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0800" windowHeight="10725" tabRatio="775" activeTab="6"/>
  </bookViews>
  <sheets>
    <sheet name="SCH B-1.1 B" sheetId="18" r:id="rId1"/>
    <sheet name="SCH B-1.1 F" sheetId="19" r:id="rId2"/>
    <sheet name="&lt;&lt;&lt;IMPORT" sheetId="14" r:id="rId3"/>
    <sheet name="Rate Case Constants" sheetId="8" r:id="rId4"/>
    <sheet name="Index J" sheetId="9" r:id="rId5"/>
    <sheet name="SCH J-1" sheetId="16" r:id="rId6"/>
    <sheet name="SCH J-1.1|J-1.2" sheetId="15" r:id="rId7"/>
    <sheet name="SCH J-2" sheetId="7" r:id="rId8"/>
    <sheet name="SCH J-3" sheetId="4" r:id="rId9"/>
    <sheet name="DATA&gt;" sheetId="12" r:id="rId10"/>
    <sheet name="BS" sheetId="24" r:id="rId11"/>
    <sheet name="Fixed interest rate" sheetId="25" r:id="rId12"/>
    <sheet name="variable interest rate" sheetId="26" r:id="rId13"/>
    <sheet name="Rates" sheetId="27" r:id="rId14"/>
  </sheet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hidden="1">#REF!</definedName>
    <definedName name="__123Graph_1" localSheetId="0" hidden="1">#REF!</definedName>
    <definedName name="__123Graph_1" localSheetId="5" hidden="1">#REF!</definedName>
    <definedName name="__123Graph_1" localSheetId="6" hidden="1">#REF!</definedName>
    <definedName name="__123Graph_1" hidden="1">#REF!</definedName>
    <definedName name="__123Graph_2" localSheetId="0" hidden="1">#REF!</definedName>
    <definedName name="__123Graph_2" localSheetId="5" hidden="1">#REF!</definedName>
    <definedName name="__123Graph_2" localSheetId="6" hidden="1">#REF!</definedName>
    <definedName name="__123Graph_2" hidden="1">#REF!</definedName>
    <definedName name="__123Graph_3" localSheetId="0" hidden="1">#REF!</definedName>
    <definedName name="__123Graph_3" localSheetId="5" hidden="1">#REF!</definedName>
    <definedName name="__123Graph_3" localSheetId="6" hidden="1">#REF!</definedName>
    <definedName name="__123Graph_3" hidden="1">#REF!</definedName>
    <definedName name="__123Graph_4" localSheetId="0" hidden="1">#REF!</definedName>
    <definedName name="__123Graph_4" localSheetId="5" hidden="1">#REF!</definedName>
    <definedName name="__123Graph_4" localSheetId="6" hidden="1">#REF!</definedName>
    <definedName name="__123Graph_4" hidden="1">#REF!</definedName>
    <definedName name="__123Graph_5" localSheetId="0" hidden="1">#REF!</definedName>
    <definedName name="__123Graph_5" localSheetId="5" hidden="1">#REF!</definedName>
    <definedName name="__123Graph_5" localSheetId="6" hidden="1">#REF!</definedName>
    <definedName name="__123Graph_5" hidden="1">#REF!</definedName>
    <definedName name="__123Graph_6" localSheetId="0" hidden="1">#REF!</definedName>
    <definedName name="__123Graph_6" localSheetId="5" hidden="1">#REF!</definedName>
    <definedName name="__123Graph_6" localSheetId="6" hidden="1">#REF!</definedName>
    <definedName name="__123Graph_6" hidden="1">#REF!</definedName>
    <definedName name="__123Graph_8" localSheetId="0" hidden="1">#REF!</definedName>
    <definedName name="__123Graph_8" localSheetId="5" hidden="1">#REF!</definedName>
    <definedName name="__123Graph_8" localSheetId="6" hidden="1">#REF!</definedName>
    <definedName name="__123Graph_8" hidden="1">#REF!</definedName>
    <definedName name="__123Graph_A" localSheetId="11" hidden="1">#REF!</definedName>
    <definedName name="__123Graph_A" localSheetId="13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12" hidden="1">#REF!</definedName>
    <definedName name="__123Graph_A" hidden="1">#REF!</definedName>
    <definedName name="__123Graph_B" localSheetId="11" hidden="1">#REF!</definedName>
    <definedName name="__123Graph_B" localSheetId="13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12" hidden="1">#REF!</definedName>
    <definedName name="__123Graph_B" hidden="1">#REF!</definedName>
    <definedName name="__123Graph_C" localSheetId="11" hidden="1">#REF!</definedName>
    <definedName name="__123Graph_C" localSheetId="13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12" hidden="1">#REF!</definedName>
    <definedName name="__123Graph_C" hidden="1">#REF!</definedName>
    <definedName name="__123Graph_D" localSheetId="11" hidden="1">#REF!</definedName>
    <definedName name="__123Graph_D" localSheetId="13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12" hidden="1">#REF!</definedName>
    <definedName name="__123Graph_D" hidden="1">#REF!</definedName>
    <definedName name="__123Graph_E" localSheetId="11" hidden="1">#REF!</definedName>
    <definedName name="__123Graph_E" localSheetId="13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12" hidden="1">#REF!</definedName>
    <definedName name="__123Graph_E" hidden="1">#REF!</definedName>
    <definedName name="__123Graph_F" localSheetId="11" hidden="1">#REF!</definedName>
    <definedName name="__123Graph_F" localSheetId="13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12" hidden="1">#REF!</definedName>
    <definedName name="__123Graph_F" hidden="1">#REF!</definedName>
    <definedName name="__123Graph_X" localSheetId="11" hidden="1">#REF!</definedName>
    <definedName name="__123Graph_X" localSheetId="13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12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hidden="1">#REF!</definedName>
    <definedName name="_xlnm._FilterDatabase" localSheetId="8" hidden="1">'SCH J-3'!$A$16:$P$38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4">'Index J'!$A$3:$C$27</definedName>
    <definedName name="_xlnm.Print_Area" localSheetId="13">Rates!$A$41:$O$55</definedName>
    <definedName name="_xlnm.Print_Area" localSheetId="0">'SCH B-1.1 B'!$A$1:$R$53</definedName>
    <definedName name="_xlnm.Print_Area" localSheetId="1">'SCH B-1.1 F'!$A$1:$R$54</definedName>
    <definedName name="_xlnm.Print_Area" localSheetId="5">'SCH J-1'!$A$1:$N$44</definedName>
    <definedName name="_xlnm.Print_Area" localSheetId="6">'SCH J-1.1|J-1.2'!$A$1:$M$72</definedName>
    <definedName name="_xlnm.Print_Area" localSheetId="8">'SCH J-3'!$A$1:$P$129</definedName>
    <definedName name="_xlnm.Print_Area" localSheetId="12">'variable interest rate'!$A$1:$C$21</definedName>
    <definedName name="Print_Area_MI" localSheetId="4">'Index J'!$A$1:$H$24</definedName>
    <definedName name="TableName">"Dummy"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hidden="1">{"Wkp Unamort PreStock Exp",#N/A,FALSE,"Cap Struct WPs"}</definedName>
  </definedNames>
  <calcPr calcId="152511" iterate="1"/>
</workbook>
</file>

<file path=xl/calcChain.xml><?xml version="1.0" encoding="utf-8"?>
<calcChain xmlns="http://schemas.openxmlformats.org/spreadsheetml/2006/main">
  <c r="I21" i="16" l="1"/>
  <c r="H70" i="15"/>
  <c r="I43" i="16" l="1"/>
  <c r="CA69" i="19"/>
  <c r="R45" i="19"/>
  <c r="L41" i="19"/>
  <c r="J41" i="19"/>
  <c r="H41" i="19"/>
  <c r="P39" i="19"/>
  <c r="N39" i="19"/>
  <c r="P38" i="19"/>
  <c r="N38" i="19"/>
  <c r="P37" i="19"/>
  <c r="F41" i="19"/>
  <c r="N37" i="19"/>
  <c r="P36" i="19"/>
  <c r="N36" i="19"/>
  <c r="R41" i="19"/>
  <c r="P35" i="19"/>
  <c r="P41" i="19" s="1"/>
  <c r="N35" i="19"/>
  <c r="J30" i="19"/>
  <c r="F30" i="19"/>
  <c r="P28" i="19"/>
  <c r="N28" i="19"/>
  <c r="P27" i="19"/>
  <c r="L27" i="19"/>
  <c r="L30" i="19" s="1"/>
  <c r="L32" i="19" s="1"/>
  <c r="L43" i="19" s="1"/>
  <c r="L47" i="19" s="1"/>
  <c r="H30" i="19"/>
  <c r="N27" i="19"/>
  <c r="P26" i="19"/>
  <c r="D30" i="19"/>
  <c r="L23" i="19"/>
  <c r="P21" i="19"/>
  <c r="F23" i="19"/>
  <c r="F32" i="19" s="1"/>
  <c r="F43" i="19" s="1"/>
  <c r="F47" i="19" s="1"/>
  <c r="N21" i="19"/>
  <c r="P18" i="19"/>
  <c r="P23" i="19" s="1"/>
  <c r="J23" i="19"/>
  <c r="J32" i="19" s="1"/>
  <c r="J43" i="19" s="1"/>
  <c r="H23" i="19"/>
  <c r="H32" i="19" s="1"/>
  <c r="H43" i="19" s="1"/>
  <c r="H47" i="19" s="1"/>
  <c r="D23" i="19"/>
  <c r="D32" i="19" s="1"/>
  <c r="A18" i="19"/>
  <c r="A20" i="19" s="1"/>
  <c r="A21" i="19" s="1"/>
  <c r="A23" i="19" s="1"/>
  <c r="A25" i="19" s="1"/>
  <c r="A26" i="19" s="1"/>
  <c r="A27" i="19" s="1"/>
  <c r="A28" i="19" s="1"/>
  <c r="A30" i="19" s="1"/>
  <c r="A32" i="19" s="1"/>
  <c r="A34" i="19" s="1"/>
  <c r="A35" i="19" s="1"/>
  <c r="A36" i="19" s="1"/>
  <c r="A37" i="19" s="1"/>
  <c r="A38" i="19" s="1"/>
  <c r="A39" i="19" s="1"/>
  <c r="A41" i="19" s="1"/>
  <c r="A43" i="19" s="1"/>
  <c r="A45" i="19" s="1"/>
  <c r="A47" i="19" s="1"/>
  <c r="A49" i="19" s="1"/>
  <c r="J47" i="19" l="1"/>
  <c r="J45" i="19"/>
  <c r="N45" i="19" s="1"/>
  <c r="P32" i="19"/>
  <c r="P43" i="19" s="1"/>
  <c r="P47" i="19" s="1"/>
  <c r="N41" i="19"/>
  <c r="P30" i="19"/>
  <c r="N18" i="19"/>
  <c r="N23" i="19" s="1"/>
  <c r="N32" i="19" s="1"/>
  <c r="N43" i="19" s="1"/>
  <c r="N47" i="19" s="1"/>
  <c r="R23" i="19"/>
  <c r="N26" i="19"/>
  <c r="N30" i="19" s="1"/>
  <c r="R30" i="19"/>
  <c r="D41" i="19"/>
  <c r="D43" i="19" s="1"/>
  <c r="D47" i="19" s="1"/>
  <c r="D49" i="19" l="1"/>
  <c r="J49" i="19"/>
  <c r="R32" i="19"/>
  <c r="R43" i="19" s="1"/>
  <c r="R47" i="19" s="1"/>
  <c r="N49" i="19"/>
  <c r="P49" i="19"/>
  <c r="R49" i="19" l="1"/>
  <c r="H49" i="19"/>
  <c r="F49" i="19"/>
  <c r="L49" i="19"/>
  <c r="R45" i="18" l="1"/>
  <c r="L41" i="18"/>
  <c r="J41" i="18"/>
  <c r="H41" i="18"/>
  <c r="P39" i="18"/>
  <c r="N39" i="18"/>
  <c r="P38" i="18"/>
  <c r="P37" i="18"/>
  <c r="N37" i="18"/>
  <c r="P36" i="18"/>
  <c r="N36" i="18"/>
  <c r="R41" i="18"/>
  <c r="P35" i="18"/>
  <c r="P41" i="18" s="1"/>
  <c r="R30" i="18"/>
  <c r="L30" i="18"/>
  <c r="J30" i="18"/>
  <c r="P28" i="18"/>
  <c r="P27" i="18"/>
  <c r="N27" i="18"/>
  <c r="H30" i="18"/>
  <c r="F30" i="18"/>
  <c r="P26" i="18"/>
  <c r="P30" i="18" s="1"/>
  <c r="L23" i="18"/>
  <c r="L32" i="18" s="1"/>
  <c r="L43" i="18" s="1"/>
  <c r="L47" i="18" s="1"/>
  <c r="P21" i="18"/>
  <c r="H23" i="18"/>
  <c r="H32" i="18" s="1"/>
  <c r="H43" i="18" s="1"/>
  <c r="H47" i="18" s="1"/>
  <c r="N21" i="18"/>
  <c r="P18" i="18"/>
  <c r="J23" i="18"/>
  <c r="J32" i="18" s="1"/>
  <c r="J43" i="18" s="1"/>
  <c r="F23" i="18"/>
  <c r="F32" i="18" s="1"/>
  <c r="D23" i="18"/>
  <c r="A18" i="18"/>
  <c r="A20" i="18" s="1"/>
  <c r="A21" i="18" s="1"/>
  <c r="A23" i="18" s="1"/>
  <c r="A25" i="18" s="1"/>
  <c r="A26" i="18" s="1"/>
  <c r="A27" i="18" s="1"/>
  <c r="A28" i="18" s="1"/>
  <c r="A30" i="18" s="1"/>
  <c r="A32" i="18" s="1"/>
  <c r="A34" i="18" s="1"/>
  <c r="A35" i="18" s="1"/>
  <c r="A36" i="18" s="1"/>
  <c r="A37" i="18" s="1"/>
  <c r="A38" i="18" s="1"/>
  <c r="A39" i="18" s="1"/>
  <c r="A41" i="18" s="1"/>
  <c r="A43" i="18" s="1"/>
  <c r="A45" i="18" s="1"/>
  <c r="A47" i="18" s="1"/>
  <c r="A49" i="18" s="1"/>
  <c r="J45" i="18" l="1"/>
  <c r="N45" i="18" s="1"/>
  <c r="P23" i="18"/>
  <c r="P32" i="18" s="1"/>
  <c r="P43" i="18" s="1"/>
  <c r="P47" i="18" s="1"/>
  <c r="D41" i="18"/>
  <c r="N18" i="18"/>
  <c r="N23" i="18" s="1"/>
  <c r="N32" i="18" s="1"/>
  <c r="R23" i="18"/>
  <c r="R32" i="18" s="1"/>
  <c r="R43" i="18" s="1"/>
  <c r="R47" i="18" s="1"/>
  <c r="R49" i="18" s="1"/>
  <c r="N26" i="18"/>
  <c r="N30" i="18" s="1"/>
  <c r="N28" i="18"/>
  <c r="D30" i="18"/>
  <c r="D32" i="18" s="1"/>
  <c r="D43" i="18" s="1"/>
  <c r="D47" i="18" s="1"/>
  <c r="D49" i="18" s="1"/>
  <c r="N35" i="18"/>
  <c r="P49" i="18" l="1"/>
  <c r="H49" i="18"/>
  <c r="J47" i="18"/>
  <c r="J49" i="18" s="1"/>
  <c r="L49" i="18"/>
  <c r="N38" i="18" l="1"/>
  <c r="N41" i="18" s="1"/>
  <c r="N43" i="18" s="1"/>
  <c r="N47" i="18" s="1"/>
  <c r="N49" i="18" s="1"/>
  <c r="F41" i="18"/>
  <c r="F43" i="18" s="1"/>
  <c r="F47" i="18" s="1"/>
  <c r="F49" i="18" s="1"/>
  <c r="C60" i="7" l="1"/>
  <c r="K120" i="4" l="1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J76" i="4"/>
  <c r="J75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J33" i="4"/>
  <c r="J32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O126" i="4" l="1"/>
  <c r="N126" i="4"/>
  <c r="M126" i="4"/>
  <c r="L126" i="4"/>
  <c r="I126" i="4"/>
  <c r="H126" i="4"/>
  <c r="G126" i="4"/>
  <c r="F126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J126" i="4"/>
  <c r="P104" i="4"/>
  <c r="P103" i="4"/>
  <c r="K126" i="4"/>
  <c r="O82" i="4"/>
  <c r="N82" i="4"/>
  <c r="M82" i="4"/>
  <c r="L82" i="4"/>
  <c r="I82" i="4"/>
  <c r="H82" i="4"/>
  <c r="G82" i="4"/>
  <c r="F82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K82" i="4"/>
  <c r="J82" i="4"/>
  <c r="O39" i="4"/>
  <c r="N39" i="4"/>
  <c r="M39" i="4"/>
  <c r="L39" i="4"/>
  <c r="I39" i="4"/>
  <c r="H39" i="4"/>
  <c r="G39" i="4"/>
  <c r="F39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A31" i="27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30" i="27"/>
  <c r="A28" i="27"/>
  <c r="A27" i="27" s="1"/>
  <c r="A26" i="27" s="1"/>
  <c r="A25" i="27" s="1"/>
  <c r="A24" i="27" s="1"/>
  <c r="A23" i="27" s="1"/>
  <c r="W17" i="27"/>
  <c r="V17" i="27"/>
  <c r="S17" i="27"/>
  <c r="R17" i="27"/>
  <c r="O17" i="27"/>
  <c r="N17" i="27"/>
  <c r="K17" i="27"/>
  <c r="J17" i="27"/>
  <c r="G17" i="27"/>
  <c r="F17" i="27"/>
  <c r="C17" i="27"/>
  <c r="W15" i="27"/>
  <c r="W16" i="27" s="1"/>
  <c r="V15" i="27"/>
  <c r="V16" i="27" s="1"/>
  <c r="R15" i="27"/>
  <c r="R16" i="27" s="1"/>
  <c r="N15" i="27"/>
  <c r="N16" i="27" s="1"/>
  <c r="J15" i="27"/>
  <c r="J16" i="27" s="1"/>
  <c r="F15" i="27"/>
  <c r="F16" i="27" s="1"/>
  <c r="X12" i="27"/>
  <c r="V12" i="27"/>
  <c r="T12" i="27"/>
  <c r="R12" i="27"/>
  <c r="P12" i="27"/>
  <c r="N12" i="27"/>
  <c r="L12" i="27"/>
  <c r="J12" i="27"/>
  <c r="H12" i="27"/>
  <c r="F12" i="27"/>
  <c r="D12" i="27"/>
  <c r="V11" i="27"/>
  <c r="W10" i="27"/>
  <c r="V10" i="27"/>
  <c r="S10" i="27"/>
  <c r="R10" i="27"/>
  <c r="O10" i="27"/>
  <c r="N10" i="27"/>
  <c r="K10" i="27"/>
  <c r="J10" i="27"/>
  <c r="G10" i="27"/>
  <c r="F10" i="27"/>
  <c r="C10" i="27"/>
  <c r="X4" i="27"/>
  <c r="X11" i="27" s="1"/>
  <c r="W4" i="27"/>
  <c r="W12" i="27" s="1"/>
  <c r="V4" i="27"/>
  <c r="U4" i="27"/>
  <c r="U15" i="27" s="1"/>
  <c r="U16" i="27" s="1"/>
  <c r="T4" i="27"/>
  <c r="T11" i="27" s="1"/>
  <c r="S4" i="27"/>
  <c r="S12" i="27" s="1"/>
  <c r="R4" i="27"/>
  <c r="R11" i="27" s="1"/>
  <c r="Q4" i="27"/>
  <c r="Q15" i="27" s="1"/>
  <c r="Q16" i="27" s="1"/>
  <c r="P4" i="27"/>
  <c r="P11" i="27" s="1"/>
  <c r="O4" i="27"/>
  <c r="O12" i="27" s="1"/>
  <c r="N4" i="27"/>
  <c r="N11" i="27" s="1"/>
  <c r="M4" i="27"/>
  <c r="M15" i="27" s="1"/>
  <c r="M16" i="27" s="1"/>
  <c r="L4" i="27"/>
  <c r="L11" i="27" s="1"/>
  <c r="K4" i="27"/>
  <c r="K12" i="27" s="1"/>
  <c r="J4" i="27"/>
  <c r="J11" i="27" s="1"/>
  <c r="I4" i="27"/>
  <c r="I15" i="27" s="1"/>
  <c r="I16" i="27" s="1"/>
  <c r="H4" i="27"/>
  <c r="H11" i="27" s="1"/>
  <c r="G4" i="27"/>
  <c r="G12" i="27" s="1"/>
  <c r="F4" i="27"/>
  <c r="F11" i="27" s="1"/>
  <c r="E4" i="27"/>
  <c r="E15" i="27" s="1"/>
  <c r="E16" i="27" s="1"/>
  <c r="D4" i="27"/>
  <c r="D11" i="27" s="1"/>
  <c r="C4" i="27"/>
  <c r="C12" i="27" s="1"/>
  <c r="D10" i="27" l="1"/>
  <c r="H10" i="27"/>
  <c r="D15" i="7" s="1"/>
  <c r="L10" i="27"/>
  <c r="P10" i="27"/>
  <c r="T10" i="27"/>
  <c r="X10" i="27"/>
  <c r="D37" i="7" s="1"/>
  <c r="W11" i="27"/>
  <c r="E12" i="27"/>
  <c r="I12" i="27"/>
  <c r="M12" i="27"/>
  <c r="Q12" i="27"/>
  <c r="U12" i="27"/>
  <c r="C15" i="27"/>
  <c r="C16" i="27" s="1"/>
  <c r="G15" i="27"/>
  <c r="G16" i="27" s="1"/>
  <c r="K15" i="27"/>
  <c r="K16" i="27" s="1"/>
  <c r="O15" i="27"/>
  <c r="O16" i="27" s="1"/>
  <c r="S15" i="27"/>
  <c r="S16" i="27" s="1"/>
  <c r="X15" i="27"/>
  <c r="X16" i="27" s="1"/>
  <c r="D17" i="27"/>
  <c r="H17" i="27"/>
  <c r="L17" i="27"/>
  <c r="P17" i="27"/>
  <c r="T17" i="27"/>
  <c r="X17" i="27"/>
  <c r="E11" i="27"/>
  <c r="M11" i="27"/>
  <c r="E10" i="27"/>
  <c r="I10" i="27"/>
  <c r="M10" i="27"/>
  <c r="Q10" i="27"/>
  <c r="U10" i="27"/>
  <c r="C11" i="27"/>
  <c r="G11" i="27"/>
  <c r="K11" i="27"/>
  <c r="O11" i="27"/>
  <c r="S11" i="27"/>
  <c r="D15" i="27"/>
  <c r="D16" i="27" s="1"/>
  <c r="H15" i="27"/>
  <c r="H16" i="27" s="1"/>
  <c r="L15" i="27"/>
  <c r="L16" i="27" s="1"/>
  <c r="P15" i="27"/>
  <c r="P16" i="27" s="1"/>
  <c r="T15" i="27"/>
  <c r="T16" i="27" s="1"/>
  <c r="E17" i="27"/>
  <c r="I17" i="27"/>
  <c r="M17" i="27"/>
  <c r="Q17" i="27"/>
  <c r="U17" i="27"/>
  <c r="I11" i="27"/>
  <c r="Q11" i="27"/>
  <c r="U11" i="27"/>
  <c r="P82" i="4"/>
  <c r="P102" i="4"/>
  <c r="P126" i="4" s="1"/>
  <c r="P128" i="4" s="1"/>
  <c r="P84" i="4"/>
  <c r="J39" i="4"/>
  <c r="D39" i="16" s="1"/>
  <c r="P39" i="4"/>
  <c r="P41" i="4" s="1"/>
  <c r="L39" i="16" s="1"/>
  <c r="K39" i="4"/>
  <c r="C72" i="7" l="1"/>
  <c r="C71" i="7"/>
  <c r="C70" i="7"/>
  <c r="C69" i="7"/>
  <c r="C68" i="7"/>
  <c r="C67" i="7"/>
  <c r="C66" i="7"/>
  <c r="C65" i="7"/>
  <c r="C64" i="7"/>
  <c r="C63" i="7"/>
  <c r="C62" i="7"/>
  <c r="C61" i="7"/>
  <c r="C37" i="7"/>
  <c r="C15" i="7"/>
  <c r="G46" i="15"/>
  <c r="D41" i="16"/>
  <c r="S43" i="16"/>
  <c r="S21" i="16" l="1"/>
  <c r="D19" i="16"/>
  <c r="AE273" i="24"/>
  <c r="AE272" i="24"/>
  <c r="AE271" i="24"/>
  <c r="AE270" i="24"/>
  <c r="AE269" i="24"/>
  <c r="AE268" i="24"/>
  <c r="AE267" i="24"/>
  <c r="AE266" i="24"/>
  <c r="AE265" i="24"/>
  <c r="AE10" i="24"/>
  <c r="AE264" i="24"/>
  <c r="AE263" i="24"/>
  <c r="AE262" i="24"/>
  <c r="AE261" i="24"/>
  <c r="AE260" i="24"/>
  <c r="AE259" i="24"/>
  <c r="AE258" i="24"/>
  <c r="AE257" i="24"/>
  <c r="AE256" i="24"/>
  <c r="AE255" i="24"/>
  <c r="AE254" i="24"/>
  <c r="AE253" i="24"/>
  <c r="AE252" i="24"/>
  <c r="AE251" i="24"/>
  <c r="AE250" i="24"/>
  <c r="AE249" i="24"/>
  <c r="AE248" i="24"/>
  <c r="AE247" i="24"/>
  <c r="AE246" i="24"/>
  <c r="AE245" i="24"/>
  <c r="AE244" i="24"/>
  <c r="AE243" i="24"/>
  <c r="AE242" i="24"/>
  <c r="AE241" i="24"/>
  <c r="AE240" i="24"/>
  <c r="AE239" i="24"/>
  <c r="AE238" i="24"/>
  <c r="AE237" i="24"/>
  <c r="AE236" i="24"/>
  <c r="AE235" i="24"/>
  <c r="AE234" i="24"/>
  <c r="AE233" i="24"/>
  <c r="AE232" i="24"/>
  <c r="AE231" i="24"/>
  <c r="AE230" i="24"/>
  <c r="AE229" i="24"/>
  <c r="AE228" i="24"/>
  <c r="AE227" i="24"/>
  <c r="AE226" i="24"/>
  <c r="AE225" i="24"/>
  <c r="AE224" i="24"/>
  <c r="AE223" i="24"/>
  <c r="AE222" i="24"/>
  <c r="AE221" i="24"/>
  <c r="AE220" i="24"/>
  <c r="AE219" i="24"/>
  <c r="AE218" i="24"/>
  <c r="AE217" i="24"/>
  <c r="AE216" i="24"/>
  <c r="AE215" i="24"/>
  <c r="AE214" i="24"/>
  <c r="AE213" i="24"/>
  <c r="AE212" i="24"/>
  <c r="AE211" i="24"/>
  <c r="AE210" i="24"/>
  <c r="AE209" i="24"/>
  <c r="AE208" i="24"/>
  <c r="AE207" i="24"/>
  <c r="AE206" i="24"/>
  <c r="AE205" i="24"/>
  <c r="AE204" i="24"/>
  <c r="AE203" i="24"/>
  <c r="AE202" i="24"/>
  <c r="AE201" i="24"/>
  <c r="AE200" i="24"/>
  <c r="AE199" i="24"/>
  <c r="AE198" i="24"/>
  <c r="AE197" i="24"/>
  <c r="AE196" i="24"/>
  <c r="AE195" i="24"/>
  <c r="AE194" i="24"/>
  <c r="AE193" i="24"/>
  <c r="AE192" i="24"/>
  <c r="AE191" i="24"/>
  <c r="AE190" i="24"/>
  <c r="AE189" i="24"/>
  <c r="AE188" i="24"/>
  <c r="AE187" i="24"/>
  <c r="AE186" i="24"/>
  <c r="AE185" i="24"/>
  <c r="AE184" i="24"/>
  <c r="AE183" i="24"/>
  <c r="AE182" i="24"/>
  <c r="AE181" i="24"/>
  <c r="AE180" i="24"/>
  <c r="AE179" i="24"/>
  <c r="AE178" i="24"/>
  <c r="AE177" i="24"/>
  <c r="AE176" i="24"/>
  <c r="AE175" i="24"/>
  <c r="AE174" i="24"/>
  <c r="AE173" i="24"/>
  <c r="AE172" i="24"/>
  <c r="AE171" i="24"/>
  <c r="AE170" i="24"/>
  <c r="AE169" i="24"/>
  <c r="AE168" i="24"/>
  <c r="AE167" i="24"/>
  <c r="AE166" i="24"/>
  <c r="AE165" i="24"/>
  <c r="AE163" i="24"/>
  <c r="AE162" i="24"/>
  <c r="D20" i="15" s="1"/>
  <c r="AE161" i="24"/>
  <c r="AE160" i="24"/>
  <c r="AE159" i="24"/>
  <c r="AE158" i="24"/>
  <c r="AE157" i="24"/>
  <c r="AE156" i="24"/>
  <c r="AE155" i="24"/>
  <c r="AE154" i="24"/>
  <c r="AE153" i="24"/>
  <c r="AE152" i="24"/>
  <c r="AE151" i="24"/>
  <c r="AE150" i="24"/>
  <c r="AE149" i="24"/>
  <c r="AE148" i="24"/>
  <c r="AE147" i="24"/>
  <c r="AE146" i="24"/>
  <c r="AE145" i="24"/>
  <c r="AE144" i="24"/>
  <c r="AE143" i="24"/>
  <c r="AE142" i="24"/>
  <c r="AE141" i="24"/>
  <c r="AE140" i="24"/>
  <c r="AE139" i="24"/>
  <c r="AE138" i="24"/>
  <c r="AE137" i="24"/>
  <c r="AE136" i="24"/>
  <c r="AE135" i="24"/>
  <c r="AE134" i="24"/>
  <c r="AE133" i="24"/>
  <c r="AE132" i="24"/>
  <c r="AE131" i="24"/>
  <c r="AE130" i="24"/>
  <c r="AE129" i="24"/>
  <c r="AE128" i="24"/>
  <c r="AE127" i="24"/>
  <c r="AE126" i="24"/>
  <c r="AE125" i="24"/>
  <c r="AE124" i="24"/>
  <c r="AE123" i="24"/>
  <c r="AE122" i="24"/>
  <c r="AE121" i="24"/>
  <c r="AE120" i="24"/>
  <c r="AE119" i="24"/>
  <c r="AE118" i="24"/>
  <c r="AE117" i="24"/>
  <c r="AE116" i="24"/>
  <c r="AE115" i="24"/>
  <c r="AE114" i="24"/>
  <c r="AE113" i="24"/>
  <c r="AE112" i="24"/>
  <c r="AE111" i="24"/>
  <c r="AE110" i="24"/>
  <c r="AE109" i="24"/>
  <c r="AE108" i="24"/>
  <c r="AE107" i="24"/>
  <c r="AE106" i="24"/>
  <c r="AE105" i="24"/>
  <c r="AE104" i="24"/>
  <c r="AE103" i="24"/>
  <c r="AE102" i="24"/>
  <c r="AE101" i="24"/>
  <c r="AE100" i="24"/>
  <c r="AE99" i="24"/>
  <c r="AE98" i="24"/>
  <c r="AE97" i="24"/>
  <c r="AE96" i="24"/>
  <c r="AE95" i="24"/>
  <c r="AE94" i="24"/>
  <c r="AE93" i="24"/>
  <c r="AE92" i="24"/>
  <c r="AE91" i="24"/>
  <c r="AE90" i="24"/>
  <c r="AE89" i="24"/>
  <c r="AE88" i="24"/>
  <c r="AE87" i="24"/>
  <c r="AE86" i="24"/>
  <c r="AE85" i="24"/>
  <c r="AE84" i="24"/>
  <c r="AE83" i="24"/>
  <c r="AE82" i="24"/>
  <c r="AE81" i="24"/>
  <c r="AE80" i="24"/>
  <c r="AE79" i="24"/>
  <c r="AE78" i="24"/>
  <c r="AE77" i="24"/>
  <c r="AE76" i="24"/>
  <c r="AE75" i="24"/>
  <c r="AE74" i="24"/>
  <c r="AE73" i="24"/>
  <c r="AE72" i="24"/>
  <c r="AE71" i="24"/>
  <c r="AE70" i="24"/>
  <c r="AE69" i="24"/>
  <c r="AE68" i="24"/>
  <c r="AE67" i="24"/>
  <c r="AE66" i="24"/>
  <c r="AE65" i="24"/>
  <c r="AE64" i="24"/>
  <c r="AE63" i="24"/>
  <c r="AE62" i="24"/>
  <c r="AE61" i="24"/>
  <c r="AE60" i="24"/>
  <c r="AE59" i="24"/>
  <c r="AE58" i="24"/>
  <c r="AE57" i="24"/>
  <c r="AE56" i="24"/>
  <c r="AE55" i="24"/>
  <c r="AE54" i="24"/>
  <c r="AE53" i="24"/>
  <c r="AE52" i="24"/>
  <c r="AE51" i="24"/>
  <c r="AE50" i="24"/>
  <c r="AE49" i="24"/>
  <c r="AE48" i="24"/>
  <c r="AE47" i="24"/>
  <c r="AE46" i="24"/>
  <c r="AE45" i="24"/>
  <c r="AE44" i="24"/>
  <c r="AE43" i="24"/>
  <c r="AE42" i="24"/>
  <c r="AE41" i="24"/>
  <c r="AE40" i="24"/>
  <c r="AE39" i="24"/>
  <c r="I46" i="15" s="1"/>
  <c r="AE38" i="24"/>
  <c r="AE37" i="24"/>
  <c r="AE36" i="24"/>
  <c r="AE35" i="24"/>
  <c r="H46" i="15" s="1"/>
  <c r="AE34" i="24"/>
  <c r="AE33" i="24"/>
  <c r="AE32" i="24"/>
  <c r="AE31" i="24"/>
  <c r="AE30" i="24"/>
  <c r="AE29" i="24"/>
  <c r="AE28" i="24"/>
  <c r="AE27" i="24"/>
  <c r="AE26" i="24"/>
  <c r="AE25" i="24"/>
  <c r="AE24" i="24"/>
  <c r="AE23" i="24"/>
  <c r="AE22" i="24"/>
  <c r="AE21" i="24"/>
  <c r="AE20" i="24"/>
  <c r="AE19" i="24"/>
  <c r="AE18" i="24"/>
  <c r="AE17" i="24"/>
  <c r="AE16" i="24"/>
  <c r="AE15" i="24"/>
  <c r="AE14" i="24"/>
  <c r="AE13" i="24"/>
  <c r="AE12" i="24"/>
  <c r="AE11" i="24"/>
  <c r="A103" i="4" l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59" i="4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G70" i="15" l="1"/>
  <c r="D19" i="7" l="1"/>
  <c r="A57" i="15" l="1"/>
  <c r="A25" i="15"/>
  <c r="A49" i="15" s="1"/>
  <c r="G44" i="15" l="1"/>
  <c r="F44" i="15"/>
  <c r="G42" i="15"/>
  <c r="G40" i="15"/>
  <c r="A33" i="15"/>
  <c r="A29" i="15"/>
  <c r="A53" i="15" s="1"/>
  <c r="A26" i="15"/>
  <c r="A50" i="15" s="1"/>
  <c r="A94" i="4" l="1"/>
  <c r="A50" i="4"/>
  <c r="A8" i="4"/>
  <c r="A90" i="4"/>
  <c r="A87" i="4"/>
  <c r="A86" i="4"/>
  <c r="A46" i="4"/>
  <c r="A44" i="4"/>
  <c r="A43" i="4"/>
  <c r="A1" i="4" l="1"/>
  <c r="A4" i="4"/>
  <c r="A2" i="4"/>
  <c r="A53" i="7"/>
  <c r="A49" i="7"/>
  <c r="A30" i="7"/>
  <c r="A26" i="7"/>
  <c r="A8" i="7"/>
  <c r="A4" i="7"/>
  <c r="A2" i="7"/>
  <c r="A24" i="7" s="1"/>
  <c r="A1" i="7"/>
  <c r="A23" i="7" s="1"/>
  <c r="A9" i="15"/>
  <c r="A5" i="15"/>
  <c r="A2" i="15"/>
  <c r="A1" i="15"/>
  <c r="A30" i="16"/>
  <c r="A26" i="16"/>
  <c r="A25" i="16"/>
  <c r="A8" i="16"/>
  <c r="A4" i="16"/>
  <c r="A2" i="16"/>
  <c r="A24" i="16" s="1"/>
  <c r="A1" i="16"/>
  <c r="A23" i="16" s="1"/>
  <c r="A46" i="7" l="1"/>
  <c r="A45" i="7"/>
  <c r="L41" i="16" l="1"/>
  <c r="L19" i="16"/>
  <c r="L20" i="15"/>
  <c r="D44" i="15" l="1"/>
  <c r="C16" i="9" l="1"/>
  <c r="C14" i="9"/>
  <c r="A11" i="9"/>
  <c r="A9" i="9"/>
  <c r="C48" i="8"/>
  <c r="C47" i="8"/>
  <c r="C46" i="8"/>
  <c r="C45" i="8"/>
  <c r="C44" i="8"/>
  <c r="C43" i="8"/>
  <c r="C42" i="8"/>
  <c r="C41" i="8"/>
  <c r="C40" i="8"/>
  <c r="C39" i="8"/>
  <c r="P9" i="4" s="1"/>
  <c r="C38" i="8"/>
  <c r="E9" i="7" s="1"/>
  <c r="C37" i="8"/>
  <c r="C36" i="8"/>
  <c r="N9" i="16" s="1"/>
  <c r="M31" i="16" s="1"/>
  <c r="C74" i="7"/>
  <c r="C76" i="7" s="1"/>
  <c r="D16" i="15" s="1"/>
  <c r="D40" i="15" s="1"/>
  <c r="E72" i="7"/>
  <c r="E71" i="7"/>
  <c r="E70" i="7"/>
  <c r="E69" i="7"/>
  <c r="E68" i="7"/>
  <c r="E67" i="7"/>
  <c r="E66" i="7"/>
  <c r="E65" i="7"/>
  <c r="E64" i="7"/>
  <c r="E63" i="7"/>
  <c r="E62" i="7"/>
  <c r="E61" i="7"/>
  <c r="A61" i="7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4" i="7" s="1"/>
  <c r="A76" i="7" s="1"/>
  <c r="A78" i="7" s="1"/>
  <c r="E60" i="7"/>
  <c r="C41" i="7"/>
  <c r="D15" i="16" s="1"/>
  <c r="E39" i="7"/>
  <c r="E38" i="7"/>
  <c r="A38" i="7"/>
  <c r="A39" i="7" s="1"/>
  <c r="A41" i="7" s="1"/>
  <c r="A43" i="7" s="1"/>
  <c r="E37" i="7"/>
  <c r="C19" i="7"/>
  <c r="D37" i="16" s="1"/>
  <c r="E17" i="7"/>
  <c r="E16" i="7"/>
  <c r="A16" i="7"/>
  <c r="A17" i="7" s="1"/>
  <c r="A19" i="7" s="1"/>
  <c r="A21" i="7" s="1"/>
  <c r="E15" i="7"/>
  <c r="E41" i="7" l="1"/>
  <c r="D41" i="7" s="1"/>
  <c r="C43" i="7" s="1"/>
  <c r="L15" i="16" s="1"/>
  <c r="J58" i="15"/>
  <c r="J34" i="15"/>
  <c r="M10" i="15"/>
  <c r="E31" i="7"/>
  <c r="E54" i="7"/>
  <c r="P95" i="4"/>
  <c r="P51" i="4"/>
  <c r="E19" i="7"/>
  <c r="C21" i="7" s="1"/>
  <c r="L37" i="16" s="1"/>
  <c r="E74" i="7"/>
  <c r="E76" i="7" s="1"/>
  <c r="D76" i="7" s="1"/>
  <c r="C78" i="7" s="1"/>
  <c r="L16" i="15" s="1"/>
  <c r="D18" i="15"/>
  <c r="L17" i="16" l="1"/>
  <c r="D17" i="16"/>
  <c r="D21" i="16" s="1"/>
  <c r="D43" i="16"/>
  <c r="D42" i="15"/>
  <c r="D46" i="15" l="1"/>
  <c r="R17" i="16"/>
  <c r="S17" i="16" s="1"/>
  <c r="E17" i="16" s="1"/>
  <c r="F17" i="16" s="1"/>
  <c r="R19" i="16"/>
  <c r="S19" i="16" s="1"/>
  <c r="E19" i="16" s="1"/>
  <c r="R15" i="16"/>
  <c r="R39" i="16"/>
  <c r="S39" i="16" s="1"/>
  <c r="E39" i="16" s="1"/>
  <c r="F39" i="16" s="1"/>
  <c r="R41" i="16"/>
  <c r="S41" i="16" s="1"/>
  <c r="E41" i="16" s="1"/>
  <c r="R37" i="16"/>
  <c r="L18" i="15"/>
  <c r="D22" i="15"/>
  <c r="F19" i="16" l="1"/>
  <c r="F41" i="16"/>
  <c r="E44" i="15"/>
  <c r="E40" i="15"/>
  <c r="E42" i="15"/>
  <c r="R21" i="16"/>
  <c r="S15" i="16"/>
  <c r="R43" i="16"/>
  <c r="S37" i="16"/>
  <c r="H44" i="15" l="1"/>
  <c r="I44" i="15"/>
  <c r="H42" i="15"/>
  <c r="I42" i="15"/>
  <c r="H40" i="15"/>
  <c r="I40" i="15"/>
  <c r="E46" i="15"/>
  <c r="S22" i="16"/>
  <c r="E15" i="16"/>
  <c r="S44" i="16"/>
  <c r="E37" i="16"/>
  <c r="J42" i="15" l="1"/>
  <c r="E18" i="15" s="1"/>
  <c r="F18" i="15" s="1"/>
  <c r="J44" i="15"/>
  <c r="E20" i="15" s="1"/>
  <c r="F20" i="15" s="1"/>
  <c r="J40" i="15"/>
  <c r="E16" i="15" s="1"/>
  <c r="F15" i="16"/>
  <c r="E21" i="16"/>
  <c r="F37" i="16"/>
  <c r="E43" i="16"/>
  <c r="F21" i="16" l="1"/>
  <c r="F43" i="16"/>
  <c r="F16" i="15"/>
  <c r="E22" i="15"/>
  <c r="F22" i="15" l="1"/>
  <c r="J46" i="15" l="1"/>
  <c r="G37" i="16" l="1"/>
  <c r="G41" i="16" l="1"/>
  <c r="H41" i="16" s="1"/>
  <c r="G39" i="16"/>
  <c r="H39" i="16" s="1"/>
  <c r="H37" i="16"/>
  <c r="H43" i="16" l="1"/>
  <c r="K37" i="16" s="1"/>
  <c r="K41" i="16" l="1"/>
  <c r="K39" i="16"/>
  <c r="M39" i="16" s="1"/>
  <c r="M37" i="16"/>
  <c r="F70" i="15"/>
  <c r="K43" i="16" l="1"/>
  <c r="M41" i="16"/>
  <c r="M43" i="16" s="1"/>
  <c r="G16" i="15"/>
  <c r="G15" i="16"/>
  <c r="G17" i="16" l="1"/>
  <c r="H15" i="16"/>
  <c r="G20" i="15"/>
  <c r="H20" i="15" s="1"/>
  <c r="G18" i="15"/>
  <c r="H18" i="15" s="1"/>
  <c r="H16" i="15"/>
  <c r="D66" i="15" l="1"/>
  <c r="D68" i="15"/>
  <c r="D64" i="15"/>
  <c r="H22" i="15"/>
  <c r="K16" i="15" s="1"/>
  <c r="G19" i="16"/>
  <c r="H19" i="16" s="1"/>
  <c r="H17" i="16"/>
  <c r="M16" i="15" l="1"/>
  <c r="D70" i="15"/>
  <c r="E64" i="15" s="1"/>
  <c r="K18" i="15"/>
  <c r="M18" i="15" s="1"/>
  <c r="N17" i="16" s="1"/>
  <c r="H21" i="16"/>
  <c r="K15" i="16" s="1"/>
  <c r="K20" i="15"/>
  <c r="M20" i="15" s="1"/>
  <c r="N19" i="16" s="1"/>
  <c r="E66" i="15" l="1"/>
  <c r="G66" i="15" s="1"/>
  <c r="G64" i="15"/>
  <c r="H64" i="15"/>
  <c r="F64" i="15"/>
  <c r="I15" i="16"/>
  <c r="J15" i="16" s="1"/>
  <c r="M15" i="16"/>
  <c r="K19" i="16"/>
  <c r="K17" i="16"/>
  <c r="E68" i="15"/>
  <c r="K22" i="15"/>
  <c r="N15" i="16"/>
  <c r="N21" i="16" s="1"/>
  <c r="M22" i="15"/>
  <c r="F66" i="15" l="1"/>
  <c r="E70" i="15"/>
  <c r="H66" i="15"/>
  <c r="J64" i="15"/>
  <c r="I16" i="15" s="1"/>
  <c r="M17" i="16"/>
  <c r="I17" i="16"/>
  <c r="J17" i="16" s="1"/>
  <c r="K21" i="16"/>
  <c r="I19" i="16"/>
  <c r="J19" i="16" s="1"/>
  <c r="M19" i="16"/>
  <c r="M21" i="16" s="1"/>
  <c r="H68" i="15"/>
  <c r="G68" i="15"/>
  <c r="F68" i="15"/>
  <c r="J21" i="16" l="1"/>
  <c r="J66" i="15"/>
  <c r="I18" i="15" s="1"/>
  <c r="J18" i="15" s="1"/>
  <c r="J68" i="15"/>
  <c r="I20" i="15" s="1"/>
  <c r="J20" i="15" s="1"/>
  <c r="J16" i="15"/>
  <c r="J22" i="15" l="1"/>
  <c r="I22" i="15"/>
  <c r="J70" i="15"/>
  <c r="I37" i="16" l="1"/>
  <c r="J37" i="16" s="1"/>
  <c r="I39" i="16"/>
  <c r="J39" i="16" s="1"/>
  <c r="I41" i="16"/>
  <c r="J41" i="16" s="1"/>
  <c r="J43" i="16" l="1"/>
</calcChain>
</file>

<file path=xl/sharedStrings.xml><?xml version="1.0" encoding="utf-8"?>
<sst xmlns="http://schemas.openxmlformats.org/spreadsheetml/2006/main" count="1112" uniqueCount="497">
  <si>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</si>
  <si>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</si>
  <si>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</si>
  <si>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</si>
  <si>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</si>
  <si>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</si>
  <si>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</si>
  <si>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</si>
  <si>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</si>
  <si>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</si>
  <si>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</si>
  <si>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</si>
  <si>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</si>
  <si>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</si>
  <si>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</si>
  <si>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</si>
  <si>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</si>
  <si>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</si>
  <si>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</si>
  <si>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</si>
  <si>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</si>
  <si>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</si>
  <si>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</si>
  <si>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</si>
  <si>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</si>
  <si>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</si>
  <si>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</si>
  <si>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</si>
  <si>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</si>
  <si>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</si>
  <si>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</si>
  <si>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</si>
  <si>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</si>
  <si>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</si>
  <si>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</si>
  <si>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</si>
  <si>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</si>
  <si>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</si>
  <si>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</si>
  <si>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</si>
  <si>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</si>
  <si>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</si>
  <si>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</si>
  <si>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</si>
  <si>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</si>
  <si>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</si>
  <si>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May 1, 2023</t>
  </si>
  <si>
    <t>Nov. 1, 2020</t>
  </si>
  <si>
    <t>Nov. 1,  2040</t>
  </si>
  <si>
    <t>Nov. 15, 2043</t>
  </si>
  <si>
    <t>Revolving Credit Facility</t>
  </si>
  <si>
    <t>L of C Facility</t>
  </si>
  <si>
    <t>Called Bonds</t>
  </si>
  <si>
    <t>COST OF CAPITAL SUMMARY</t>
  </si>
  <si>
    <t>DATE OF CAPITAL STRUCTURE: AS OF END OF FORECASTED  PERIOD</t>
  </si>
  <si>
    <t>SCHEDULE J-1</t>
  </si>
  <si>
    <t>PAGE 1 OF 2</t>
  </si>
  <si>
    <t>CLASS OF CAPITAL</t>
  </si>
  <si>
    <t>WORKPAPER REFERENCE</t>
  </si>
  <si>
    <t>AMOUNT</t>
  </si>
  <si>
    <t>ADJUSTMENT AMOUNT</t>
  </si>
  <si>
    <t>ADJUSTED CAPITAL</t>
  </si>
  <si>
    <t>PERCENT OF TOTAL</t>
  </si>
  <si>
    <t>COST RATE</t>
  </si>
  <si>
    <t>WEIGHTED COST</t>
  </si>
  <si>
    <t>13 MONTH AVERAGE WEIGHTED COST</t>
  </si>
  <si>
    <t>(E=C+D)</t>
  </si>
  <si>
    <t>(J-1.1/J-1.2)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</si>
  <si>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</si>
  <si>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</si>
  <si>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</si>
  <si>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</si>
  <si>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</si>
  <si>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</si>
  <si>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BASE PERIOD</t>
  </si>
  <si>
    <t>PAGE 2 OF 2</t>
  </si>
  <si>
    <t>SCHEDULE J-1.1/J-1.2</t>
  </si>
  <si>
    <t>13 MONTH AVERAGE AMOUNT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</si>
  <si>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</si>
  <si>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</si>
  <si>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</si>
  <si>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</si>
  <si>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</si>
  <si>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</si>
  <si>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</si>
  <si>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</si>
  <si>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</si>
  <si>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</si>
  <si>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</si>
  <si>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</si>
  <si>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KENTUCKY UTILITIES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</si>
  <si>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</si>
  <si>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</si>
  <si>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</si>
  <si>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</si>
  <si>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</si>
  <si>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</si>
  <si>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</si>
  <si>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</si>
  <si>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</si>
  <si>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</si>
  <si>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</si>
  <si>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</si>
  <si>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</si>
  <si>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</si>
  <si>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</si>
  <si>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</si>
  <si>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</si>
  <si>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</si>
  <si>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</si>
  <si>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</si>
  <si>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</si>
  <si>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</si>
  <si>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</si>
  <si>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Kentucky Utilities </t>
  </si>
  <si>
    <t>Return on Equity:</t>
  </si>
  <si>
    <t xml:space="preserve">   Base Period</t>
  </si>
  <si>
    <t xml:space="preserve">   Forecast Period</t>
  </si>
  <si>
    <t>Kentucky</t>
  </si>
  <si>
    <t>Jurisdictional</t>
  </si>
  <si>
    <t>Other</t>
  </si>
  <si>
    <t>Pro Forma</t>
  </si>
  <si>
    <t>Company</t>
  </si>
  <si>
    <t>Title of Account</t>
  </si>
  <si>
    <t>Rate Base</t>
  </si>
  <si>
    <t>ECR Rate Base</t>
  </si>
  <si>
    <t>DSM Rate Base</t>
  </si>
  <si>
    <t>ARO Rate Base</t>
  </si>
  <si>
    <t>Adjustments</t>
  </si>
  <si>
    <t>Base Rate Base</t>
  </si>
  <si>
    <t xml:space="preserve">Rate Base </t>
  </si>
  <si>
    <t>(2 - 3 - 4 - 5 - 6)</t>
  </si>
  <si>
    <t>(2 + 8)</t>
  </si>
  <si>
    <t>Utility Plant at Original Cost</t>
  </si>
  <si>
    <t>Deduct:</t>
  </si>
  <si>
    <t xml:space="preserve">  Reserve for Depreciation</t>
  </si>
  <si>
    <t>Net Utility Plant</t>
  </si>
  <si>
    <t xml:space="preserve">  Customer Advances for Construction</t>
  </si>
  <si>
    <t xml:space="preserve">  Accumulated Deferred Income Taxes</t>
  </si>
  <si>
    <t xml:space="preserve">  Investment Tax Credit (a)</t>
  </si>
  <si>
    <t>Total Deductions</t>
  </si>
  <si>
    <t>Net Plant Deductions</t>
  </si>
  <si>
    <t>Add:</t>
  </si>
  <si>
    <t xml:space="preserve">  Materials and Supplies (b) </t>
  </si>
  <si>
    <t xml:space="preserve">  Prepayments (b)(c)</t>
  </si>
  <si>
    <t xml:space="preserve">  Emission Allowances (b)</t>
  </si>
  <si>
    <t xml:space="preserve">     Total Additions</t>
  </si>
  <si>
    <t>Total Net Original Cost Rate Base</t>
  </si>
  <si>
    <t>Percentage of Rate Base to Total Company Rate Base</t>
  </si>
  <si>
    <t>(a)</t>
  </si>
  <si>
    <t>Reflects investment tax credit treatment per Case No. 2007-00178.</t>
  </si>
  <si>
    <t>(b)</t>
  </si>
  <si>
    <t>Average for 13 months.</t>
  </si>
  <si>
    <t>(c)</t>
  </si>
  <si>
    <t>Excludes PSC fees.</t>
  </si>
  <si>
    <t>OVEC and Non-Utility</t>
  </si>
  <si>
    <t>JURISDICTIONAL RATE BASE PERCENTAGE</t>
  </si>
  <si>
    <t>(H)</t>
  </si>
  <si>
    <t>JURISDICTIONAL ADJUSTED CAPITAL</t>
  </si>
  <si>
    <t>(G=ExF)</t>
  </si>
  <si>
    <t>SUPPORTING SCHEDULE B-1.1</t>
  </si>
  <si>
    <t>ARO Balance Sheet Offset</t>
  </si>
  <si>
    <t>Total Net Original Cost Rate Base for Capital Allocation</t>
  </si>
  <si>
    <t>Oct. 17, 2008</t>
  </si>
  <si>
    <t>Feb. 23, 2007</t>
  </si>
  <si>
    <t>Oct. 20, 2004</t>
  </si>
  <si>
    <t>Nov. 16, 2010</t>
  </si>
  <si>
    <t>Nov. 14, 2013</t>
  </si>
  <si>
    <t>Thirteen Month Average</t>
  </si>
  <si>
    <t>JURISDICTIONAL ADJUSTMENTS</t>
  </si>
  <si>
    <t>(I=G+H)</t>
  </si>
  <si>
    <t>(L=JxK)</t>
  </si>
  <si>
    <t>JURISDICTIONAL CAPITAL</t>
  </si>
  <si>
    <t>(H=D+E-F-G)</t>
  </si>
  <si>
    <t>B-1.1</t>
  </si>
  <si>
    <t>JURISDICTIONAL RATE BASE FOR CAPITAL ALLOCATION</t>
  </si>
  <si>
    <t>OTHER COMPREHENSIVE INCOME - EEI</t>
  </si>
  <si>
    <t>EEI DEFERRED TAXES</t>
  </si>
  <si>
    <t>INVESTMENT IN OVEC</t>
  </si>
  <si>
    <t>NET NONUTILITY PROPERTY</t>
  </si>
  <si>
    <t>(I=E+F+G+H)</t>
  </si>
  <si>
    <t>COST OF CAPITAL SUMMARY - ADJUSTMENT AMOUNT</t>
  </si>
  <si>
    <t>COST OF CAPITAL SUMMARY - JURISDICTIONAL ADJUSTMENTS</t>
  </si>
  <si>
    <t>ECR RATE BASE</t>
  </si>
  <si>
    <t>DSM RATE BASE</t>
  </si>
  <si>
    <t>(H=E+F+G)</t>
  </si>
  <si>
    <t>(C=PAGE 1 COL G)</t>
  </si>
  <si>
    <t>AVERAGE PRINCIPAL AMOUNT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</si>
  <si>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</si>
  <si>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</si>
  <si>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</si>
  <si>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</si>
  <si>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</si>
  <si>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</si>
  <si>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</si>
  <si>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</si>
  <si>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</si>
  <si>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</si>
  <si>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</si>
  <si>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</si>
  <si>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</si>
  <si>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</si>
  <si>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</si>
  <si>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</si>
  <si>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</si>
  <si>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</si>
  <si>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</si>
  <si>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</si>
  <si>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</si>
  <si>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</si>
  <si>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AF:[Variable Rate (%)]</t>
  </si>
  <si>
    <t xml:space="preserve">   Kentucky Utilities_FMB 3.250% due Nov. 1, 2020 </t>
  </si>
  <si>
    <t xml:space="preserve">   Kentucky Utilities_FMB 5.125% due Nov. 1,  2040 </t>
  </si>
  <si>
    <t>Oct. 1,2025</t>
  </si>
  <si>
    <t>Oct. 1,2045</t>
  </si>
  <si>
    <t>Sep. 28, 2015</t>
  </si>
  <si>
    <t>Aug. 25, 2016</t>
  </si>
  <si>
    <t>13 MONTH AVERAGE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</si>
  <si>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</si>
  <si>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</si>
  <si>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</si>
  <si>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</si>
  <si>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</si>
  <si>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</si>
  <si>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106.0 - Comp const not class</t>
  </si>
  <si>
    <t xml:space="preserve">          107.0 CWIP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</si>
  <si>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</si>
  <si>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</si>
  <si>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</si>
  <si>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</si>
  <si>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</si>
  <si>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</si>
  <si>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</si>
  <si>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</si>
  <si>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</si>
  <si>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</si>
  <si>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</si>
  <si>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</si>
  <si>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</si>
  <si>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</si>
  <si>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</si>
  <si>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</si>
  <si>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</si>
  <si>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</si>
  <si>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Net nonutility property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</si>
  <si>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</si>
  <si>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</si>
  <si>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</si>
  <si>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</si>
  <si>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</si>
  <si>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     135.0 - Working Funds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</si>
  <si>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</si>
  <si>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</si>
  <si>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</si>
  <si>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</si>
  <si>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</si>
  <si>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</si>
  <si>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</si>
  <si>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</si>
  <si>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</si>
  <si>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</si>
  <si>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</si>
  <si>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</si>
  <si>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</si>
  <si>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</si>
  <si>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</si>
  <si>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</si>
  <si>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</si>
  <si>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</si>
  <si>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</si>
  <si>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Prepayments</t>
  </si>
  <si>
    <t xml:space="preserve">          165.0 - prepayments</t>
  </si>
  <si>
    <t xml:space="preserve">          165.1 - Prepayments - LT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</si>
  <si>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</si>
  <si>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</si>
  <si>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</si>
  <si>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</si>
  <si>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</si>
  <si>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</si>
  <si>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181.1 - Unamortized debt expense</t>
  </si>
  <si>
    <t xml:space="preserve">          181.2 - Unamortized debt expense rollovers/lcs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</si>
  <si>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</si>
  <si>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</si>
  <si>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</si>
  <si>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</si>
  <si>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</si>
  <si>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</si>
  <si>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</si>
  <si>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</si>
  <si>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</si>
  <si>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</si>
  <si>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</si>
  <si>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</si>
  <si>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</si>
  <si>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</si>
  <si>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</si>
  <si>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</si>
  <si>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</si>
  <si>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</si>
  <si>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</si>
  <si>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</si>
  <si>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</si>
  <si>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</si>
  <si>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 xml:space="preserve">          188.1 - Misc Def Debits Resrch/Dev/Demo Exp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</si>
  <si>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</si>
  <si>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</si>
  <si>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</si>
  <si>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</si>
  <si>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</si>
  <si>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</si>
  <si>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</si>
  <si>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</si>
  <si>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</si>
  <si>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</si>
  <si>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</si>
  <si>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</si>
  <si>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</si>
  <si>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</si>
  <si>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</si>
  <si>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</si>
  <si>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>Total Proprietary Capital</t>
  </si>
  <si>
    <t xml:space="preserve">     Domestic Debt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</si>
  <si>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</si>
  <si>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</si>
  <si>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</si>
  <si>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</si>
  <si>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</si>
  <si>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</si>
  <si>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</si>
  <si>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</si>
  <si>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</si>
  <si>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</si>
  <si>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</si>
  <si>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</si>
  <si>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</si>
  <si>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</si>
  <si>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</si>
  <si>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</si>
  <si>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</si>
  <si>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</si>
  <si>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</si>
  <si>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</si>
  <si>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</si>
  <si>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</si>
  <si>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</si>
  <si>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</si>
  <si>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</si>
  <si>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</si>
  <si>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</si>
  <si>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</si>
  <si>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</si>
  <si>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</si>
  <si>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</si>
  <si>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</si>
  <si>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</si>
  <si>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</si>
  <si>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</si>
  <si>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</si>
  <si>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</si>
  <si>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</si>
  <si>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</si>
  <si>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</si>
  <si>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</si>
  <si>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</si>
  <si>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</si>
  <si>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</si>
  <si>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</si>
  <si>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</si>
  <si>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</si>
  <si>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</si>
  <si>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</si>
  <si>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</si>
  <si>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</si>
  <si>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</si>
  <si>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</si>
  <si>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</si>
  <si>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</si>
  <si>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</si>
  <si>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</si>
  <si>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</si>
  <si>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</si>
  <si>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</si>
  <si>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</si>
  <si>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</si>
  <si>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</si>
  <si>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</si>
  <si>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</si>
  <si>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 xml:space="preserve">          145.0 - Notes receivable from assoc co (LKE)</t>
  </si>
  <si>
    <t xml:space="preserve">          219 - Other Comprehensive Income</t>
  </si>
  <si>
    <t xml:space="preserve">          219.1 - OCI Equity Invest EEI</t>
  </si>
  <si>
    <t xml:space="preserve">          254 - Reg Liabilities Postretirement</t>
  </si>
  <si>
    <t>D. K. ARBOUGH</t>
  </si>
  <si>
    <t xml:space="preserve">  Unamortized Closure Costs</t>
  </si>
  <si>
    <t xml:space="preserve">          143.4 - Other AR Fed Tax Rec</t>
  </si>
  <si>
    <t xml:space="preserve">          146.4 - Acct Rec From Assoc Co (Non LKE)</t>
  </si>
  <si>
    <t xml:space="preserve">          184.6 - Clearing Accts (Int Div Payable)</t>
  </si>
  <si>
    <t xml:space="preserve">          221.0 - Domestic bonds current</t>
  </si>
  <si>
    <t>2013 30-Year - Swap Hedging FMB - 4.65%</t>
  </si>
  <si>
    <t>2015 10-Year - Swap Hedging FMB -3.30%</t>
  </si>
  <si>
    <t>2015 30-Year - Swap Hedging FMB - 4.375%</t>
  </si>
  <si>
    <t>For the 2018 Rate Case Filing</t>
  </si>
  <si>
    <t>DECEMBER 31, 2018</t>
  </si>
  <si>
    <t>AS OF DECEMBER 31, 2018</t>
  </si>
  <si>
    <t>JANUARY 2018 TO DECEMBER 2018</t>
  </si>
  <si>
    <t>FROM JANUARY 1, 2018 TO DECEMBER 31, 2018</t>
  </si>
  <si>
    <t>BASE YEAR FOR THE 12 MONTHS ENDED DECEMBER 31, 2018</t>
  </si>
  <si>
    <t>FOR THE 12 MONTHS ENDED DECEMBER 31, 2018</t>
  </si>
  <si>
    <t>APRIL 30, 2020</t>
  </si>
  <si>
    <t>AS OF APRIL 30, 2020</t>
  </si>
  <si>
    <t>MAY 2019 TO APRIL 2020</t>
  </si>
  <si>
    <t>FROM MAY 1, 2019 TO APRIL 30, 2020</t>
  </si>
  <si>
    <t>FORECAST PERIOD FOR THE 12 MONTHS ENDED APRIL 30, 2020</t>
  </si>
  <si>
    <t>FOR THE 12 MONTHS ENDED APRIL 30, 2020</t>
  </si>
  <si>
    <t>Net Original Cost Kentucky Jurisdictional Rate Base as of December 31, 2018</t>
  </si>
  <si>
    <t>Net Original Cost Kentucky Jurisdictional Rate Base as of April 30, 2020</t>
  </si>
  <si>
    <t>KY FERC Balance Sheet</t>
  </si>
  <si>
    <t>a-Dec 2017</t>
  </si>
  <si>
    <t>a-Jan 2018</t>
  </si>
  <si>
    <t>a-Feb 2018</t>
  </si>
  <si>
    <t>a-Mar 2018</t>
  </si>
  <si>
    <t>a-Apr 2018</t>
  </si>
  <si>
    <t>a-May 2018</t>
  </si>
  <si>
    <t>a-Jun 2018</t>
  </si>
  <si>
    <t>($000s)</t>
  </si>
  <si>
    <t xml:space="preserve">          101.3 - Property Under Operating Lease</t>
  </si>
  <si>
    <t xml:space="preserve">          111.3 - Accumulated Depr Property Under Operating Lease</t>
  </si>
  <si>
    <t xml:space="preserve">          128.1 - Other spec funds - investments</t>
  </si>
  <si>
    <t xml:space="preserve">     Special funds</t>
  </si>
  <si>
    <t xml:space="preserve">          184.7 - Clearing Accts (Lease)</t>
  </si>
  <si>
    <t xml:space="preserve">          242.3 - Obligations Under Operating Lease - Current</t>
  </si>
  <si>
    <t xml:space="preserve">          253.3 - Other deferred credits</t>
  </si>
  <si>
    <t xml:space="preserve">          228.7 - Obligations Under Operating Leases (Noncurrent)</t>
  </si>
  <si>
    <t>Q:[Fixed Interest Rate]</t>
  </si>
  <si>
    <t xml:space="preserve">   Kentucky Utilities_FMB 3.300% due Oct. 1, 2025</t>
  </si>
  <si>
    <t xml:space="preserve">   Kentucky Utilities_FMB 4.375% due Oct. 1, 2045</t>
  </si>
  <si>
    <t xml:space="preserve">   Kentucky Utilities_FMB 4.65% due Nov 15, 2043 </t>
  </si>
  <si>
    <t xml:space="preserve">   Kentucky Utilities_2019 Project Issuance </t>
  </si>
  <si>
    <t xml:space="preserve">   Kentucky Utilities_PCB 5.75% due Feb 1, 2026 </t>
  </si>
  <si>
    <t xml:space="preserve">   Kentucky Utilities_PCB 14483RAN7 Variable due Feb 1, 2032 </t>
  </si>
  <si>
    <t>Kentucky Utilities_14483RAN7_PCB Variable due Feb 1, 2032</t>
  </si>
  <si>
    <t xml:space="preserve">   Kentucky Utilities_PCB 14483RAP2 Variable due Oct 1, 2034 </t>
  </si>
  <si>
    <t>Kentucky Utilities_14483RAP2_PCB Variable due Oct 1, 2034</t>
  </si>
  <si>
    <t xml:space="preserve">   Kentucky Utilities_PCB PCS 13 Variable due Feb 1, 2032 </t>
  </si>
  <si>
    <t>Kentucky Utilities_144838AB5_PCB PCS 13 Variable due Feb 1, 2032</t>
  </si>
  <si>
    <t xml:space="preserve">   Kentucky Utilities_PCB PCS 14 Variable due Feb 1, 2032 </t>
  </si>
  <si>
    <t>Kentucky Utilities_62479PAA4_PCB PCS 14 Variable due Feb 1, 2032</t>
  </si>
  <si>
    <t xml:space="preserve">   Kentucky Utilities_PCB PCS 15 Variable due Feb 1, 2032 </t>
  </si>
  <si>
    <t>Kentucky Utilities_587824AA1_PCB PCS 15 Variable due Feb 1, 2032</t>
  </si>
  <si>
    <t xml:space="preserve">   Kentucky Utilities_PCB PCS 17 Variable due Oct 1, 2034 </t>
  </si>
  <si>
    <t>Kentucky Utilities_14483RAM9_PCB PCS 17 Variable due Oct 1, 2034</t>
  </si>
  <si>
    <t xml:space="preserve">   Kentucky Utilities_PCB Variable due Feb 1, 2032 </t>
  </si>
  <si>
    <t>Kentucky Utilities_144838AA7_PCB Variable due Feb 1, 2032</t>
  </si>
  <si>
    <t xml:space="preserve">   Kentucky Utilities_PCB Variable due May 1, 2023 </t>
  </si>
  <si>
    <t>Kentucky Utilities_587829AC6_PCB Variable due May 1, 2023</t>
  </si>
  <si>
    <t xml:space="preserve">   Kentucky Utilities_PCB Variable due Sep 1, 2042 </t>
  </si>
  <si>
    <t>Kentucky Utilities_144838AD1_PCB Variable due Sep 1, 2042</t>
  </si>
  <si>
    <t xml:space="preserve">1 Month Libor 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</si>
  <si>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</si>
  <si>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</si>
  <si>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</si>
  <si>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</si>
  <si>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</si>
  <si>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</si>
  <si>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</si>
  <si>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</si>
  <si>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</si>
  <si>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</si>
  <si>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</si>
  <si>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 xml:space="preserve">Kentucky Utilities_PCB Variable due Feb 1, 2032 </t>
  </si>
  <si>
    <t xml:space="preserve"> Feb. 1, 2032</t>
  </si>
  <si>
    <t xml:space="preserve">Kentucky Utilities_PCB Variable due Sep 1, 2042 </t>
  </si>
  <si>
    <t>Sep. 1, 2042</t>
  </si>
  <si>
    <t xml:space="preserve">Kentucky Utilities_PCB 5.75% due Feb 1, 2026 </t>
  </si>
  <si>
    <t xml:space="preserve"> Feb. 1, 2026</t>
  </si>
  <si>
    <t xml:space="preserve">Kentucky Utilities_PCB Variable due Oct 1, 2034 </t>
  </si>
  <si>
    <t xml:space="preserve"> Oct. 1, 2034</t>
  </si>
  <si>
    <t xml:space="preserve">Kentucky Utilities_PCB Variable due May 1, 2023 </t>
  </si>
  <si>
    <t xml:space="preserve">Kentucky Utilities_PCB  Variable due Feb 1, 2032 </t>
  </si>
  <si>
    <t xml:space="preserve">Kentucky Utilities_FMB 3.250% due Nov. 1, 2020 </t>
  </si>
  <si>
    <t xml:space="preserve">Kentucky Utilities_FMB 3.300% due Oct. 1, 2025 </t>
  </si>
  <si>
    <t xml:space="preserve">Kentucky Utilities_FMB 4.375% due Oct. 1, 2045 </t>
  </si>
  <si>
    <t xml:space="preserve">Kentucky Utilities_FMB 4.65% due Nov 15, 2043 </t>
  </si>
  <si>
    <t xml:space="preserve">Kentucky Utilities_FMB 5.125% due Nov. 1,  2040 </t>
  </si>
  <si>
    <t xml:space="preserve"> Feb. 1, 2033</t>
  </si>
  <si>
    <t>KU FMB ISSUANCE due May 1, 2049</t>
  </si>
  <si>
    <t>May 1, 2019</t>
  </si>
  <si>
    <t>May 1, 2049</t>
  </si>
  <si>
    <t xml:space="preserve">  Cash Working Capital</t>
  </si>
  <si>
    <t>CASE NO. 2018-00294</t>
  </si>
  <si>
    <t>WITNESS:   C. M. GARRETT</t>
  </si>
  <si>
    <t>TYPE OF FILING: _____ ORIGINAL  _____ UPDATED  __X__ REVISED</t>
  </si>
  <si>
    <t>Adjustments (d)</t>
  </si>
  <si>
    <t>(2 - 3 - 4 - 5 + 6)</t>
  </si>
  <si>
    <t>(d)</t>
  </si>
  <si>
    <t>Brown Unit 1 Depreciation Expense Adjustment.</t>
  </si>
  <si>
    <t>PROFORMA ADJUSTMENT (1)</t>
  </si>
  <si>
    <t>(1) Brown Unit 1 Depreciation Expense Adjustment Net of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</si>
</sst>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m\-yy;@"/>
    <numFmt numFmtId="169" formatCode="[$-409]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_);[Red]\(#,##0\);&quot; &quot;"/>
    <numFmt numFmtId="187" formatCode="#,##0.00\ &quot;DM&quot;;[Red]\-#,##0.00\ &quot;DM&quot;"/>
    <numFmt numFmtId="188" formatCode="."/>
    <numFmt numFmtId="189" formatCode="_(* #,##0.00000_);_(* \(#,##0.00000\);_(* &quot;-&quot;??_);_(@_)"/>
    <numFmt numFmtId="190" formatCode="mmm\-yyyy"/>
    <numFmt numFmtId="191" formatCode="_(&quot;$&quot;* #,##0_);_(&quot;$&quot;* \(#,##0\);_(&quot;$&quot;* &quot;-&quot;??_);_(@_)"/>
    <numFmt numFmtId="192" formatCode="0.0000%"/>
    <numFmt numFmtId="193" formatCode="#,##0.00000%_);[Red]\(#,##0.00000%\);&quot; &quot;"/>
    <numFmt numFmtId="194" formatCode="#,##0.000_);[Red]\(#,##0.000\);&quot; &quot;"/>
    <numFmt numFmtId="195" formatCode="#,##0.00_);[Red]\(#,##0.00\);&quot; &quot;"/>
    <numFmt numFmtId="196" formatCode="m/d/yy;@"/>
    <numFmt numFmtId="197" formatCode="mm/dd/yyyy;@"/>
  </numFmts>
  <fonts count="1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8"/>
      <color theme="3"/>
      <name val="Cambria"/>
      <family val="2"/>
      <scheme val="major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04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9" fontId="23" fillId="10" borderId="0" applyNumberFormat="0" applyBorder="0" applyAlignment="0" applyProtection="0"/>
    <xf numFmtId="169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9" fontId="23" fillId="14" borderId="0" applyNumberFormat="0" applyBorder="0" applyAlignment="0" applyProtection="0"/>
    <xf numFmtId="169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9" fontId="23" fillId="18" borderId="0" applyNumberFormat="0" applyBorder="0" applyAlignment="0" applyProtection="0"/>
    <xf numFmtId="169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9" fontId="23" fillId="22" borderId="0" applyNumberFormat="0" applyBorder="0" applyAlignment="0" applyProtection="0"/>
    <xf numFmtId="169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9" fontId="23" fillId="26" borderId="0" applyNumberFormat="0" applyBorder="0" applyAlignment="0" applyProtection="0"/>
    <xf numFmtId="169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9" fontId="23" fillId="30" borderId="0" applyNumberFormat="0" applyBorder="0" applyAlignment="0" applyProtection="0"/>
    <xf numFmtId="169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11" borderId="0" applyNumberFormat="0" applyBorder="0" applyAlignment="0" applyProtection="0"/>
    <xf numFmtId="169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9" fontId="23" fillId="15" borderId="0" applyNumberFormat="0" applyBorder="0" applyAlignment="0" applyProtection="0"/>
    <xf numFmtId="169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9" fontId="23" fillId="19" borderId="0" applyNumberFormat="0" applyBorder="0" applyAlignment="0" applyProtection="0"/>
    <xf numFmtId="169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9" fontId="23" fillId="23" borderId="0" applyNumberFormat="0" applyBorder="0" applyAlignment="0" applyProtection="0"/>
    <xf numFmtId="169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9" fontId="23" fillId="27" borderId="0" applyNumberFormat="0" applyBorder="0" applyAlignment="0" applyProtection="0"/>
    <xf numFmtId="169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9" fontId="23" fillId="31" borderId="0" applyNumberFormat="0" applyBorder="0" applyAlignment="0" applyProtection="0"/>
    <xf numFmtId="169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9" fontId="25" fillId="12" borderId="0" applyNumberFormat="0" applyBorder="0" applyAlignment="0" applyProtection="0"/>
    <xf numFmtId="169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70" fontId="26" fillId="48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168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9" fontId="25" fillId="16" borderId="0" applyNumberFormat="0" applyBorder="0" applyAlignment="0" applyProtection="0"/>
    <xf numFmtId="169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70" fontId="26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168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9" fontId="25" fillId="20" borderId="0" applyNumberFormat="0" applyBorder="0" applyAlignment="0" applyProtection="0"/>
    <xf numFmtId="169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70" fontId="26" fillId="50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168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4" borderId="0" applyNumberFormat="0" applyBorder="0" applyAlignment="0" applyProtection="0"/>
    <xf numFmtId="169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70" fontId="26" fillId="42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8" borderId="0" applyNumberFormat="0" applyBorder="0" applyAlignment="0" applyProtection="0"/>
    <xf numFmtId="169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70" fontId="26" fillId="48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9" fontId="25" fillId="32" borderId="0" applyNumberFormat="0" applyBorder="0" applyAlignment="0" applyProtection="0"/>
    <xf numFmtId="169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70" fontId="26" fillId="41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9" fontId="25" fillId="9" borderId="0" applyNumberFormat="0" applyBorder="0" applyAlignment="0" applyProtection="0"/>
    <xf numFmtId="169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70" fontId="26" fillId="52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9" fontId="25" fillId="13" borderId="0" applyNumberFormat="0" applyBorder="0" applyAlignment="0" applyProtection="0"/>
    <xf numFmtId="169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70" fontId="26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168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9" fontId="25" fillId="17" borderId="0" applyNumberFormat="0" applyBorder="0" applyAlignment="0" applyProtection="0"/>
    <xf numFmtId="169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70" fontId="26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168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9" fontId="25" fillId="21" borderId="0" applyNumberFormat="0" applyBorder="0" applyAlignment="0" applyProtection="0"/>
    <xf numFmtId="169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70" fontId="26" fillId="58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168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9" fontId="25" fillId="25" borderId="0" applyNumberFormat="0" applyBorder="0" applyAlignment="0" applyProtection="0"/>
    <xf numFmtId="169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70" fontId="26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168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9" fontId="25" fillId="29" borderId="0" applyNumberFormat="0" applyBorder="0" applyAlignment="0" applyProtection="0"/>
    <xf numFmtId="169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70" fontId="26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168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9" fillId="3" borderId="0" applyNumberFormat="0" applyBorder="0" applyAlignment="0" applyProtection="0"/>
    <xf numFmtId="169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168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9" fontId="53" fillId="7" borderId="7" applyNumberFormat="0" applyAlignment="0" applyProtection="0"/>
    <xf numFmtId="169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168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9" fontId="68" fillId="0" borderId="0" applyProtection="0"/>
    <xf numFmtId="169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9" fontId="33" fillId="0" borderId="0" applyProtection="0"/>
    <xf numFmtId="169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9" fontId="32" fillId="0" borderId="0" applyProtection="0"/>
    <xf numFmtId="169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9" fontId="19" fillId="0" borderId="0" applyProtection="0"/>
    <xf numFmtId="169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9" fontId="67" fillId="0" borderId="0" applyProtection="0"/>
    <xf numFmtId="169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9" fontId="69" fillId="0" borderId="0" applyProtection="0"/>
    <xf numFmtId="169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9" fontId="71" fillId="2" borderId="0" applyNumberFormat="0" applyBorder="0" applyAlignment="0" applyProtection="0"/>
    <xf numFmtId="169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168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9" fontId="73" fillId="0" borderId="1" applyNumberFormat="0" applyFill="0" applyAlignment="0" applyProtection="0"/>
    <xf numFmtId="169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168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9" fontId="79" fillId="0" borderId="2" applyNumberFormat="0" applyFill="0" applyAlignment="0" applyProtection="0"/>
    <xf numFmtId="169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168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9" fontId="83" fillId="0" borderId="3" applyNumberFormat="0" applyFill="0" applyAlignment="0" applyProtection="0"/>
    <xf numFmtId="169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70" fontId="85" fillId="0" borderId="29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168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169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168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9" fontId="93" fillId="0" borderId="6" applyNumberFormat="0" applyFill="0" applyAlignment="0" applyProtection="0"/>
    <xf numFmtId="169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168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9" fontId="97" fillId="4" borderId="0" applyNumberFormat="0" applyBorder="0" applyAlignment="0" applyProtection="0"/>
    <xf numFmtId="169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168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168" fontId="19" fillId="0" borderId="0"/>
    <xf numFmtId="168" fontId="19" fillId="0" borderId="0"/>
    <xf numFmtId="168" fontId="19" fillId="0" borderId="0"/>
    <xf numFmtId="169" fontId="19" fillId="0" borderId="0"/>
    <xf numFmtId="169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8" fontId="19" fillId="0" borderId="0"/>
    <xf numFmtId="0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0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8" fontId="19" fillId="0" borderId="0"/>
    <xf numFmtId="182" fontId="19" fillId="0" borderId="0"/>
    <xf numFmtId="168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9" fontId="23" fillId="0" borderId="0"/>
    <xf numFmtId="169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8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8" fontId="19" fillId="0" borderId="0"/>
    <xf numFmtId="168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182" fontId="19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168" fontId="101" fillId="0" borderId="0"/>
    <xf numFmtId="0" fontId="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168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9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8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9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9" fontId="106" fillId="6" borderId="5" applyNumberFormat="0" applyAlignment="0" applyProtection="0"/>
    <xf numFmtId="169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168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9" fontId="109" fillId="65" borderId="0">
      <alignment horizontal="center" vertical="center"/>
    </xf>
    <xf numFmtId="169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8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8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9" fontId="91" fillId="65" borderId="18"/>
    <xf numFmtId="169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9" fontId="109" fillId="65" borderId="0" applyBorder="0">
      <alignment horizontal="centerContinuous"/>
    </xf>
    <xf numFmtId="169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9" fontId="115" fillId="65" borderId="0" applyBorder="0">
      <alignment horizontal="centerContinuous"/>
    </xf>
    <xf numFmtId="169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9" fontId="139" fillId="0" borderId="9" applyNumberFormat="0" applyFill="0" applyAlignment="0" applyProtection="0"/>
    <xf numFmtId="169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8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168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169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0" fontId="1" fillId="0" borderId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168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8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9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5" borderId="0" applyNumberFormat="0" applyFont="0" applyBorder="0" applyAlignment="0" applyProtection="0"/>
    <xf numFmtId="173" fontId="140" fillId="59" borderId="0">
      <alignment horizontal="center"/>
    </xf>
    <xf numFmtId="187" fontId="101" fillId="0" borderId="0" applyFont="0" applyFill="0" applyBorder="0" applyAlignment="0" applyProtection="0"/>
    <xf numFmtId="0" fontId="61" fillId="0" borderId="0"/>
    <xf numFmtId="37" fontId="100" fillId="0" borderId="0"/>
    <xf numFmtId="43" fontId="100" fillId="0" borderId="0" applyFont="0" applyFill="0" applyBorder="0" applyAlignment="0" applyProtection="0"/>
    <xf numFmtId="170" fontId="19" fillId="0" borderId="0"/>
    <xf numFmtId="0" fontId="40" fillId="0" borderId="0"/>
    <xf numFmtId="170" fontId="19" fillId="0" borderId="0"/>
    <xf numFmtId="170" fontId="1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57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04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04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04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04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04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04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04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04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04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04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215">
    <xf numFmtId="0" fontId="0" fillId="0" borderId="0" xfId="0"/>
    <xf numFmtId="0" fontId="20" fillId="0" borderId="0" xfId="3" applyFont="1" applyFill="1" applyBorder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0" fontId="19" fillId="0" borderId="11" xfId="3" applyFont="1" applyFill="1" applyBorder="1" applyAlignment="1">
      <alignment horizontal="center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164" fontId="20" fillId="0" borderId="12" xfId="4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0" xfId="7423" applyFont="1" applyBorder="1"/>
    <xf numFmtId="164" fontId="20" fillId="0" borderId="0" xfId="5" applyNumberFormat="1" applyFont="1" applyFill="1" applyBorder="1" applyAlignment="1">
      <alignment horizontal="right" wrapText="1"/>
    </xf>
    <xf numFmtId="167" fontId="20" fillId="0" borderId="0" xfId="11010" applyNumberFormat="1" applyFont="1" applyFill="1" applyBorder="1" applyAlignment="1">
      <alignment horizontal="right" wrapText="1"/>
    </xf>
    <xf numFmtId="169" fontId="19" fillId="0" borderId="0" xfId="3" applyNumberFormat="1" applyFont="1" applyFill="1" applyBorder="1" applyAlignment="1">
      <alignment horizontal="left" wrapText="1"/>
    </xf>
    <xf numFmtId="167" fontId="20" fillId="0" borderId="14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0" fontId="19" fillId="0" borderId="0" xfId="8745" applyFont="1"/>
    <xf numFmtId="0" fontId="67" fillId="0" borderId="12" xfId="8745" applyFont="1" applyBorder="1"/>
    <xf numFmtId="14" fontId="19" fillId="0" borderId="0" xfId="8745" applyNumberFormat="1" applyFont="1" applyAlignment="1">
      <alignment horizontal="left"/>
    </xf>
    <xf numFmtId="0" fontId="142" fillId="0" borderId="0" xfId="8745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9667" applyFont="1"/>
    <xf numFmtId="0" fontId="19" fillId="0" borderId="0" xfId="9667" applyFont="1" applyAlignment="1" applyProtection="1">
      <alignment horizontal="left"/>
    </xf>
    <xf numFmtId="49" fontId="19" fillId="0" borderId="0" xfId="9824" applyNumberFormat="1" applyFont="1" applyFill="1" applyAlignment="1" applyProtection="1">
      <alignment horizontal="left"/>
    </xf>
    <xf numFmtId="0" fontId="19" fillId="0" borderId="0" xfId="9824" applyFont="1" applyFill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02" fillId="0" borderId="0" xfId="8742" applyNumberFormat="1" applyFont="1" applyAlignment="1">
      <alignment horizontal="right" wrapText="1"/>
    </xf>
    <xf numFmtId="186" fontId="102" fillId="0" borderId="0" xfId="8742" applyNumberFormat="1" applyFont="1" applyAlignment="1">
      <alignment horizontal="right"/>
    </xf>
    <xf numFmtId="49" fontId="102" fillId="84" borderId="0" xfId="8742" applyNumberFormat="1" applyFont="1" applyFill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188" fontId="150" fillId="0" borderId="0" xfId="14594" applyNumberFormat="1" applyFont="1" applyAlignment="1">
      <alignment horizontal="right"/>
    </xf>
    <xf numFmtId="0" fontId="61" fillId="0" borderId="0" xfId="14594" applyFont="1"/>
    <xf numFmtId="0" fontId="61" fillId="0" borderId="0" xfId="14594" applyFont="1" applyBorder="1"/>
    <xf numFmtId="37" fontId="150" fillId="0" borderId="0" xfId="14595" applyFont="1" applyAlignment="1">
      <alignment horizontal="right"/>
    </xf>
    <xf numFmtId="189" fontId="61" fillId="0" borderId="0" xfId="4410" applyNumberFormat="1" applyFont="1"/>
    <xf numFmtId="188" fontId="61" fillId="0" borderId="0" xfId="14595" applyNumberFormat="1" applyFont="1" applyAlignment="1">
      <alignment horizontal="right"/>
    </xf>
    <xf numFmtId="37" fontId="61" fillId="0" borderId="0" xfId="14595" applyFont="1" applyAlignment="1">
      <alignment horizontal="centerContinuous"/>
    </xf>
    <xf numFmtId="37" fontId="61" fillId="0" borderId="0" xfId="14595" applyFont="1" applyBorder="1" applyAlignment="1">
      <alignment horizontal="centerContinuous"/>
    </xf>
    <xf numFmtId="0" fontId="152" fillId="0" borderId="0" xfId="14594" applyFont="1" applyAlignment="1">
      <alignment horizontal="center"/>
    </xf>
    <xf numFmtId="190" fontId="150" fillId="0" borderId="0" xfId="14594" quotePrefix="1" applyNumberFormat="1" applyFont="1" applyAlignment="1">
      <alignment horizontal="right"/>
    </xf>
    <xf numFmtId="37" fontId="61" fillId="0" borderId="0" xfId="14595" applyFont="1" applyFill="1" applyAlignment="1">
      <alignment horizontal="center"/>
    </xf>
    <xf numFmtId="37" fontId="61" fillId="0" borderId="0" xfId="14595" applyFont="1" applyAlignment="1">
      <alignment horizontal="center"/>
    </xf>
    <xf numFmtId="37" fontId="61" fillId="0" borderId="0" xfId="14595" quotePrefix="1" applyFont="1" applyAlignment="1">
      <alignment horizontal="center"/>
    </xf>
    <xf numFmtId="37" fontId="61" fillId="0" borderId="12" xfId="14595" applyFont="1" applyBorder="1" applyAlignment="1">
      <alignment horizontal="centerContinuous"/>
    </xf>
    <xf numFmtId="37" fontId="61" fillId="0" borderId="12" xfId="14595" applyFont="1" applyBorder="1" applyAlignment="1">
      <alignment horizontal="center"/>
    </xf>
    <xf numFmtId="190" fontId="61" fillId="0" borderId="0" xfId="14594" applyNumberFormat="1" applyFont="1" applyBorder="1"/>
    <xf numFmtId="188" fontId="61" fillId="0" borderId="0" xfId="14595" applyNumberFormat="1" applyFont="1" applyBorder="1" applyAlignment="1">
      <alignment horizontal="right"/>
    </xf>
    <xf numFmtId="37" fontId="61" fillId="0" borderId="0" xfId="14595" applyFont="1" applyAlignment="1">
      <alignment horizontal="left"/>
    </xf>
    <xf numFmtId="37" fontId="61" fillId="0" borderId="0" xfId="14595" applyFont="1" applyBorder="1" applyAlignment="1">
      <alignment horizontal="left"/>
    </xf>
    <xf numFmtId="191" fontId="61" fillId="0" borderId="0" xfId="5924" applyNumberFormat="1" applyFont="1" applyAlignment="1">
      <alignment horizontal="right"/>
    </xf>
    <xf numFmtId="164" fontId="61" fillId="0" borderId="0" xfId="4410" applyNumberFormat="1" applyFont="1" applyBorder="1" applyAlignment="1">
      <alignment horizontal="right"/>
    </xf>
    <xf numFmtId="191" fontId="61" fillId="0" borderId="0" xfId="14594" applyNumberFormat="1" applyFont="1" applyBorder="1"/>
    <xf numFmtId="164" fontId="61" fillId="0" borderId="0" xfId="4410" applyNumberFormat="1" applyFont="1" applyAlignment="1">
      <alignment horizontal="right"/>
    </xf>
    <xf numFmtId="164" fontId="61" fillId="0" borderId="10" xfId="4410" applyNumberFormat="1" applyFont="1" applyBorder="1" applyAlignment="1">
      <alignment horizontal="right"/>
    </xf>
    <xf numFmtId="189" fontId="117" fillId="0" borderId="0" xfId="4410" applyNumberFormat="1" applyFont="1"/>
    <xf numFmtId="192" fontId="61" fillId="0" borderId="0" xfId="5" applyNumberFormat="1" applyFont="1" applyBorder="1" applyAlignment="1">
      <alignment horizontal="right"/>
    </xf>
    <xf numFmtId="164" fontId="61" fillId="0" borderId="0" xfId="4410" applyNumberFormat="1" applyFont="1" applyFill="1" applyBorder="1" applyAlignment="1">
      <alignment horizontal="right"/>
    </xf>
    <xf numFmtId="164" fontId="61" fillId="0" borderId="0" xfId="4410" applyNumberFormat="1" applyFont="1" applyFill="1" applyAlignment="1">
      <alignment horizontal="right"/>
    </xf>
    <xf numFmtId="37" fontId="61" fillId="0" borderId="0" xfId="14595" quotePrefix="1" applyFont="1" applyAlignment="1">
      <alignment horizontal="left"/>
    </xf>
    <xf numFmtId="37" fontId="61" fillId="0" borderId="0" xfId="14595" quotePrefix="1" applyFont="1" applyFill="1" applyAlignment="1">
      <alignment horizontal="left"/>
    </xf>
    <xf numFmtId="189" fontId="153" fillId="0" borderId="0" xfId="4410" applyNumberFormat="1" applyFont="1"/>
    <xf numFmtId="37" fontId="61" fillId="0" borderId="0" xfId="14595" quotePrefix="1" applyFont="1"/>
    <xf numFmtId="191" fontId="61" fillId="0" borderId="13" xfId="5924" applyNumberFormat="1" applyFont="1" applyBorder="1" applyAlignment="1">
      <alignment horizontal="right"/>
    </xf>
    <xf numFmtId="191" fontId="61" fillId="0" borderId="0" xfId="5924" applyNumberFormat="1" applyFont="1" applyBorder="1" applyAlignment="1">
      <alignment horizontal="right"/>
    </xf>
    <xf numFmtId="188" fontId="61" fillId="0" borderId="0" xfId="14594" applyNumberFormat="1" applyFont="1"/>
    <xf numFmtId="10" fontId="61" fillId="0" borderId="14" xfId="5" applyNumberFormat="1" applyFont="1" applyBorder="1" applyAlignment="1">
      <alignment horizontal="right"/>
    </xf>
    <xf numFmtId="44" fontId="35" fillId="0" borderId="0" xfId="5924" applyFont="1" applyFill="1" applyBorder="1"/>
    <xf numFmtId="10" fontId="61" fillId="0" borderId="0" xfId="5" applyNumberFormat="1" applyFont="1" applyBorder="1" applyAlignment="1">
      <alignment horizontal="right"/>
    </xf>
    <xf numFmtId="0" fontId="61" fillId="0" borderId="0" xfId="14594" applyFont="1" applyAlignment="1">
      <alignment horizontal="center"/>
    </xf>
    <xf numFmtId="164" fontId="61" fillId="0" borderId="0" xfId="14596" applyNumberFormat="1" applyFont="1"/>
    <xf numFmtId="0" fontId="61" fillId="0" borderId="0" xfId="14594" quotePrefix="1" applyFont="1" applyAlignment="1">
      <alignment horizontal="center"/>
    </xf>
    <xf numFmtId="37" fontId="61" fillId="0" borderId="0" xfId="14595" applyFont="1"/>
    <xf numFmtId="44" fontId="154" fillId="0" borderId="0" xfId="5924" applyFont="1" applyFill="1" applyBorder="1"/>
    <xf numFmtId="2" fontId="61" fillId="0" borderId="0" xfId="14594" applyNumberFormat="1" applyFont="1"/>
    <xf numFmtId="0" fontId="19" fillId="0" borderId="0" xfId="7423"/>
    <xf numFmtId="164" fontId="20" fillId="0" borderId="0" xfId="3" applyNumberFormat="1" applyFont="1" applyFill="1" applyBorder="1" applyAlignment="1">
      <alignment horizontal="left"/>
    </xf>
    <xf numFmtId="37" fontId="61" fillId="0" borderId="0" xfId="14595" applyFont="1" applyFill="1"/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/>
    <xf numFmtId="0" fontId="67" fillId="0" borderId="0" xfId="3" applyFont="1" applyFill="1" applyBorder="1" applyAlignment="1">
      <alignment horizontal="left"/>
    </xf>
    <xf numFmtId="37" fontId="67" fillId="0" borderId="0" xfId="14595" applyFont="1" applyAlignment="1">
      <alignment horizontal="right"/>
    </xf>
    <xf numFmtId="0" fontId="156" fillId="0" borderId="0" xfId="3" applyFont="1" applyFill="1" applyBorder="1" applyAlignment="1">
      <alignment horizontal="left"/>
    </xf>
    <xf numFmtId="37" fontId="67" fillId="0" borderId="0" xfId="14595" quotePrefix="1" applyFont="1" applyAlignment="1">
      <alignment horizontal="right"/>
    </xf>
    <xf numFmtId="37" fontId="67" fillId="0" borderId="0" xfId="14595" quotePrefix="1" applyFont="1" applyFill="1" applyAlignment="1">
      <alignment horizontal="right"/>
    </xf>
    <xf numFmtId="167" fontId="0" fillId="0" borderId="0" xfId="2" applyNumberFormat="1" applyFont="1" applyAlignment="1">
      <alignment horizontal="right"/>
    </xf>
    <xf numFmtId="0" fontId="19" fillId="0" borderId="0" xfId="3" applyFont="1" applyFill="1" applyBorder="1" applyAlignment="1">
      <alignment horizontal="left" wrapText="1"/>
    </xf>
    <xf numFmtId="0" fontId="19" fillId="0" borderId="0" xfId="3" applyFont="1" applyFill="1" applyBorder="1" applyAlignment="1">
      <alignment horizontal="center" wrapText="1"/>
    </xf>
    <xf numFmtId="167" fontId="20" fillId="0" borderId="0" xfId="11010" applyNumberFormat="1" applyFont="1" applyFill="1" applyBorder="1" applyAlignment="1">
      <alignment horizontal="right" wrapText="1"/>
    </xf>
    <xf numFmtId="170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164" fontId="20" fillId="0" borderId="0" xfId="4" applyNumberFormat="1" applyFont="1" applyFill="1" applyBorder="1" applyAlignment="1">
      <alignment horizontal="right" wrapText="1"/>
    </xf>
    <xf numFmtId="186" fontId="102" fillId="84" borderId="0" xfId="8742" applyNumberFormat="1" applyFont="1" applyFill="1" applyAlignment="1">
      <alignment horizontal="right"/>
    </xf>
    <xf numFmtId="186" fontId="147" fillId="84" borderId="0" xfId="8742" applyNumberFormat="1" applyFont="1" applyFill="1" applyAlignment="1">
      <alignment horizontal="right"/>
    </xf>
    <xf numFmtId="186" fontId="0" fillId="0" borderId="0" xfId="0" applyNumberFormat="1"/>
    <xf numFmtId="194" fontId="102" fillId="84" borderId="0" xfId="8742" applyNumberFormat="1" applyFont="1" applyFill="1" applyAlignment="1">
      <alignment horizontal="right"/>
    </xf>
    <xf numFmtId="0" fontId="19" fillId="0" borderId="0" xfId="8746" applyFont="1"/>
    <xf numFmtId="37" fontId="61" fillId="0" borderId="0" xfId="14595" quotePrefix="1" applyFont="1" applyFill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5" fontId="19" fillId="0" borderId="0" xfId="8746" quotePrefix="1" applyNumberFormat="1" applyFont="1" applyAlignment="1">
      <alignment horizontal="left"/>
    </xf>
    <xf numFmtId="49" fontId="102" fillId="0" borderId="0" xfId="8742" applyNumberFormat="1" applyFont="1" applyAlignment="1">
      <alignment horizontal="left" wrapText="1"/>
    </xf>
    <xf numFmtId="49" fontId="146" fillId="0" borderId="0" xfId="8742" applyNumberFormat="1" applyFont="1" applyAlignment="1">
      <alignment horizontal="left" wrapText="1"/>
    </xf>
    <xf numFmtId="186" fontId="146" fillId="0" borderId="0" xfId="8742" applyNumberFormat="1" applyFont="1" applyAlignment="1">
      <alignment horizontal="left"/>
    </xf>
    <xf numFmtId="186" fontId="147" fillId="0" borderId="0" xfId="8742" applyNumberFormat="1" applyFont="1" applyAlignment="1">
      <alignment horizontal="right"/>
    </xf>
    <xf numFmtId="186" fontId="102" fillId="0" borderId="0" xfId="8742" applyNumberFormat="1" applyFont="1" applyAlignment="1">
      <alignment horizontal="left"/>
    </xf>
    <xf numFmtId="186" fontId="102" fillId="0" borderId="35" xfId="8742" applyNumberFormat="1" applyFont="1" applyBorder="1" applyAlignment="1">
      <alignment horizontal="right"/>
    </xf>
    <xf numFmtId="186" fontId="146" fillId="0" borderId="35" xfId="8742" applyNumberFormat="1" applyFont="1" applyBorder="1" applyAlignment="1">
      <alignment horizontal="right"/>
    </xf>
    <xf numFmtId="186" fontId="146" fillId="0" borderId="0" xfId="8742" applyNumberFormat="1" applyFont="1" applyAlignment="1">
      <alignment horizontal="right"/>
    </xf>
    <xf numFmtId="43" fontId="20" fillId="0" borderId="12" xfId="4" applyNumberFormat="1" applyFont="1" applyFill="1" applyBorder="1" applyAlignment="1">
      <alignment horizontal="righ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7" fontId="0" fillId="0" borderId="0" xfId="0" applyNumberFormat="1" applyFont="1" applyFill="1" applyAlignment="1">
      <alignment horizontal="right" wrapText="1"/>
    </xf>
    <xf numFmtId="195" fontId="0" fillId="0" borderId="0" xfId="0" applyNumberFormat="1" applyFont="1" applyFill="1" applyAlignment="1">
      <alignment horizontal="left"/>
    </xf>
    <xf numFmtId="195" fontId="0" fillId="0" borderId="0" xfId="0" applyNumberFormat="1" applyFont="1" applyFill="1" applyAlignment="1">
      <alignment horizontal="right"/>
    </xf>
    <xf numFmtId="195" fontId="16" fillId="0" borderId="0" xfId="0" applyNumberFormat="1" applyFont="1" applyFill="1" applyAlignment="1">
      <alignment horizontal="left"/>
    </xf>
    <xf numFmtId="186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86" fontId="0" fillId="0" borderId="0" xfId="0" applyNumberFormat="1" applyFont="1" applyFill="1" applyAlignment="1">
      <alignment horizontal="left"/>
    </xf>
    <xf numFmtId="164" fontId="0" fillId="0" borderId="0" xfId="1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 wrapText="1"/>
    </xf>
    <xf numFmtId="196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19" fillId="0" borderId="0" xfId="7809" applyFont="1" applyFill="1"/>
    <xf numFmtId="0" fontId="36" fillId="0" borderId="12" xfId="6" applyFont="1" applyFill="1" applyBorder="1" applyAlignment="1"/>
    <xf numFmtId="0" fontId="19" fillId="0" borderId="0" xfId="7809" applyFont="1" applyFill="1" applyBorder="1"/>
    <xf numFmtId="0" fontId="158" fillId="0" borderId="0" xfId="7809" applyFont="1" applyFill="1" applyAlignment="1">
      <alignment horizontal="center"/>
    </xf>
    <xf numFmtId="0" fontId="158" fillId="0" borderId="0" xfId="7809" applyFont="1" applyFill="1" applyBorder="1" applyAlignment="1">
      <alignment horizontal="center"/>
    </xf>
    <xf numFmtId="10" fontId="19" fillId="0" borderId="0" xfId="5" applyNumberFormat="1" applyFont="1" applyFill="1"/>
    <xf numFmtId="10" fontId="19" fillId="0" borderId="0" xfId="5" applyNumberFormat="1" applyFont="1" applyFill="1" applyBorder="1"/>
    <xf numFmtId="9" fontId="159" fillId="0" borderId="0" xfId="2" applyFont="1" applyFill="1" applyBorder="1"/>
    <xf numFmtId="167" fontId="19" fillId="0" borderId="0" xfId="2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 vertical="center" wrapText="1"/>
    </xf>
    <xf numFmtId="164" fontId="19" fillId="0" borderId="0" xfId="4" applyNumberFormat="1" applyFont="1" applyFill="1" applyBorder="1" applyAlignment="1">
      <alignment horizontal="right" wrapText="1"/>
    </xf>
    <xf numFmtId="167" fontId="19" fillId="0" borderId="0" xfId="2" applyNumberFormat="1" applyFont="1" applyFill="1" applyBorder="1" applyAlignment="1">
      <alignment horizontal="center"/>
    </xf>
    <xf numFmtId="10" fontId="19" fillId="0" borderId="0" xfId="2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 vertical="center"/>
    </xf>
    <xf numFmtId="0" fontId="160" fillId="0" borderId="0" xfId="0" applyFont="1"/>
    <xf numFmtId="0" fontId="160" fillId="0" borderId="0" xfId="0" applyFont="1" applyFill="1"/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164" fontId="19" fillId="0" borderId="0" xfId="3" applyNumberFormat="1" applyFont="1" applyFill="1" applyBorder="1" applyAlignment="1">
      <alignment horizontal="left" vertical="top"/>
    </xf>
    <xf numFmtId="15" fontId="19" fillId="0" borderId="0" xfId="3" quotePrefix="1" applyNumberFormat="1" applyFont="1" applyFill="1" applyBorder="1" applyAlignment="1">
      <alignment horizontal="center" wrapText="1"/>
    </xf>
    <xf numFmtId="164" fontId="19" fillId="0" borderId="0" xfId="1" applyNumberFormat="1" applyFont="1" applyFill="1" applyBorder="1" applyAlignment="1">
      <alignment horizontal="right" wrapText="1"/>
    </xf>
    <xf numFmtId="164" fontId="19" fillId="0" borderId="0" xfId="1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64" fontId="19" fillId="0" borderId="13" xfId="4" applyNumberFormat="1" applyFont="1" applyFill="1" applyBorder="1" applyAlignment="1">
      <alignment horizontal="right" wrapText="1"/>
    </xf>
    <xf numFmtId="10" fontId="19" fillId="0" borderId="14" xfId="5" applyNumberFormat="1" applyFont="1" applyFill="1" applyBorder="1" applyAlignment="1">
      <alignment horizontal="right" wrapText="1"/>
    </xf>
    <xf numFmtId="10" fontId="19" fillId="0" borderId="0" xfId="5" applyNumberFormat="1" applyFont="1" applyFill="1" applyBorder="1" applyAlignment="1">
      <alignment horizontal="right" wrapText="1"/>
    </xf>
    <xf numFmtId="0" fontId="33" fillId="0" borderId="0" xfId="7809" applyFont="1" applyFill="1"/>
    <xf numFmtId="43" fontId="19" fillId="0" borderId="0" xfId="4518" applyFont="1" applyFill="1"/>
    <xf numFmtId="10" fontId="19" fillId="0" borderId="0" xfId="2" applyNumberFormat="1" applyFont="1" applyFill="1"/>
    <xf numFmtId="10" fontId="19" fillId="0" borderId="0" xfId="4518" applyNumberFormat="1" applyFont="1" applyFill="1"/>
    <xf numFmtId="0" fontId="67" fillId="0" borderId="11" xfId="6" applyFont="1" applyFill="1" applyBorder="1" applyAlignment="1">
      <alignment horizontal="center"/>
    </xf>
    <xf numFmtId="10" fontId="19" fillId="0" borderId="0" xfId="6" applyNumberFormat="1" applyFont="1" applyFill="1"/>
    <xf numFmtId="0" fontId="67" fillId="0" borderId="0" xfId="6" applyFont="1" applyFill="1" applyBorder="1" applyAlignment="1">
      <alignment horizontal="center"/>
    </xf>
    <xf numFmtId="197" fontId="19" fillId="0" borderId="0" xfId="6" applyNumberFormat="1" applyFont="1" applyFill="1"/>
    <xf numFmtId="0" fontId="19" fillId="0" borderId="0" xfId="6" applyFont="1" applyFill="1"/>
    <xf numFmtId="49" fontId="160" fillId="0" borderId="0" xfId="0" applyNumberFormat="1" applyFont="1" applyFill="1" applyAlignment="1">
      <alignment horizontal="right" wrapText="1"/>
    </xf>
    <xf numFmtId="17" fontId="160" fillId="0" borderId="0" xfId="0" applyNumberFormat="1" applyFont="1" applyFill="1" applyAlignment="1">
      <alignment horizontal="right" wrapText="1"/>
    </xf>
    <xf numFmtId="167" fontId="19" fillId="0" borderId="0" xfId="4518" applyNumberFormat="1" applyFont="1" applyFill="1"/>
    <xf numFmtId="37" fontId="151" fillId="0" borderId="0" xfId="14595" applyFont="1" applyAlignment="1">
      <alignment horizontal="center"/>
    </xf>
    <xf numFmtId="37" fontId="150" fillId="0" borderId="0" xfId="14595" applyFont="1" applyAlignment="1">
      <alignment horizontal="center"/>
    </xf>
    <xf numFmtId="188" fontId="150" fillId="0" borderId="0" xfId="14595" applyNumberFormat="1" applyFont="1" applyAlignment="1">
      <alignment horizontal="center"/>
    </xf>
    <xf numFmtId="188" fontId="151" fillId="0" borderId="0" xfId="14595" applyNumberFormat="1" applyFont="1" applyAlignment="1">
      <alignment horizontal="center"/>
    </xf>
    <xf numFmtId="0" fontId="35" fillId="0" borderId="0" xfId="8745" applyFont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49" fontId="19" fillId="0" borderId="0" xfId="9667" applyNumberFormat="1" applyFont="1" applyAlignment="1" applyProtection="1">
      <alignment horizontal="center"/>
    </xf>
    <xf numFmtId="0" fontId="19" fillId="0" borderId="0" xfId="9667" applyFont="1" applyAlignment="1" applyProtection="1">
      <alignment horizontal="center"/>
    </xf>
    <xf numFmtId="49" fontId="19" fillId="0" borderId="0" xfId="9667" applyNumberFormat="1" applyFont="1" applyFill="1" applyAlignment="1" applyProtection="1">
      <alignment horizontal="center"/>
    </xf>
    <xf numFmtId="0" fontId="19" fillId="0" borderId="0" xfId="9667" applyFont="1" applyFill="1" applyAlignment="1" applyProtection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</cellXfs>
  <cellStyles count="20408"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" xfId="14659" builtinId="30" customBuiltin="1"/>
    <cellStyle name="20% - Accent1 10" xfId="20"/>
    <cellStyle name="20% - Accent1 10 2" xfId="21"/>
    <cellStyle name="20% - Accent1 10 2 2" xfId="22"/>
    <cellStyle name="20% - Accent1 10 2_SCH J-3" xfId="14687"/>
    <cellStyle name="20% - Accent1 10 3" xfId="23"/>
    <cellStyle name="20% - Accent1 10 4" xfId="24"/>
    <cellStyle name="20% - Accent1 10_SCH J-3" xfId="14685"/>
    <cellStyle name="20% - Accent1 11" xfId="25"/>
    <cellStyle name="20% - Accent1 11 2" xfId="26"/>
    <cellStyle name="20% - Accent1 11 2 2" xfId="27"/>
    <cellStyle name="20% - Accent1 11 2_SCH J-3" xfId="14683"/>
    <cellStyle name="20% - Accent1 11 3" xfId="28"/>
    <cellStyle name="20% - Accent1 11 4" xfId="29"/>
    <cellStyle name="20% - Accent1 11_SCH J-3" xfId="14684"/>
    <cellStyle name="20% - Accent1 12" xfId="30"/>
    <cellStyle name="20% - Accent1 12 2" xfId="31"/>
    <cellStyle name="20% - Accent1 12 3" xfId="32"/>
    <cellStyle name="20% - Accent1 12_SCH J-3" xfId="14688"/>
    <cellStyle name="20% - Accent1 13" xfId="33"/>
    <cellStyle name="20% - Accent1 13 2" xfId="34"/>
    <cellStyle name="20% - Accent1 13_SCH J-3" xfId="14686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2_SCH J-3" xfId="14697"/>
    <cellStyle name="20% - Accent1 2 2 2 2 2 3" xfId="49"/>
    <cellStyle name="20% - Accent1 2 2 2 2 2_SCH J-3" xfId="14699"/>
    <cellStyle name="20% - Accent1 2 2 2 2 3" xfId="50"/>
    <cellStyle name="20% - Accent1 2 2 2 2 3 2" xfId="51"/>
    <cellStyle name="20% - Accent1 2 2 2 2 3_SCH J-3" xfId="14693"/>
    <cellStyle name="20% - Accent1 2 2 2 2 4" xfId="52"/>
    <cellStyle name="20% - Accent1 2 2 2 2 5" xfId="53"/>
    <cellStyle name="20% - Accent1 2 2 2 2_SCH J-3" xfId="14689"/>
    <cellStyle name="20% - Accent1 2 2 2 3" xfId="54"/>
    <cellStyle name="20% - Accent1 2 2 2 3 2" xfId="55"/>
    <cellStyle name="20% - Accent1 2 2 2 3 2 2" xfId="56"/>
    <cellStyle name="20% - Accent1 2 2 2 3 2_SCH J-3" xfId="14695"/>
    <cellStyle name="20% - Accent1 2 2 2 3 3" xfId="57"/>
    <cellStyle name="20% - Accent1 2 2 2 3_SCH J-3" xfId="14696"/>
    <cellStyle name="20% - Accent1 2 2 2 4" xfId="58"/>
    <cellStyle name="20% - Accent1 2 2 2 4 2" xfId="59"/>
    <cellStyle name="20% - Accent1 2 2 2 4_SCH J-3" xfId="14698"/>
    <cellStyle name="20% - Accent1 2 2 2 5" xfId="60"/>
    <cellStyle name="20% - Accent1 2 2 2 6" xfId="61"/>
    <cellStyle name="20% - Accent1 2 2 2_SCH J-3" xfId="14691"/>
    <cellStyle name="20% - Accent1 2 2 3" xfId="62"/>
    <cellStyle name="20% - Accent1 2 2 3 2" xfId="63"/>
    <cellStyle name="20% - Accent1 2 2 3 2 2" xfId="64"/>
    <cellStyle name="20% - Accent1 2 2 3 2 2 2" xfId="65"/>
    <cellStyle name="20% - Accent1 2 2 3 2 2_SCH J-3" xfId="14700"/>
    <cellStyle name="20% - Accent1 2 2 3 2 3" xfId="66"/>
    <cellStyle name="20% - Accent1 2 2 3 2_SCH J-3" xfId="14690"/>
    <cellStyle name="20% - Accent1 2 2 3 3" xfId="67"/>
    <cellStyle name="20% - Accent1 2 2 3 3 2" xfId="68"/>
    <cellStyle name="20% - Accent1 2 2 3 3_SCH J-3" xfId="14701"/>
    <cellStyle name="20% - Accent1 2 2 3 4" xfId="69"/>
    <cellStyle name="20% - Accent1 2 2 3 5" xfId="70"/>
    <cellStyle name="20% - Accent1 2 2 3_SCH J-3" xfId="14692"/>
    <cellStyle name="20% - Accent1 2 2 4" xfId="71"/>
    <cellStyle name="20% - Accent1 2 2 4 2" xfId="72"/>
    <cellStyle name="20% - Accent1 2 2 4 2 2" xfId="73"/>
    <cellStyle name="20% - Accent1 2 2 4 2_SCH J-3" xfId="14703"/>
    <cellStyle name="20% - Accent1 2 2 4 3" xfId="74"/>
    <cellStyle name="20% - Accent1 2 2 4_SCH J-3" xfId="14702"/>
    <cellStyle name="20% - Accent1 2 2 5" xfId="75"/>
    <cellStyle name="20% - Accent1 2 2 5 2" xfId="76"/>
    <cellStyle name="20% - Accent1 2 2 5_SCH J-3" xfId="14704"/>
    <cellStyle name="20% - Accent1 2 2 6" xfId="77"/>
    <cellStyle name="20% - Accent1 2 2 7" xfId="78"/>
    <cellStyle name="20% - Accent1 2 2_SCH J-3" xfId="14694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2_SCH J-3" xfId="14708"/>
    <cellStyle name="20% - Accent1 2 3 2 2 3" xfId="84"/>
    <cellStyle name="20% - Accent1 2 3 2 2_SCH J-3" xfId="14707"/>
    <cellStyle name="20% - Accent1 2 3 2 3" xfId="85"/>
    <cellStyle name="20% - Accent1 2 3 2 3 2" xfId="86"/>
    <cellStyle name="20% - Accent1 2 3 2 3_SCH J-3" xfId="14709"/>
    <cellStyle name="20% - Accent1 2 3 2 4" xfId="87"/>
    <cellStyle name="20% - Accent1 2 3 2_SCH J-3" xfId="14706"/>
    <cellStyle name="20% - Accent1 2 3 3" xfId="88"/>
    <cellStyle name="20% - Accent1 2 3 3 2" xfId="89"/>
    <cellStyle name="20% - Accent1 2 3 3 2 2" xfId="90"/>
    <cellStyle name="20% - Accent1 2 3 3 2_SCH J-3" xfId="14711"/>
    <cellStyle name="20% - Accent1 2 3 3 3" xfId="91"/>
    <cellStyle name="20% - Accent1 2 3 3_SCH J-3" xfId="14710"/>
    <cellStyle name="20% - Accent1 2 3 4" xfId="92"/>
    <cellStyle name="20% - Accent1 2 3 4 2" xfId="93"/>
    <cellStyle name="20% - Accent1 2 3 4_SCH J-3" xfId="14712"/>
    <cellStyle name="20% - Accent1 2 3 5" xfId="94"/>
    <cellStyle name="20% - Accent1 2 3 6" xfId="95"/>
    <cellStyle name="20% - Accent1 2 3_SCH J-3" xfId="14705"/>
    <cellStyle name="20% - Accent1 2 4" xfId="96"/>
    <cellStyle name="20% - Accent1 2 4 2" xfId="97"/>
    <cellStyle name="20% - Accent1 2 4 2 2" xfId="98"/>
    <cellStyle name="20% - Accent1 2 4 2 2 2" xfId="99"/>
    <cellStyle name="20% - Accent1 2 4 2 2_SCH J-3" xfId="14715"/>
    <cellStyle name="20% - Accent1 2 4 2 3" xfId="100"/>
    <cellStyle name="20% - Accent1 2 4 2_SCH J-3" xfId="14714"/>
    <cellStyle name="20% - Accent1 2 4 3" xfId="101"/>
    <cellStyle name="20% - Accent1 2 4 3 2" xfId="102"/>
    <cellStyle name="20% - Accent1 2 4 3_SCH J-3" xfId="14716"/>
    <cellStyle name="20% - Accent1 2 4 4" xfId="103"/>
    <cellStyle name="20% - Accent1 2 4 5" xfId="104"/>
    <cellStyle name="20% - Accent1 2 4_SCH J-3" xfId="14713"/>
    <cellStyle name="20% - Accent1 2 5" xfId="105"/>
    <cellStyle name="20% - Accent1 2 5 2" xfId="106"/>
    <cellStyle name="20% - Accent1 2 5 2 2" xfId="107"/>
    <cellStyle name="20% - Accent1 2 5 2_SCH J-3" xfId="14718"/>
    <cellStyle name="20% - Accent1 2 5 3" xfId="108"/>
    <cellStyle name="20% - Accent1 2 5 4" xfId="109"/>
    <cellStyle name="20% - Accent1 2 5_SCH J-3" xfId="14717"/>
    <cellStyle name="20% - Accent1 2 6" xfId="110"/>
    <cellStyle name="20% - Accent1 2 6 2" xfId="111"/>
    <cellStyle name="20% - Accent1 2 6 3" xfId="112"/>
    <cellStyle name="20% - Accent1 2 6_SCH J-3" xfId="14719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2_SCH J-3" xfId="14725"/>
    <cellStyle name="20% - Accent1 3 2 2 2 2 3" xfId="125"/>
    <cellStyle name="20% - Accent1 3 2 2 2 2_SCH J-3" xfId="14724"/>
    <cellStyle name="20% - Accent1 3 2 2 2 3" xfId="126"/>
    <cellStyle name="20% - Accent1 3 2 2 2 3 2" xfId="127"/>
    <cellStyle name="20% - Accent1 3 2 2 2 3_SCH J-3" xfId="14726"/>
    <cellStyle name="20% - Accent1 3 2 2 2 4" xfId="128"/>
    <cellStyle name="20% - Accent1 3 2 2 2 5" xfId="14410"/>
    <cellStyle name="20% - Accent1 3 2 2 2_SCH J-3" xfId="14723"/>
    <cellStyle name="20% - Accent1 3 2 2 3" xfId="129"/>
    <cellStyle name="20% - Accent1 3 2 2 3 2" xfId="130"/>
    <cellStyle name="20% - Accent1 3 2 2 3 2 2" xfId="131"/>
    <cellStyle name="20% - Accent1 3 2 2 3 2_SCH J-3" xfId="14728"/>
    <cellStyle name="20% - Accent1 3 2 2 3 3" xfId="132"/>
    <cellStyle name="20% - Accent1 3 2 2 3_SCH J-3" xfId="14727"/>
    <cellStyle name="20% - Accent1 3 2 2 4" xfId="133"/>
    <cellStyle name="20% - Accent1 3 2 2 4 2" xfId="134"/>
    <cellStyle name="20% - Accent1 3 2 2 4_SCH J-3" xfId="14729"/>
    <cellStyle name="20% - Accent1 3 2 2 5" xfId="135"/>
    <cellStyle name="20% - Accent1 3 2 2 6" xfId="136"/>
    <cellStyle name="20% - Accent1 3 2 2_SCH J-3" xfId="14722"/>
    <cellStyle name="20% - Accent1 3 2 3" xfId="137"/>
    <cellStyle name="20% - Accent1 3 2 3 2" xfId="138"/>
    <cellStyle name="20% - Accent1 3 2 3 2 2" xfId="139"/>
    <cellStyle name="20% - Accent1 3 2 3 2 2 2" xfId="140"/>
    <cellStyle name="20% - Accent1 3 2 3 2 2_SCH J-3" xfId="14732"/>
    <cellStyle name="20% - Accent1 3 2 3 2 3" xfId="141"/>
    <cellStyle name="20% - Accent1 3 2 3 2_SCH J-3" xfId="14731"/>
    <cellStyle name="20% - Accent1 3 2 3 3" xfId="142"/>
    <cellStyle name="20% - Accent1 3 2 3 3 2" xfId="143"/>
    <cellStyle name="20% - Accent1 3 2 3 3_SCH J-3" xfId="14733"/>
    <cellStyle name="20% - Accent1 3 2 3 4" xfId="144"/>
    <cellStyle name="20% - Accent1 3 2 3 5" xfId="14411"/>
    <cellStyle name="20% - Accent1 3 2 3_SCH J-3" xfId="14730"/>
    <cellStyle name="20% - Accent1 3 2 4" xfId="145"/>
    <cellStyle name="20% - Accent1 3 2 4 2" xfId="146"/>
    <cellStyle name="20% - Accent1 3 2 4 2 2" xfId="147"/>
    <cellStyle name="20% - Accent1 3 2 4 2_SCH J-3" xfId="14735"/>
    <cellStyle name="20% - Accent1 3 2 4 3" xfId="148"/>
    <cellStyle name="20% - Accent1 3 2 4_SCH J-3" xfId="14734"/>
    <cellStyle name="20% - Accent1 3 2 5" xfId="149"/>
    <cellStyle name="20% - Accent1 3 2 5 2" xfId="150"/>
    <cellStyle name="20% - Accent1 3 2 5_SCH J-3" xfId="14736"/>
    <cellStyle name="20% - Accent1 3 2 6" xfId="151"/>
    <cellStyle name="20% - Accent1 3 2 7" xfId="152"/>
    <cellStyle name="20% - Accent1 3 2_SCH J-3" xfId="14721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2_SCH J-3" xfId="14740"/>
    <cellStyle name="20% - Accent1 3 3 2 2 3" xfId="158"/>
    <cellStyle name="20% - Accent1 3 3 2 2_SCH J-3" xfId="14739"/>
    <cellStyle name="20% - Accent1 3 3 2 3" xfId="159"/>
    <cellStyle name="20% - Accent1 3 3 2 3 2" xfId="160"/>
    <cellStyle name="20% - Accent1 3 3 2 3_SCH J-3" xfId="14741"/>
    <cellStyle name="20% - Accent1 3 3 2 4" xfId="161"/>
    <cellStyle name="20% - Accent1 3 3 2 5" xfId="14412"/>
    <cellStyle name="20% - Accent1 3 3 2_SCH J-3" xfId="14738"/>
    <cellStyle name="20% - Accent1 3 3 3" xfId="162"/>
    <cellStyle name="20% - Accent1 3 3 3 2" xfId="163"/>
    <cellStyle name="20% - Accent1 3 3 3 2 2" xfId="164"/>
    <cellStyle name="20% - Accent1 3 3 3 2_SCH J-3" xfId="14743"/>
    <cellStyle name="20% - Accent1 3 3 3 3" xfId="165"/>
    <cellStyle name="20% - Accent1 3 3 3_SCH J-3" xfId="14742"/>
    <cellStyle name="20% - Accent1 3 3 4" xfId="166"/>
    <cellStyle name="20% - Accent1 3 3 4 2" xfId="167"/>
    <cellStyle name="20% - Accent1 3 3 4_SCH J-3" xfId="14744"/>
    <cellStyle name="20% - Accent1 3 3 5" xfId="168"/>
    <cellStyle name="20% - Accent1 3 3 6" xfId="169"/>
    <cellStyle name="20% - Accent1 3 3_SCH J-3" xfId="14737"/>
    <cellStyle name="20% - Accent1 3 4" xfId="170"/>
    <cellStyle name="20% - Accent1 3 4 2" xfId="171"/>
    <cellStyle name="20% - Accent1 3 4 2 2" xfId="172"/>
    <cellStyle name="20% - Accent1 3 4 2 2 2" xfId="173"/>
    <cellStyle name="20% - Accent1 3 4 2 2_SCH J-3" xfId="14747"/>
    <cellStyle name="20% - Accent1 3 4 2 3" xfId="174"/>
    <cellStyle name="20% - Accent1 3 4 2_SCH J-3" xfId="14746"/>
    <cellStyle name="20% - Accent1 3 4 3" xfId="175"/>
    <cellStyle name="20% - Accent1 3 4 3 2" xfId="176"/>
    <cellStyle name="20% - Accent1 3 4 3_SCH J-3" xfId="14748"/>
    <cellStyle name="20% - Accent1 3 4 4" xfId="177"/>
    <cellStyle name="20% - Accent1 3 4 5" xfId="178"/>
    <cellStyle name="20% - Accent1 3 4_SCH J-3" xfId="14745"/>
    <cellStyle name="20% - Accent1 3 5" xfId="179"/>
    <cellStyle name="20% - Accent1 3 5 2" xfId="180"/>
    <cellStyle name="20% - Accent1 3 5 2 2" xfId="181"/>
    <cellStyle name="20% - Accent1 3 5 2_SCH J-3" xfId="14750"/>
    <cellStyle name="20% - Accent1 3 5 3" xfId="182"/>
    <cellStyle name="20% - Accent1 3 5_SCH J-3" xfId="14749"/>
    <cellStyle name="20% - Accent1 3 6" xfId="183"/>
    <cellStyle name="20% - Accent1 3 6 2" xfId="184"/>
    <cellStyle name="20% - Accent1 3 6_SCH J-3" xfId="14751"/>
    <cellStyle name="20% - Accent1 3 7" xfId="185"/>
    <cellStyle name="20% - Accent1 3 8" xfId="186"/>
    <cellStyle name="20% - Accent1 3 9" xfId="187"/>
    <cellStyle name="20% - Accent1 3_SCH J-3" xfId="14720"/>
    <cellStyle name="20% - Accent1 4" xfId="188"/>
    <cellStyle name="20% - Accent1 4 2" xfId="189"/>
    <cellStyle name="20% - Accent1 4 2 2" xfId="190"/>
    <cellStyle name="20% - Accent1 4 2 2 2" xfId="191"/>
    <cellStyle name="20% - Accent1 4 2 2 2 2" xfId="192"/>
    <cellStyle name="20% - Accent1 4 2 2 2 2 2" xfId="193"/>
    <cellStyle name="20% - Accent1 4 2 2 2 2_SCH J-3" xfId="14756"/>
    <cellStyle name="20% - Accent1 4 2 2 2 3" xfId="194"/>
    <cellStyle name="20% - Accent1 4 2 2 2_SCH J-3" xfId="14755"/>
    <cellStyle name="20% - Accent1 4 2 2 3" xfId="195"/>
    <cellStyle name="20% - Accent1 4 2 2 3 2" xfId="196"/>
    <cellStyle name="20% - Accent1 4 2 2 3_SCH J-3" xfId="14757"/>
    <cellStyle name="20% - Accent1 4 2 2 4" xfId="197"/>
    <cellStyle name="20% - Accent1 4 2 2_SCH J-3" xfId="14754"/>
    <cellStyle name="20% - Accent1 4 2 3" xfId="198"/>
    <cellStyle name="20% - Accent1 4 2 3 2" xfId="199"/>
    <cellStyle name="20% - Accent1 4 2 3 2 2" xfId="200"/>
    <cellStyle name="20% - Accent1 4 2 3 2_SCH J-3" xfId="14759"/>
    <cellStyle name="20% - Accent1 4 2 3 3" xfId="201"/>
    <cellStyle name="20% - Accent1 4 2 3_SCH J-3" xfId="14758"/>
    <cellStyle name="20% - Accent1 4 2 4" xfId="202"/>
    <cellStyle name="20% - Accent1 4 2 4 2" xfId="203"/>
    <cellStyle name="20% - Accent1 4 2 4_SCH J-3" xfId="14760"/>
    <cellStyle name="20% - Accent1 4 2 5" xfId="204"/>
    <cellStyle name="20% - Accent1 4 2 6" xfId="205"/>
    <cellStyle name="20% - Accent1 4 2_SCH J-3" xfId="14753"/>
    <cellStyle name="20% - Accent1 4 3" xfId="206"/>
    <cellStyle name="20% - Accent1 4 3 2" xfId="207"/>
    <cellStyle name="20% - Accent1 4 3 2 2" xfId="208"/>
    <cellStyle name="20% - Accent1 4 3 2 2 2" xfId="209"/>
    <cellStyle name="20% - Accent1 4 3 2 2_SCH J-3" xfId="14763"/>
    <cellStyle name="20% - Accent1 4 3 2 3" xfId="210"/>
    <cellStyle name="20% - Accent1 4 3 2_SCH J-3" xfId="14762"/>
    <cellStyle name="20% - Accent1 4 3 3" xfId="211"/>
    <cellStyle name="20% - Accent1 4 3 3 2" xfId="212"/>
    <cellStyle name="20% - Accent1 4 3 3_SCH J-3" xfId="14764"/>
    <cellStyle name="20% - Accent1 4 3 4" xfId="213"/>
    <cellStyle name="20% - Accent1 4 3 5" xfId="214"/>
    <cellStyle name="20% - Accent1 4 3_SCH J-3" xfId="14761"/>
    <cellStyle name="20% - Accent1 4 4" xfId="215"/>
    <cellStyle name="20% - Accent1 4 4 2" xfId="216"/>
    <cellStyle name="20% - Accent1 4 4 2 2" xfId="217"/>
    <cellStyle name="20% - Accent1 4 4 2_SCH J-3" xfId="14766"/>
    <cellStyle name="20% - Accent1 4 4 3" xfId="218"/>
    <cellStyle name="20% - Accent1 4 4_SCH J-3" xfId="14765"/>
    <cellStyle name="20% - Accent1 4 5" xfId="219"/>
    <cellStyle name="20% - Accent1 4 5 2" xfId="220"/>
    <cellStyle name="20% - Accent1 4 5_SCH J-3" xfId="14767"/>
    <cellStyle name="20% - Accent1 4 6" xfId="221"/>
    <cellStyle name="20% - Accent1 4 7" xfId="222"/>
    <cellStyle name="20% - Accent1 4_SCH J-3" xfId="14752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2_SCH J-3" xfId="14771"/>
    <cellStyle name="20% - Accent1 5 2 2 3" xfId="228"/>
    <cellStyle name="20% - Accent1 5 2 2_SCH J-3" xfId="14770"/>
    <cellStyle name="20% - Accent1 5 2 3" xfId="229"/>
    <cellStyle name="20% - Accent1 5 2 3 2" xfId="230"/>
    <cellStyle name="20% - Accent1 5 2 3_SCH J-3" xfId="14772"/>
    <cellStyle name="20% - Accent1 5 2 4" xfId="231"/>
    <cellStyle name="20% - Accent1 5 2 5" xfId="232"/>
    <cellStyle name="20% - Accent1 5 2_SCH J-3" xfId="14769"/>
    <cellStyle name="20% - Accent1 5 3" xfId="233"/>
    <cellStyle name="20% - Accent1 5 3 2" xfId="234"/>
    <cellStyle name="20% - Accent1 5 3 2 2" xfId="235"/>
    <cellStyle name="20% - Accent1 5 3 2_SCH J-3" xfId="14774"/>
    <cellStyle name="20% - Accent1 5 3 3" xfId="236"/>
    <cellStyle name="20% - Accent1 5 3_SCH J-3" xfId="14773"/>
    <cellStyle name="20% - Accent1 5 4" xfId="237"/>
    <cellStyle name="20% - Accent1 5 4 2" xfId="238"/>
    <cellStyle name="20% - Accent1 5 4_SCH J-3" xfId="14775"/>
    <cellStyle name="20% - Accent1 5 5" xfId="239"/>
    <cellStyle name="20% - Accent1 5 6" xfId="240"/>
    <cellStyle name="20% - Accent1 5_SCH J-3" xfId="14768"/>
    <cellStyle name="20% - Accent1 6" xfId="241"/>
    <cellStyle name="20% - Accent1 6 2" xfId="242"/>
    <cellStyle name="20% - Accent1 6 2 2" xfId="243"/>
    <cellStyle name="20% - Accent1 6 2 2 2" xfId="244"/>
    <cellStyle name="20% - Accent1 6 2 2_SCH J-3" xfId="14778"/>
    <cellStyle name="20% - Accent1 6 2 3" xfId="245"/>
    <cellStyle name="20% - Accent1 6 2 4" xfId="246"/>
    <cellStyle name="20% - Accent1 6 2 5" xfId="247"/>
    <cellStyle name="20% - Accent1 6 2_SCH J-3" xfId="14777"/>
    <cellStyle name="20% - Accent1 6 3" xfId="248"/>
    <cellStyle name="20% - Accent1 6 3 2" xfId="249"/>
    <cellStyle name="20% - Accent1 6 3_SCH J-3" xfId="14779"/>
    <cellStyle name="20% - Accent1 6 4" xfId="250"/>
    <cellStyle name="20% - Accent1 6 5" xfId="251"/>
    <cellStyle name="20% - Accent1 6_SCH J-3" xfId="14776"/>
    <cellStyle name="20% - Accent1 7" xfId="252"/>
    <cellStyle name="20% - Accent1 7 2" xfId="253"/>
    <cellStyle name="20% - Accent1 7 2 2" xfId="254"/>
    <cellStyle name="20% - Accent1 7 2 2 2" xfId="255"/>
    <cellStyle name="20% - Accent1 7 2 2_SCH J-3" xfId="14782"/>
    <cellStyle name="20% - Accent1 7 2 3" xfId="256"/>
    <cellStyle name="20% - Accent1 7 2_SCH J-3" xfId="14781"/>
    <cellStyle name="20% - Accent1 7 3" xfId="257"/>
    <cellStyle name="20% - Accent1 7 3 2" xfId="258"/>
    <cellStyle name="20% - Accent1 7 3_SCH J-3" xfId="14783"/>
    <cellStyle name="20% - Accent1 7 4" xfId="259"/>
    <cellStyle name="20% - Accent1 7 5" xfId="260"/>
    <cellStyle name="20% - Accent1 7_SCH J-3" xfId="14780"/>
    <cellStyle name="20% - Accent1 8" xfId="261"/>
    <cellStyle name="20% - Accent1 8 2" xfId="262"/>
    <cellStyle name="20% - Accent1 8 2 2" xfId="263"/>
    <cellStyle name="20% - Accent1 8 2 2 2" xfId="264"/>
    <cellStyle name="20% - Accent1 8 2 2_SCH J-3" xfId="14786"/>
    <cellStyle name="20% - Accent1 8 2 3" xfId="265"/>
    <cellStyle name="20% - Accent1 8 2_SCH J-3" xfId="14785"/>
    <cellStyle name="20% - Accent1 8 3" xfId="266"/>
    <cellStyle name="20% - Accent1 8 3 2" xfId="267"/>
    <cellStyle name="20% - Accent1 8 3_SCH J-3" xfId="14787"/>
    <cellStyle name="20% - Accent1 8 4" xfId="268"/>
    <cellStyle name="20% - Accent1 8 5" xfId="269"/>
    <cellStyle name="20% - Accent1 8_SCH J-3" xfId="14784"/>
    <cellStyle name="20% - Accent1 9" xfId="270"/>
    <cellStyle name="20% - Accent1 9 2" xfId="271"/>
    <cellStyle name="20% - Accent1 9 2 2" xfId="272"/>
    <cellStyle name="20% - Accent1 9 2_SCH J-3" xfId="14789"/>
    <cellStyle name="20% - Accent1 9 3" xfId="273"/>
    <cellStyle name="20% - Accent1 9 4" xfId="274"/>
    <cellStyle name="20% - Accent1 9_SCH J-3" xfId="14788"/>
    <cellStyle name="20% - Accent2" xfId="14663" builtinId="34" customBuiltin="1"/>
    <cellStyle name="20% - Accent2 10" xfId="275"/>
    <cellStyle name="20% - Accent2 10 2" xfId="276"/>
    <cellStyle name="20% - Accent2 10 2 2" xfId="277"/>
    <cellStyle name="20% - Accent2 10 2_SCH J-3" xfId="14791"/>
    <cellStyle name="20% - Accent2 10 3" xfId="278"/>
    <cellStyle name="20% - Accent2 10 4" xfId="279"/>
    <cellStyle name="20% - Accent2 10_SCH J-3" xfId="14790"/>
    <cellStyle name="20% - Accent2 11" xfId="280"/>
    <cellStyle name="20% - Accent2 11 2" xfId="281"/>
    <cellStyle name="20% - Accent2 11 2 2" xfId="282"/>
    <cellStyle name="20% - Accent2 11 2_SCH J-3" xfId="14793"/>
    <cellStyle name="20% - Accent2 11 3" xfId="283"/>
    <cellStyle name="20% - Accent2 11 4" xfId="284"/>
    <cellStyle name="20% - Accent2 11_SCH J-3" xfId="14792"/>
    <cellStyle name="20% - Accent2 12" xfId="285"/>
    <cellStyle name="20% - Accent2 12 2" xfId="286"/>
    <cellStyle name="20% - Accent2 12 3" xfId="287"/>
    <cellStyle name="20% - Accent2 12_SCH J-3" xfId="14794"/>
    <cellStyle name="20% - Accent2 13" xfId="288"/>
    <cellStyle name="20% - Accent2 13 2" xfId="289"/>
    <cellStyle name="20% - Accent2 13_SCH J-3" xfId="14795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2_SCH J-3" xfId="14800"/>
    <cellStyle name="20% - Accent2 2 2 2 2 2 3" xfId="304"/>
    <cellStyle name="20% - Accent2 2 2 2 2 2_SCH J-3" xfId="14799"/>
    <cellStyle name="20% - Accent2 2 2 2 2 3" xfId="305"/>
    <cellStyle name="20% - Accent2 2 2 2 2 3 2" xfId="306"/>
    <cellStyle name="20% - Accent2 2 2 2 2 3_SCH J-3" xfId="14801"/>
    <cellStyle name="20% - Accent2 2 2 2 2 4" xfId="307"/>
    <cellStyle name="20% - Accent2 2 2 2 2 5" xfId="308"/>
    <cellStyle name="20% - Accent2 2 2 2 2_SCH J-3" xfId="14798"/>
    <cellStyle name="20% - Accent2 2 2 2 3" xfId="309"/>
    <cellStyle name="20% - Accent2 2 2 2 3 2" xfId="310"/>
    <cellStyle name="20% - Accent2 2 2 2 3 2 2" xfId="311"/>
    <cellStyle name="20% - Accent2 2 2 2 3 2_SCH J-3" xfId="14803"/>
    <cellStyle name="20% - Accent2 2 2 2 3 3" xfId="312"/>
    <cellStyle name="20% - Accent2 2 2 2 3_SCH J-3" xfId="14802"/>
    <cellStyle name="20% - Accent2 2 2 2 4" xfId="313"/>
    <cellStyle name="20% - Accent2 2 2 2 4 2" xfId="314"/>
    <cellStyle name="20% - Accent2 2 2 2 4_SCH J-3" xfId="14804"/>
    <cellStyle name="20% - Accent2 2 2 2 5" xfId="315"/>
    <cellStyle name="20% - Accent2 2 2 2 6" xfId="316"/>
    <cellStyle name="20% - Accent2 2 2 2_SCH J-3" xfId="14797"/>
    <cellStyle name="20% - Accent2 2 2 3" xfId="317"/>
    <cellStyle name="20% - Accent2 2 2 3 2" xfId="318"/>
    <cellStyle name="20% - Accent2 2 2 3 2 2" xfId="319"/>
    <cellStyle name="20% - Accent2 2 2 3 2 2 2" xfId="320"/>
    <cellStyle name="20% - Accent2 2 2 3 2 2_SCH J-3" xfId="14807"/>
    <cellStyle name="20% - Accent2 2 2 3 2 3" xfId="321"/>
    <cellStyle name="20% - Accent2 2 2 3 2_SCH J-3" xfId="14806"/>
    <cellStyle name="20% - Accent2 2 2 3 3" xfId="322"/>
    <cellStyle name="20% - Accent2 2 2 3 3 2" xfId="323"/>
    <cellStyle name="20% - Accent2 2 2 3 3_SCH J-3" xfId="14808"/>
    <cellStyle name="20% - Accent2 2 2 3 4" xfId="324"/>
    <cellStyle name="20% - Accent2 2 2 3 5" xfId="325"/>
    <cellStyle name="20% - Accent2 2 2 3_SCH J-3" xfId="14805"/>
    <cellStyle name="20% - Accent2 2 2 4" xfId="326"/>
    <cellStyle name="20% - Accent2 2 2 4 2" xfId="327"/>
    <cellStyle name="20% - Accent2 2 2 4 2 2" xfId="328"/>
    <cellStyle name="20% - Accent2 2 2 4 2_SCH J-3" xfId="14810"/>
    <cellStyle name="20% - Accent2 2 2 4 3" xfId="329"/>
    <cellStyle name="20% - Accent2 2 2 4_SCH J-3" xfId="14809"/>
    <cellStyle name="20% - Accent2 2 2 5" xfId="330"/>
    <cellStyle name="20% - Accent2 2 2 5 2" xfId="331"/>
    <cellStyle name="20% - Accent2 2 2 5_SCH J-3" xfId="14811"/>
    <cellStyle name="20% - Accent2 2 2 6" xfId="332"/>
    <cellStyle name="20% - Accent2 2 2 7" xfId="333"/>
    <cellStyle name="20% - Accent2 2 2_SCH J-3" xfId="14796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2_SCH J-3" xfId="14815"/>
    <cellStyle name="20% - Accent2 2 3 2 2 3" xfId="339"/>
    <cellStyle name="20% - Accent2 2 3 2 2_SCH J-3" xfId="14814"/>
    <cellStyle name="20% - Accent2 2 3 2 3" xfId="340"/>
    <cellStyle name="20% - Accent2 2 3 2 3 2" xfId="341"/>
    <cellStyle name="20% - Accent2 2 3 2 3_SCH J-3" xfId="14816"/>
    <cellStyle name="20% - Accent2 2 3 2 4" xfId="342"/>
    <cellStyle name="20% - Accent2 2 3 2_SCH J-3" xfId="14813"/>
    <cellStyle name="20% - Accent2 2 3 3" xfId="343"/>
    <cellStyle name="20% - Accent2 2 3 3 2" xfId="344"/>
    <cellStyle name="20% - Accent2 2 3 3 2 2" xfId="345"/>
    <cellStyle name="20% - Accent2 2 3 3 2_SCH J-3" xfId="14818"/>
    <cellStyle name="20% - Accent2 2 3 3 3" xfId="346"/>
    <cellStyle name="20% - Accent2 2 3 3_SCH J-3" xfId="14817"/>
    <cellStyle name="20% - Accent2 2 3 4" xfId="347"/>
    <cellStyle name="20% - Accent2 2 3 4 2" xfId="348"/>
    <cellStyle name="20% - Accent2 2 3 4_SCH J-3" xfId="14819"/>
    <cellStyle name="20% - Accent2 2 3 5" xfId="349"/>
    <cellStyle name="20% - Accent2 2 3 6" xfId="350"/>
    <cellStyle name="20% - Accent2 2 3_SCH J-3" xfId="14812"/>
    <cellStyle name="20% - Accent2 2 4" xfId="351"/>
    <cellStyle name="20% - Accent2 2 4 2" xfId="352"/>
    <cellStyle name="20% - Accent2 2 4 2 2" xfId="353"/>
    <cellStyle name="20% - Accent2 2 4 2 2 2" xfId="354"/>
    <cellStyle name="20% - Accent2 2 4 2 2_SCH J-3" xfId="14822"/>
    <cellStyle name="20% - Accent2 2 4 2 3" xfId="355"/>
    <cellStyle name="20% - Accent2 2 4 2_SCH J-3" xfId="14821"/>
    <cellStyle name="20% - Accent2 2 4 3" xfId="356"/>
    <cellStyle name="20% - Accent2 2 4 3 2" xfId="357"/>
    <cellStyle name="20% - Accent2 2 4 3_SCH J-3" xfId="14823"/>
    <cellStyle name="20% - Accent2 2 4 4" xfId="358"/>
    <cellStyle name="20% - Accent2 2 4 5" xfId="359"/>
    <cellStyle name="20% - Accent2 2 4_SCH J-3" xfId="14820"/>
    <cellStyle name="20% - Accent2 2 5" xfId="360"/>
    <cellStyle name="20% - Accent2 2 5 2" xfId="361"/>
    <cellStyle name="20% - Accent2 2 5 2 2" xfId="362"/>
    <cellStyle name="20% - Accent2 2 5 2_SCH J-3" xfId="14825"/>
    <cellStyle name="20% - Accent2 2 5 3" xfId="363"/>
    <cellStyle name="20% - Accent2 2 5 4" xfId="364"/>
    <cellStyle name="20% - Accent2 2 5_SCH J-3" xfId="14824"/>
    <cellStyle name="20% - Accent2 2 6" xfId="365"/>
    <cellStyle name="20% - Accent2 2 6 2" xfId="366"/>
    <cellStyle name="20% - Accent2 2 6 3" xfId="367"/>
    <cellStyle name="20% - Accent2 2 6_SCH J-3" xfId="14826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2_SCH J-3" xfId="14832"/>
    <cellStyle name="20% - Accent2 3 2 2 2 2 3" xfId="380"/>
    <cellStyle name="20% - Accent2 3 2 2 2 2_SCH J-3" xfId="14831"/>
    <cellStyle name="20% - Accent2 3 2 2 2 3" xfId="381"/>
    <cellStyle name="20% - Accent2 3 2 2 2 3 2" xfId="382"/>
    <cellStyle name="20% - Accent2 3 2 2 2 3_SCH J-3" xfId="14833"/>
    <cellStyle name="20% - Accent2 3 2 2 2 4" xfId="383"/>
    <cellStyle name="20% - Accent2 3 2 2 2 5" xfId="14413"/>
    <cellStyle name="20% - Accent2 3 2 2 2_SCH J-3" xfId="14830"/>
    <cellStyle name="20% - Accent2 3 2 2 3" xfId="384"/>
    <cellStyle name="20% - Accent2 3 2 2 3 2" xfId="385"/>
    <cellStyle name="20% - Accent2 3 2 2 3 2 2" xfId="386"/>
    <cellStyle name="20% - Accent2 3 2 2 3 2_SCH J-3" xfId="14835"/>
    <cellStyle name="20% - Accent2 3 2 2 3 3" xfId="387"/>
    <cellStyle name="20% - Accent2 3 2 2 3_SCH J-3" xfId="14834"/>
    <cellStyle name="20% - Accent2 3 2 2 4" xfId="388"/>
    <cellStyle name="20% - Accent2 3 2 2 4 2" xfId="389"/>
    <cellStyle name="20% - Accent2 3 2 2 4_SCH J-3" xfId="14836"/>
    <cellStyle name="20% - Accent2 3 2 2 5" xfId="390"/>
    <cellStyle name="20% - Accent2 3 2 2 6" xfId="391"/>
    <cellStyle name="20% - Accent2 3 2 2_SCH J-3" xfId="14829"/>
    <cellStyle name="20% - Accent2 3 2 3" xfId="392"/>
    <cellStyle name="20% - Accent2 3 2 3 2" xfId="393"/>
    <cellStyle name="20% - Accent2 3 2 3 2 2" xfId="394"/>
    <cellStyle name="20% - Accent2 3 2 3 2 2 2" xfId="395"/>
    <cellStyle name="20% - Accent2 3 2 3 2 2_SCH J-3" xfId="14839"/>
    <cellStyle name="20% - Accent2 3 2 3 2 3" xfId="396"/>
    <cellStyle name="20% - Accent2 3 2 3 2_SCH J-3" xfId="14838"/>
    <cellStyle name="20% - Accent2 3 2 3 3" xfId="397"/>
    <cellStyle name="20% - Accent2 3 2 3 3 2" xfId="398"/>
    <cellStyle name="20% - Accent2 3 2 3 3_SCH J-3" xfId="14840"/>
    <cellStyle name="20% - Accent2 3 2 3 4" xfId="399"/>
    <cellStyle name="20% - Accent2 3 2 3 5" xfId="14414"/>
    <cellStyle name="20% - Accent2 3 2 3_SCH J-3" xfId="14837"/>
    <cellStyle name="20% - Accent2 3 2 4" xfId="400"/>
    <cellStyle name="20% - Accent2 3 2 4 2" xfId="401"/>
    <cellStyle name="20% - Accent2 3 2 4 2 2" xfId="402"/>
    <cellStyle name="20% - Accent2 3 2 4 2_SCH J-3" xfId="14842"/>
    <cellStyle name="20% - Accent2 3 2 4 3" xfId="403"/>
    <cellStyle name="20% - Accent2 3 2 4_SCH J-3" xfId="14841"/>
    <cellStyle name="20% - Accent2 3 2 5" xfId="404"/>
    <cellStyle name="20% - Accent2 3 2 5 2" xfId="405"/>
    <cellStyle name="20% - Accent2 3 2 5_SCH J-3" xfId="14843"/>
    <cellStyle name="20% - Accent2 3 2 6" xfId="406"/>
    <cellStyle name="20% - Accent2 3 2 7" xfId="407"/>
    <cellStyle name="20% - Accent2 3 2_SCH J-3" xfId="14828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2_SCH J-3" xfId="14847"/>
    <cellStyle name="20% - Accent2 3 3 2 2 3" xfId="413"/>
    <cellStyle name="20% - Accent2 3 3 2 2_SCH J-3" xfId="14846"/>
    <cellStyle name="20% - Accent2 3 3 2 3" xfId="414"/>
    <cellStyle name="20% - Accent2 3 3 2 3 2" xfId="415"/>
    <cellStyle name="20% - Accent2 3 3 2 3_SCH J-3" xfId="14848"/>
    <cellStyle name="20% - Accent2 3 3 2 4" xfId="416"/>
    <cellStyle name="20% - Accent2 3 3 2 5" xfId="14415"/>
    <cellStyle name="20% - Accent2 3 3 2_SCH J-3" xfId="14845"/>
    <cellStyle name="20% - Accent2 3 3 3" xfId="417"/>
    <cellStyle name="20% - Accent2 3 3 3 2" xfId="418"/>
    <cellStyle name="20% - Accent2 3 3 3 2 2" xfId="419"/>
    <cellStyle name="20% - Accent2 3 3 3 2_SCH J-3" xfId="14850"/>
    <cellStyle name="20% - Accent2 3 3 3 3" xfId="420"/>
    <cellStyle name="20% - Accent2 3 3 3_SCH J-3" xfId="14849"/>
    <cellStyle name="20% - Accent2 3 3 4" xfId="421"/>
    <cellStyle name="20% - Accent2 3 3 4 2" xfId="422"/>
    <cellStyle name="20% - Accent2 3 3 4_SCH J-3" xfId="14851"/>
    <cellStyle name="20% - Accent2 3 3 5" xfId="423"/>
    <cellStyle name="20% - Accent2 3 3 6" xfId="424"/>
    <cellStyle name="20% - Accent2 3 3_SCH J-3" xfId="14844"/>
    <cellStyle name="20% - Accent2 3 4" xfId="425"/>
    <cellStyle name="20% - Accent2 3 4 2" xfId="426"/>
    <cellStyle name="20% - Accent2 3 4 2 2" xfId="427"/>
    <cellStyle name="20% - Accent2 3 4 2 2 2" xfId="428"/>
    <cellStyle name="20% - Accent2 3 4 2 2_SCH J-3" xfId="14854"/>
    <cellStyle name="20% - Accent2 3 4 2 3" xfId="429"/>
    <cellStyle name="20% - Accent2 3 4 2_SCH J-3" xfId="14853"/>
    <cellStyle name="20% - Accent2 3 4 3" xfId="430"/>
    <cellStyle name="20% - Accent2 3 4 3 2" xfId="431"/>
    <cellStyle name="20% - Accent2 3 4 3_SCH J-3" xfId="14855"/>
    <cellStyle name="20% - Accent2 3 4 4" xfId="432"/>
    <cellStyle name="20% - Accent2 3 4 5" xfId="433"/>
    <cellStyle name="20% - Accent2 3 4_SCH J-3" xfId="14852"/>
    <cellStyle name="20% - Accent2 3 5" xfId="434"/>
    <cellStyle name="20% - Accent2 3 5 2" xfId="435"/>
    <cellStyle name="20% - Accent2 3 5 2 2" xfId="436"/>
    <cellStyle name="20% - Accent2 3 5 2_SCH J-3" xfId="14857"/>
    <cellStyle name="20% - Accent2 3 5 3" xfId="437"/>
    <cellStyle name="20% - Accent2 3 5_SCH J-3" xfId="14856"/>
    <cellStyle name="20% - Accent2 3 6" xfId="438"/>
    <cellStyle name="20% - Accent2 3 6 2" xfId="439"/>
    <cellStyle name="20% - Accent2 3 6_SCH J-3" xfId="14858"/>
    <cellStyle name="20% - Accent2 3 7" xfId="440"/>
    <cellStyle name="20% - Accent2 3 8" xfId="441"/>
    <cellStyle name="20% - Accent2 3 9" xfId="442"/>
    <cellStyle name="20% - Accent2 3_SCH J-3" xfId="14827"/>
    <cellStyle name="20% - Accent2 4" xfId="443"/>
    <cellStyle name="20% - Accent2 4 2" xfId="444"/>
    <cellStyle name="20% - Accent2 4 2 2" xfId="445"/>
    <cellStyle name="20% - Accent2 4 2 2 2" xfId="446"/>
    <cellStyle name="20% - Accent2 4 2 2 2 2" xfId="447"/>
    <cellStyle name="20% - Accent2 4 2 2 2 2 2" xfId="448"/>
    <cellStyle name="20% - Accent2 4 2 2 2 2_SCH J-3" xfId="14863"/>
    <cellStyle name="20% - Accent2 4 2 2 2 3" xfId="449"/>
    <cellStyle name="20% - Accent2 4 2 2 2_SCH J-3" xfId="14862"/>
    <cellStyle name="20% - Accent2 4 2 2 3" xfId="450"/>
    <cellStyle name="20% - Accent2 4 2 2 3 2" xfId="451"/>
    <cellStyle name="20% - Accent2 4 2 2 3_SCH J-3" xfId="14864"/>
    <cellStyle name="20% - Accent2 4 2 2 4" xfId="452"/>
    <cellStyle name="20% - Accent2 4 2 2_SCH J-3" xfId="14861"/>
    <cellStyle name="20% - Accent2 4 2 3" xfId="453"/>
    <cellStyle name="20% - Accent2 4 2 3 2" xfId="454"/>
    <cellStyle name="20% - Accent2 4 2 3 2 2" xfId="455"/>
    <cellStyle name="20% - Accent2 4 2 3 2_SCH J-3" xfId="14866"/>
    <cellStyle name="20% - Accent2 4 2 3 3" xfId="456"/>
    <cellStyle name="20% - Accent2 4 2 3_SCH J-3" xfId="14865"/>
    <cellStyle name="20% - Accent2 4 2 4" xfId="457"/>
    <cellStyle name="20% - Accent2 4 2 4 2" xfId="458"/>
    <cellStyle name="20% - Accent2 4 2 4_SCH J-3" xfId="14867"/>
    <cellStyle name="20% - Accent2 4 2 5" xfId="459"/>
    <cellStyle name="20% - Accent2 4 2 6" xfId="460"/>
    <cellStyle name="20% - Accent2 4 2_SCH J-3" xfId="14860"/>
    <cellStyle name="20% - Accent2 4 3" xfId="461"/>
    <cellStyle name="20% - Accent2 4 3 2" xfId="462"/>
    <cellStyle name="20% - Accent2 4 3 2 2" xfId="463"/>
    <cellStyle name="20% - Accent2 4 3 2 2 2" xfId="464"/>
    <cellStyle name="20% - Accent2 4 3 2 2_SCH J-3" xfId="14870"/>
    <cellStyle name="20% - Accent2 4 3 2 3" xfId="465"/>
    <cellStyle name="20% - Accent2 4 3 2_SCH J-3" xfId="14869"/>
    <cellStyle name="20% - Accent2 4 3 3" xfId="466"/>
    <cellStyle name="20% - Accent2 4 3 3 2" xfId="467"/>
    <cellStyle name="20% - Accent2 4 3 3_SCH J-3" xfId="14871"/>
    <cellStyle name="20% - Accent2 4 3 4" xfId="468"/>
    <cellStyle name="20% - Accent2 4 3 5" xfId="469"/>
    <cellStyle name="20% - Accent2 4 3_SCH J-3" xfId="14868"/>
    <cellStyle name="20% - Accent2 4 4" xfId="470"/>
    <cellStyle name="20% - Accent2 4 4 2" xfId="471"/>
    <cellStyle name="20% - Accent2 4 4 2 2" xfId="472"/>
    <cellStyle name="20% - Accent2 4 4 2_SCH J-3" xfId="14873"/>
    <cellStyle name="20% - Accent2 4 4 3" xfId="473"/>
    <cellStyle name="20% - Accent2 4 4_SCH J-3" xfId="14872"/>
    <cellStyle name="20% - Accent2 4 5" xfId="474"/>
    <cellStyle name="20% - Accent2 4 5 2" xfId="475"/>
    <cellStyle name="20% - Accent2 4 5_SCH J-3" xfId="14874"/>
    <cellStyle name="20% - Accent2 4 6" xfId="476"/>
    <cellStyle name="20% - Accent2 4 7" xfId="477"/>
    <cellStyle name="20% - Accent2 4_SCH J-3" xfId="14859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2_SCH J-3" xfId="14878"/>
    <cellStyle name="20% - Accent2 5 2 2 3" xfId="483"/>
    <cellStyle name="20% - Accent2 5 2 2_SCH J-3" xfId="14877"/>
    <cellStyle name="20% - Accent2 5 2 3" xfId="484"/>
    <cellStyle name="20% - Accent2 5 2 3 2" xfId="485"/>
    <cellStyle name="20% - Accent2 5 2 3_SCH J-3" xfId="14879"/>
    <cellStyle name="20% - Accent2 5 2 4" xfId="486"/>
    <cellStyle name="20% - Accent2 5 2 5" xfId="487"/>
    <cellStyle name="20% - Accent2 5 2_SCH J-3" xfId="14876"/>
    <cellStyle name="20% - Accent2 5 3" xfId="488"/>
    <cellStyle name="20% - Accent2 5 3 2" xfId="489"/>
    <cellStyle name="20% - Accent2 5 3 2 2" xfId="490"/>
    <cellStyle name="20% - Accent2 5 3 2_SCH J-3" xfId="14881"/>
    <cellStyle name="20% - Accent2 5 3 3" xfId="491"/>
    <cellStyle name="20% - Accent2 5 3_SCH J-3" xfId="14880"/>
    <cellStyle name="20% - Accent2 5 4" xfId="492"/>
    <cellStyle name="20% - Accent2 5 4 2" xfId="493"/>
    <cellStyle name="20% - Accent2 5 4_SCH J-3" xfId="14882"/>
    <cellStyle name="20% - Accent2 5 5" xfId="494"/>
    <cellStyle name="20% - Accent2 5 6" xfId="495"/>
    <cellStyle name="20% - Accent2 5_SCH J-3" xfId="14875"/>
    <cellStyle name="20% - Accent2 6" xfId="496"/>
    <cellStyle name="20% - Accent2 6 2" xfId="497"/>
    <cellStyle name="20% - Accent2 6 2 2" xfId="498"/>
    <cellStyle name="20% - Accent2 6 2 2 2" xfId="499"/>
    <cellStyle name="20% - Accent2 6 2 2_SCH J-3" xfId="14885"/>
    <cellStyle name="20% - Accent2 6 2 3" xfId="500"/>
    <cellStyle name="20% - Accent2 6 2 4" xfId="501"/>
    <cellStyle name="20% - Accent2 6 2 5" xfId="502"/>
    <cellStyle name="20% - Accent2 6 2_SCH J-3" xfId="14884"/>
    <cellStyle name="20% - Accent2 6 3" xfId="503"/>
    <cellStyle name="20% - Accent2 6 3 2" xfId="504"/>
    <cellStyle name="20% - Accent2 6 3_SCH J-3" xfId="14886"/>
    <cellStyle name="20% - Accent2 6 4" xfId="505"/>
    <cellStyle name="20% - Accent2 6 5" xfId="506"/>
    <cellStyle name="20% - Accent2 6_SCH J-3" xfId="14883"/>
    <cellStyle name="20% - Accent2 7" xfId="507"/>
    <cellStyle name="20% - Accent2 7 2" xfId="508"/>
    <cellStyle name="20% - Accent2 7 2 2" xfId="509"/>
    <cellStyle name="20% - Accent2 7 2 2 2" xfId="510"/>
    <cellStyle name="20% - Accent2 7 2 2_SCH J-3" xfId="14889"/>
    <cellStyle name="20% - Accent2 7 2 3" xfId="511"/>
    <cellStyle name="20% - Accent2 7 2_SCH J-3" xfId="14888"/>
    <cellStyle name="20% - Accent2 7 3" xfId="512"/>
    <cellStyle name="20% - Accent2 7 3 2" xfId="513"/>
    <cellStyle name="20% - Accent2 7 3_SCH J-3" xfId="14890"/>
    <cellStyle name="20% - Accent2 7 4" xfId="514"/>
    <cellStyle name="20% - Accent2 7 5" xfId="515"/>
    <cellStyle name="20% - Accent2 7_SCH J-3" xfId="14887"/>
    <cellStyle name="20% - Accent2 8" xfId="516"/>
    <cellStyle name="20% - Accent2 8 2" xfId="517"/>
    <cellStyle name="20% - Accent2 8 2 2" xfId="518"/>
    <cellStyle name="20% - Accent2 8 2 2 2" xfId="519"/>
    <cellStyle name="20% - Accent2 8 2 2_SCH J-3" xfId="14893"/>
    <cellStyle name="20% - Accent2 8 2 3" xfId="520"/>
    <cellStyle name="20% - Accent2 8 2_SCH J-3" xfId="14892"/>
    <cellStyle name="20% - Accent2 8 3" xfId="521"/>
    <cellStyle name="20% - Accent2 8 3 2" xfId="522"/>
    <cellStyle name="20% - Accent2 8 3_SCH J-3" xfId="14894"/>
    <cellStyle name="20% - Accent2 8 4" xfId="523"/>
    <cellStyle name="20% - Accent2 8 5" xfId="524"/>
    <cellStyle name="20% - Accent2 8_SCH J-3" xfId="14891"/>
    <cellStyle name="20% - Accent2 9" xfId="525"/>
    <cellStyle name="20% - Accent2 9 2" xfId="526"/>
    <cellStyle name="20% - Accent2 9 2 2" xfId="527"/>
    <cellStyle name="20% - Accent2 9 2_SCH J-3" xfId="14896"/>
    <cellStyle name="20% - Accent2 9 3" xfId="528"/>
    <cellStyle name="20% - Accent2 9 4" xfId="529"/>
    <cellStyle name="20% - Accent2 9_SCH J-3" xfId="14895"/>
    <cellStyle name="20% - Accent3" xfId="14667" builtinId="38" customBuiltin="1"/>
    <cellStyle name="20% - Accent3 10" xfId="530"/>
    <cellStyle name="20% - Accent3 10 2" xfId="531"/>
    <cellStyle name="20% - Accent3 10 2 2" xfId="532"/>
    <cellStyle name="20% - Accent3 10 2_SCH J-3" xfId="14898"/>
    <cellStyle name="20% - Accent3 10 3" xfId="533"/>
    <cellStyle name="20% - Accent3 10 4" xfId="534"/>
    <cellStyle name="20% - Accent3 10_SCH J-3" xfId="14897"/>
    <cellStyle name="20% - Accent3 11" xfId="535"/>
    <cellStyle name="20% - Accent3 11 2" xfId="536"/>
    <cellStyle name="20% - Accent3 11 2 2" xfId="537"/>
    <cellStyle name="20% - Accent3 11 2_SCH J-3" xfId="14900"/>
    <cellStyle name="20% - Accent3 11 3" xfId="538"/>
    <cellStyle name="20% - Accent3 11 4" xfId="539"/>
    <cellStyle name="20% - Accent3 11_SCH J-3" xfId="14899"/>
    <cellStyle name="20% - Accent3 12" xfId="540"/>
    <cellStyle name="20% - Accent3 12 2" xfId="541"/>
    <cellStyle name="20% - Accent3 12 3" xfId="542"/>
    <cellStyle name="20% - Accent3 12_SCH J-3" xfId="14901"/>
    <cellStyle name="20% - Accent3 13" xfId="543"/>
    <cellStyle name="20% - Accent3 13 2" xfId="544"/>
    <cellStyle name="20% - Accent3 13_SCH J-3" xfId="14902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2_SCH J-3" xfId="14907"/>
    <cellStyle name="20% - Accent3 2 2 2 2 2 3" xfId="559"/>
    <cellStyle name="20% - Accent3 2 2 2 2 2_SCH J-3" xfId="14906"/>
    <cellStyle name="20% - Accent3 2 2 2 2 3" xfId="560"/>
    <cellStyle name="20% - Accent3 2 2 2 2 3 2" xfId="561"/>
    <cellStyle name="20% - Accent3 2 2 2 2 3_SCH J-3" xfId="14908"/>
    <cellStyle name="20% - Accent3 2 2 2 2 4" xfId="562"/>
    <cellStyle name="20% - Accent3 2 2 2 2 5" xfId="563"/>
    <cellStyle name="20% - Accent3 2 2 2 2_SCH J-3" xfId="14905"/>
    <cellStyle name="20% - Accent3 2 2 2 3" xfId="564"/>
    <cellStyle name="20% - Accent3 2 2 2 3 2" xfId="565"/>
    <cellStyle name="20% - Accent3 2 2 2 3 2 2" xfId="566"/>
    <cellStyle name="20% - Accent3 2 2 2 3 2_SCH J-3" xfId="14910"/>
    <cellStyle name="20% - Accent3 2 2 2 3 3" xfId="567"/>
    <cellStyle name="20% - Accent3 2 2 2 3_SCH J-3" xfId="14909"/>
    <cellStyle name="20% - Accent3 2 2 2 4" xfId="568"/>
    <cellStyle name="20% - Accent3 2 2 2 4 2" xfId="569"/>
    <cellStyle name="20% - Accent3 2 2 2 4_SCH J-3" xfId="14911"/>
    <cellStyle name="20% - Accent3 2 2 2 5" xfId="570"/>
    <cellStyle name="20% - Accent3 2 2 2 6" xfId="571"/>
    <cellStyle name="20% - Accent3 2 2 2_SCH J-3" xfId="14904"/>
    <cellStyle name="20% - Accent3 2 2 3" xfId="572"/>
    <cellStyle name="20% - Accent3 2 2 3 2" xfId="573"/>
    <cellStyle name="20% - Accent3 2 2 3 2 2" xfId="574"/>
    <cellStyle name="20% - Accent3 2 2 3 2 2 2" xfId="575"/>
    <cellStyle name="20% - Accent3 2 2 3 2 2_SCH J-3" xfId="14914"/>
    <cellStyle name="20% - Accent3 2 2 3 2 3" xfId="576"/>
    <cellStyle name="20% - Accent3 2 2 3 2_SCH J-3" xfId="14913"/>
    <cellStyle name="20% - Accent3 2 2 3 3" xfId="577"/>
    <cellStyle name="20% - Accent3 2 2 3 3 2" xfId="578"/>
    <cellStyle name="20% - Accent3 2 2 3 3_SCH J-3" xfId="14915"/>
    <cellStyle name="20% - Accent3 2 2 3 4" xfId="579"/>
    <cellStyle name="20% - Accent3 2 2 3 5" xfId="580"/>
    <cellStyle name="20% - Accent3 2 2 3_SCH J-3" xfId="14912"/>
    <cellStyle name="20% - Accent3 2 2 4" xfId="581"/>
    <cellStyle name="20% - Accent3 2 2 4 2" xfId="582"/>
    <cellStyle name="20% - Accent3 2 2 4 2 2" xfId="583"/>
    <cellStyle name="20% - Accent3 2 2 4 2_SCH J-3" xfId="14917"/>
    <cellStyle name="20% - Accent3 2 2 4 3" xfId="584"/>
    <cellStyle name="20% - Accent3 2 2 4_SCH J-3" xfId="14916"/>
    <cellStyle name="20% - Accent3 2 2 5" xfId="585"/>
    <cellStyle name="20% - Accent3 2 2 5 2" xfId="586"/>
    <cellStyle name="20% - Accent3 2 2 5_SCH J-3" xfId="14918"/>
    <cellStyle name="20% - Accent3 2 2 6" xfId="587"/>
    <cellStyle name="20% - Accent3 2 2 7" xfId="588"/>
    <cellStyle name="20% - Accent3 2 2_SCH J-3" xfId="14903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2_SCH J-3" xfId="14922"/>
    <cellStyle name="20% - Accent3 2 3 2 2 3" xfId="594"/>
    <cellStyle name="20% - Accent3 2 3 2 2_SCH J-3" xfId="14921"/>
    <cellStyle name="20% - Accent3 2 3 2 3" xfId="595"/>
    <cellStyle name="20% - Accent3 2 3 2 3 2" xfId="596"/>
    <cellStyle name="20% - Accent3 2 3 2 3_SCH J-3" xfId="14923"/>
    <cellStyle name="20% - Accent3 2 3 2 4" xfId="597"/>
    <cellStyle name="20% - Accent3 2 3 2_SCH J-3" xfId="14920"/>
    <cellStyle name="20% - Accent3 2 3 3" xfId="598"/>
    <cellStyle name="20% - Accent3 2 3 3 2" xfId="599"/>
    <cellStyle name="20% - Accent3 2 3 3 2 2" xfId="600"/>
    <cellStyle name="20% - Accent3 2 3 3 2_SCH J-3" xfId="14925"/>
    <cellStyle name="20% - Accent3 2 3 3 3" xfId="601"/>
    <cellStyle name="20% - Accent3 2 3 3_SCH J-3" xfId="14924"/>
    <cellStyle name="20% - Accent3 2 3 4" xfId="602"/>
    <cellStyle name="20% - Accent3 2 3 4 2" xfId="603"/>
    <cellStyle name="20% - Accent3 2 3 4_SCH J-3" xfId="14926"/>
    <cellStyle name="20% - Accent3 2 3 5" xfId="604"/>
    <cellStyle name="20% - Accent3 2 3 6" xfId="605"/>
    <cellStyle name="20% - Accent3 2 3_SCH J-3" xfId="14919"/>
    <cellStyle name="20% - Accent3 2 4" xfId="606"/>
    <cellStyle name="20% - Accent3 2 4 2" xfId="607"/>
    <cellStyle name="20% - Accent3 2 4 2 2" xfId="608"/>
    <cellStyle name="20% - Accent3 2 4 2 2 2" xfId="609"/>
    <cellStyle name="20% - Accent3 2 4 2 2_SCH J-3" xfId="14929"/>
    <cellStyle name="20% - Accent3 2 4 2 3" xfId="610"/>
    <cellStyle name="20% - Accent3 2 4 2_SCH J-3" xfId="14928"/>
    <cellStyle name="20% - Accent3 2 4 3" xfId="611"/>
    <cellStyle name="20% - Accent3 2 4 3 2" xfId="612"/>
    <cellStyle name="20% - Accent3 2 4 3_SCH J-3" xfId="14930"/>
    <cellStyle name="20% - Accent3 2 4 4" xfId="613"/>
    <cellStyle name="20% - Accent3 2 4 5" xfId="614"/>
    <cellStyle name="20% - Accent3 2 4_SCH J-3" xfId="14927"/>
    <cellStyle name="20% - Accent3 2 5" xfId="615"/>
    <cellStyle name="20% - Accent3 2 5 2" xfId="616"/>
    <cellStyle name="20% - Accent3 2 5 2 2" xfId="617"/>
    <cellStyle name="20% - Accent3 2 5 2_SCH J-3" xfId="14932"/>
    <cellStyle name="20% - Accent3 2 5 3" xfId="618"/>
    <cellStyle name="20% - Accent3 2 5 4" xfId="619"/>
    <cellStyle name="20% - Accent3 2 5_SCH J-3" xfId="14931"/>
    <cellStyle name="20% - Accent3 2 6" xfId="620"/>
    <cellStyle name="20% - Accent3 2 6 2" xfId="621"/>
    <cellStyle name="20% - Accent3 2 6 3" xfId="622"/>
    <cellStyle name="20% - Accent3 2 6_SCH J-3" xfId="14933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2_SCH J-3" xfId="14939"/>
    <cellStyle name="20% - Accent3 3 2 2 2 2 3" xfId="635"/>
    <cellStyle name="20% - Accent3 3 2 2 2 2_SCH J-3" xfId="14938"/>
    <cellStyle name="20% - Accent3 3 2 2 2 3" xfId="636"/>
    <cellStyle name="20% - Accent3 3 2 2 2 3 2" xfId="637"/>
    <cellStyle name="20% - Accent3 3 2 2 2 3_SCH J-3" xfId="14940"/>
    <cellStyle name="20% - Accent3 3 2 2 2 4" xfId="638"/>
    <cellStyle name="20% - Accent3 3 2 2 2 5" xfId="14416"/>
    <cellStyle name="20% - Accent3 3 2 2 2_SCH J-3" xfId="14937"/>
    <cellStyle name="20% - Accent3 3 2 2 3" xfId="639"/>
    <cellStyle name="20% - Accent3 3 2 2 3 2" xfId="640"/>
    <cellStyle name="20% - Accent3 3 2 2 3 2 2" xfId="641"/>
    <cellStyle name="20% - Accent3 3 2 2 3 2_SCH J-3" xfId="14942"/>
    <cellStyle name="20% - Accent3 3 2 2 3 3" xfId="642"/>
    <cellStyle name="20% - Accent3 3 2 2 3_SCH J-3" xfId="14941"/>
    <cellStyle name="20% - Accent3 3 2 2 4" xfId="643"/>
    <cellStyle name="20% - Accent3 3 2 2 4 2" xfId="644"/>
    <cellStyle name="20% - Accent3 3 2 2 4_SCH J-3" xfId="14943"/>
    <cellStyle name="20% - Accent3 3 2 2 5" xfId="645"/>
    <cellStyle name="20% - Accent3 3 2 2 6" xfId="646"/>
    <cellStyle name="20% - Accent3 3 2 2_SCH J-3" xfId="1493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2_SCH J-3" xfId="14946"/>
    <cellStyle name="20% - Accent3 3 2 3 2 3" xfId="651"/>
    <cellStyle name="20% - Accent3 3 2 3 2_SCH J-3" xfId="14945"/>
    <cellStyle name="20% - Accent3 3 2 3 3" xfId="652"/>
    <cellStyle name="20% - Accent3 3 2 3 3 2" xfId="653"/>
    <cellStyle name="20% - Accent3 3 2 3 3_SCH J-3" xfId="14947"/>
    <cellStyle name="20% - Accent3 3 2 3 4" xfId="654"/>
    <cellStyle name="20% - Accent3 3 2 3 5" xfId="14417"/>
    <cellStyle name="20% - Accent3 3 2 3_SCH J-3" xfId="14944"/>
    <cellStyle name="20% - Accent3 3 2 4" xfId="655"/>
    <cellStyle name="20% - Accent3 3 2 4 2" xfId="656"/>
    <cellStyle name="20% - Accent3 3 2 4 2 2" xfId="657"/>
    <cellStyle name="20% - Accent3 3 2 4 2_SCH J-3" xfId="14949"/>
    <cellStyle name="20% - Accent3 3 2 4 3" xfId="658"/>
    <cellStyle name="20% - Accent3 3 2 4_SCH J-3" xfId="14948"/>
    <cellStyle name="20% - Accent3 3 2 5" xfId="659"/>
    <cellStyle name="20% - Accent3 3 2 5 2" xfId="660"/>
    <cellStyle name="20% - Accent3 3 2 5_SCH J-3" xfId="14950"/>
    <cellStyle name="20% - Accent3 3 2 6" xfId="661"/>
    <cellStyle name="20% - Accent3 3 2 7" xfId="662"/>
    <cellStyle name="20% - Accent3 3 2_SCH J-3" xfId="14935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2_SCH J-3" xfId="14954"/>
    <cellStyle name="20% - Accent3 3 3 2 2 3" xfId="668"/>
    <cellStyle name="20% - Accent3 3 3 2 2_SCH J-3" xfId="14953"/>
    <cellStyle name="20% - Accent3 3 3 2 3" xfId="669"/>
    <cellStyle name="20% - Accent3 3 3 2 3 2" xfId="670"/>
    <cellStyle name="20% - Accent3 3 3 2 3_SCH J-3" xfId="14955"/>
    <cellStyle name="20% - Accent3 3 3 2 4" xfId="671"/>
    <cellStyle name="20% - Accent3 3 3 2 5" xfId="14418"/>
    <cellStyle name="20% - Accent3 3 3 2_SCH J-3" xfId="14952"/>
    <cellStyle name="20% - Accent3 3 3 3" xfId="672"/>
    <cellStyle name="20% - Accent3 3 3 3 2" xfId="673"/>
    <cellStyle name="20% - Accent3 3 3 3 2 2" xfId="674"/>
    <cellStyle name="20% - Accent3 3 3 3 2_SCH J-3" xfId="14957"/>
    <cellStyle name="20% - Accent3 3 3 3 3" xfId="675"/>
    <cellStyle name="20% - Accent3 3 3 3_SCH J-3" xfId="14956"/>
    <cellStyle name="20% - Accent3 3 3 4" xfId="676"/>
    <cellStyle name="20% - Accent3 3 3 4 2" xfId="677"/>
    <cellStyle name="20% - Accent3 3 3 4_SCH J-3" xfId="14958"/>
    <cellStyle name="20% - Accent3 3 3 5" xfId="678"/>
    <cellStyle name="20% - Accent3 3 3 6" xfId="679"/>
    <cellStyle name="20% - Accent3 3 3_SCH J-3" xfId="14951"/>
    <cellStyle name="20% - Accent3 3 4" xfId="680"/>
    <cellStyle name="20% - Accent3 3 4 2" xfId="681"/>
    <cellStyle name="20% - Accent3 3 4 2 2" xfId="682"/>
    <cellStyle name="20% - Accent3 3 4 2 2 2" xfId="683"/>
    <cellStyle name="20% - Accent3 3 4 2 2_SCH J-3" xfId="14961"/>
    <cellStyle name="20% - Accent3 3 4 2 3" xfId="684"/>
    <cellStyle name="20% - Accent3 3 4 2_SCH J-3" xfId="14960"/>
    <cellStyle name="20% - Accent3 3 4 3" xfId="685"/>
    <cellStyle name="20% - Accent3 3 4 3 2" xfId="686"/>
    <cellStyle name="20% - Accent3 3 4 3_SCH J-3" xfId="14962"/>
    <cellStyle name="20% - Accent3 3 4 4" xfId="687"/>
    <cellStyle name="20% - Accent3 3 4 5" xfId="688"/>
    <cellStyle name="20% - Accent3 3 4_SCH J-3" xfId="14959"/>
    <cellStyle name="20% - Accent3 3 5" xfId="689"/>
    <cellStyle name="20% - Accent3 3 5 2" xfId="690"/>
    <cellStyle name="20% - Accent3 3 5 2 2" xfId="691"/>
    <cellStyle name="20% - Accent3 3 5 2_SCH J-3" xfId="14964"/>
    <cellStyle name="20% - Accent3 3 5 3" xfId="692"/>
    <cellStyle name="20% - Accent3 3 5_SCH J-3" xfId="14963"/>
    <cellStyle name="20% - Accent3 3 6" xfId="693"/>
    <cellStyle name="20% - Accent3 3 6 2" xfId="694"/>
    <cellStyle name="20% - Accent3 3 6_SCH J-3" xfId="14965"/>
    <cellStyle name="20% - Accent3 3 7" xfId="695"/>
    <cellStyle name="20% - Accent3 3 8" xfId="696"/>
    <cellStyle name="20% - Accent3 3 9" xfId="697"/>
    <cellStyle name="20% - Accent3 3_SCH J-3" xfId="14934"/>
    <cellStyle name="20% - Accent3 4" xfId="698"/>
    <cellStyle name="20% - Accent3 4 2" xfId="699"/>
    <cellStyle name="20% - Accent3 4 2 2" xfId="700"/>
    <cellStyle name="20% - Accent3 4 2 2 2" xfId="701"/>
    <cellStyle name="20% - Accent3 4 2 2 2 2" xfId="702"/>
    <cellStyle name="20% - Accent3 4 2 2 2 2 2" xfId="703"/>
    <cellStyle name="20% - Accent3 4 2 2 2 2_SCH J-3" xfId="14970"/>
    <cellStyle name="20% - Accent3 4 2 2 2 3" xfId="704"/>
    <cellStyle name="20% - Accent3 4 2 2 2_SCH J-3" xfId="14969"/>
    <cellStyle name="20% - Accent3 4 2 2 3" xfId="705"/>
    <cellStyle name="20% - Accent3 4 2 2 3 2" xfId="706"/>
    <cellStyle name="20% - Accent3 4 2 2 3_SCH J-3" xfId="14971"/>
    <cellStyle name="20% - Accent3 4 2 2 4" xfId="707"/>
    <cellStyle name="20% - Accent3 4 2 2_SCH J-3" xfId="14968"/>
    <cellStyle name="20% - Accent3 4 2 3" xfId="708"/>
    <cellStyle name="20% - Accent3 4 2 3 2" xfId="709"/>
    <cellStyle name="20% - Accent3 4 2 3 2 2" xfId="710"/>
    <cellStyle name="20% - Accent3 4 2 3 2_SCH J-3" xfId="14973"/>
    <cellStyle name="20% - Accent3 4 2 3 3" xfId="711"/>
    <cellStyle name="20% - Accent3 4 2 3_SCH J-3" xfId="14972"/>
    <cellStyle name="20% - Accent3 4 2 4" xfId="712"/>
    <cellStyle name="20% - Accent3 4 2 4 2" xfId="713"/>
    <cellStyle name="20% - Accent3 4 2 4_SCH J-3" xfId="14974"/>
    <cellStyle name="20% - Accent3 4 2 5" xfId="714"/>
    <cellStyle name="20% - Accent3 4 2 6" xfId="715"/>
    <cellStyle name="20% - Accent3 4 2_SCH J-3" xfId="14967"/>
    <cellStyle name="20% - Accent3 4 3" xfId="716"/>
    <cellStyle name="20% - Accent3 4 3 2" xfId="717"/>
    <cellStyle name="20% - Accent3 4 3 2 2" xfId="718"/>
    <cellStyle name="20% - Accent3 4 3 2 2 2" xfId="719"/>
    <cellStyle name="20% - Accent3 4 3 2 2_SCH J-3" xfId="14977"/>
    <cellStyle name="20% - Accent3 4 3 2 3" xfId="720"/>
    <cellStyle name="20% - Accent3 4 3 2_SCH J-3" xfId="14976"/>
    <cellStyle name="20% - Accent3 4 3 3" xfId="721"/>
    <cellStyle name="20% - Accent3 4 3 3 2" xfId="722"/>
    <cellStyle name="20% - Accent3 4 3 3_SCH J-3" xfId="14978"/>
    <cellStyle name="20% - Accent3 4 3 4" xfId="723"/>
    <cellStyle name="20% - Accent3 4 3 5" xfId="724"/>
    <cellStyle name="20% - Accent3 4 3_SCH J-3" xfId="14975"/>
    <cellStyle name="20% - Accent3 4 4" xfId="725"/>
    <cellStyle name="20% - Accent3 4 4 2" xfId="726"/>
    <cellStyle name="20% - Accent3 4 4 2 2" xfId="727"/>
    <cellStyle name="20% - Accent3 4 4 2_SCH J-3" xfId="14980"/>
    <cellStyle name="20% - Accent3 4 4 3" xfId="728"/>
    <cellStyle name="20% - Accent3 4 4_SCH J-3" xfId="14979"/>
    <cellStyle name="20% - Accent3 4 5" xfId="729"/>
    <cellStyle name="20% - Accent3 4 5 2" xfId="730"/>
    <cellStyle name="20% - Accent3 4 5_SCH J-3" xfId="14981"/>
    <cellStyle name="20% - Accent3 4 6" xfId="731"/>
    <cellStyle name="20% - Accent3 4 7" xfId="732"/>
    <cellStyle name="20% - Accent3 4_SCH J-3" xfId="14966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2_SCH J-3" xfId="14985"/>
    <cellStyle name="20% - Accent3 5 2 2 3" xfId="738"/>
    <cellStyle name="20% - Accent3 5 2 2_SCH J-3" xfId="14984"/>
    <cellStyle name="20% - Accent3 5 2 3" xfId="739"/>
    <cellStyle name="20% - Accent3 5 2 3 2" xfId="740"/>
    <cellStyle name="20% - Accent3 5 2 3_SCH J-3" xfId="14986"/>
    <cellStyle name="20% - Accent3 5 2 4" xfId="741"/>
    <cellStyle name="20% - Accent3 5 2 5" xfId="742"/>
    <cellStyle name="20% - Accent3 5 2_SCH J-3" xfId="14983"/>
    <cellStyle name="20% - Accent3 5 3" xfId="743"/>
    <cellStyle name="20% - Accent3 5 3 2" xfId="744"/>
    <cellStyle name="20% - Accent3 5 3 2 2" xfId="745"/>
    <cellStyle name="20% - Accent3 5 3 2_SCH J-3" xfId="14988"/>
    <cellStyle name="20% - Accent3 5 3 3" xfId="746"/>
    <cellStyle name="20% - Accent3 5 3_SCH J-3" xfId="14987"/>
    <cellStyle name="20% - Accent3 5 4" xfId="747"/>
    <cellStyle name="20% - Accent3 5 4 2" xfId="748"/>
    <cellStyle name="20% - Accent3 5 4_SCH J-3" xfId="14989"/>
    <cellStyle name="20% - Accent3 5 5" xfId="749"/>
    <cellStyle name="20% - Accent3 5 6" xfId="750"/>
    <cellStyle name="20% - Accent3 5_SCH J-3" xfId="14982"/>
    <cellStyle name="20% - Accent3 6" xfId="751"/>
    <cellStyle name="20% - Accent3 6 2" xfId="752"/>
    <cellStyle name="20% - Accent3 6 2 2" xfId="753"/>
    <cellStyle name="20% - Accent3 6 2 2 2" xfId="754"/>
    <cellStyle name="20% - Accent3 6 2 2_SCH J-3" xfId="14992"/>
    <cellStyle name="20% - Accent3 6 2 3" xfId="755"/>
    <cellStyle name="20% - Accent3 6 2 4" xfId="756"/>
    <cellStyle name="20% - Accent3 6 2 5" xfId="757"/>
    <cellStyle name="20% - Accent3 6 2_SCH J-3" xfId="14991"/>
    <cellStyle name="20% - Accent3 6 3" xfId="758"/>
    <cellStyle name="20% - Accent3 6 3 2" xfId="759"/>
    <cellStyle name="20% - Accent3 6 3_SCH J-3" xfId="14993"/>
    <cellStyle name="20% - Accent3 6 4" xfId="760"/>
    <cellStyle name="20% - Accent3 6 5" xfId="761"/>
    <cellStyle name="20% - Accent3 6_SCH J-3" xfId="14990"/>
    <cellStyle name="20% - Accent3 7" xfId="762"/>
    <cellStyle name="20% - Accent3 7 2" xfId="763"/>
    <cellStyle name="20% - Accent3 7 2 2" xfId="764"/>
    <cellStyle name="20% - Accent3 7 2 2 2" xfId="765"/>
    <cellStyle name="20% - Accent3 7 2 2_SCH J-3" xfId="14996"/>
    <cellStyle name="20% - Accent3 7 2 3" xfId="766"/>
    <cellStyle name="20% - Accent3 7 2_SCH J-3" xfId="14995"/>
    <cellStyle name="20% - Accent3 7 3" xfId="767"/>
    <cellStyle name="20% - Accent3 7 3 2" xfId="768"/>
    <cellStyle name="20% - Accent3 7 3_SCH J-3" xfId="14997"/>
    <cellStyle name="20% - Accent3 7 4" xfId="769"/>
    <cellStyle name="20% - Accent3 7 5" xfId="770"/>
    <cellStyle name="20% - Accent3 7_SCH J-3" xfId="14994"/>
    <cellStyle name="20% - Accent3 8" xfId="771"/>
    <cellStyle name="20% - Accent3 8 2" xfId="772"/>
    <cellStyle name="20% - Accent3 8 2 2" xfId="773"/>
    <cellStyle name="20% - Accent3 8 2 2 2" xfId="774"/>
    <cellStyle name="20% - Accent3 8 2 2_SCH J-3" xfId="15000"/>
    <cellStyle name="20% - Accent3 8 2 3" xfId="775"/>
    <cellStyle name="20% - Accent3 8 2_SCH J-3" xfId="14999"/>
    <cellStyle name="20% - Accent3 8 3" xfId="776"/>
    <cellStyle name="20% - Accent3 8 3 2" xfId="777"/>
    <cellStyle name="20% - Accent3 8 3_SCH J-3" xfId="15001"/>
    <cellStyle name="20% - Accent3 8 4" xfId="778"/>
    <cellStyle name="20% - Accent3 8 5" xfId="779"/>
    <cellStyle name="20% - Accent3 8_SCH J-3" xfId="14998"/>
    <cellStyle name="20% - Accent3 9" xfId="780"/>
    <cellStyle name="20% - Accent3 9 2" xfId="781"/>
    <cellStyle name="20% - Accent3 9 2 2" xfId="782"/>
    <cellStyle name="20% - Accent3 9 2_SCH J-3" xfId="15003"/>
    <cellStyle name="20% - Accent3 9 3" xfId="783"/>
    <cellStyle name="20% - Accent3 9 4" xfId="784"/>
    <cellStyle name="20% - Accent3 9_SCH J-3" xfId="15002"/>
    <cellStyle name="20% - Accent4" xfId="14671" builtinId="42" customBuiltin="1"/>
    <cellStyle name="20% - Accent4 10" xfId="785"/>
    <cellStyle name="20% - Accent4 10 2" xfId="786"/>
    <cellStyle name="20% - Accent4 10 2 2" xfId="787"/>
    <cellStyle name="20% - Accent4 10 2_SCH J-3" xfId="15005"/>
    <cellStyle name="20% - Accent4 10 3" xfId="788"/>
    <cellStyle name="20% - Accent4 10 4" xfId="789"/>
    <cellStyle name="20% - Accent4 10_SCH J-3" xfId="15004"/>
    <cellStyle name="20% - Accent4 11" xfId="790"/>
    <cellStyle name="20% - Accent4 11 2" xfId="791"/>
    <cellStyle name="20% - Accent4 11 2 2" xfId="792"/>
    <cellStyle name="20% - Accent4 11 2_SCH J-3" xfId="15007"/>
    <cellStyle name="20% - Accent4 11 3" xfId="793"/>
    <cellStyle name="20% - Accent4 11 4" xfId="794"/>
    <cellStyle name="20% - Accent4 11_SCH J-3" xfId="15006"/>
    <cellStyle name="20% - Accent4 12" xfId="795"/>
    <cellStyle name="20% - Accent4 12 2" xfId="796"/>
    <cellStyle name="20% - Accent4 12 2 2" xfId="797"/>
    <cellStyle name="20% - Accent4 12 2_SCH J-3" xfId="15009"/>
    <cellStyle name="20% - Accent4 12 3" xfId="798"/>
    <cellStyle name="20% - Accent4 12 4" xfId="799"/>
    <cellStyle name="20% - Accent4 12_SCH J-3" xfId="15008"/>
    <cellStyle name="20% - Accent4 13" xfId="800"/>
    <cellStyle name="20% - Accent4 13 2" xfId="801"/>
    <cellStyle name="20% - Accent4 13 3" xfId="802"/>
    <cellStyle name="20% - Accent4 13_SCH J-3" xfId="15010"/>
    <cellStyle name="20% - Accent4 14" xfId="803"/>
    <cellStyle name="20% - Accent4 14 2" xfId="804"/>
    <cellStyle name="20% - Accent4 14_SCH J-3" xfId="15011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2_SCH J-3" xfId="15017"/>
    <cellStyle name="20% - Accent4 2 2 2 2 2 3" xfId="823"/>
    <cellStyle name="20% - Accent4 2 2 2 2 2 4" xfId="14419"/>
    <cellStyle name="20% - Accent4 2 2 2 2 2_SCH J-3" xfId="15016"/>
    <cellStyle name="20% - Accent4 2 2 2 2 3" xfId="824"/>
    <cellStyle name="20% - Accent4 2 2 2 2 3 2" xfId="825"/>
    <cellStyle name="20% - Accent4 2 2 2 2 3_SCH J-3" xfId="15018"/>
    <cellStyle name="20% - Accent4 2 2 2 2 4" xfId="826"/>
    <cellStyle name="20% - Accent4 2 2 2 2 5" xfId="827"/>
    <cellStyle name="20% - Accent4 2 2 2 2 6" xfId="828"/>
    <cellStyle name="20% - Accent4 2 2 2 2_SCH J-3" xfId="15015"/>
    <cellStyle name="20% - Accent4 2 2 2 3" xfId="829"/>
    <cellStyle name="20% - Accent4 2 2 2 3 2" xfId="830"/>
    <cellStyle name="20% - Accent4 2 2 2 3 2 2" xfId="831"/>
    <cellStyle name="20% - Accent4 2 2 2 3 2_SCH J-3" xfId="15020"/>
    <cellStyle name="20% - Accent4 2 2 2 3 3" xfId="832"/>
    <cellStyle name="20% - Accent4 2 2 2 3 4" xfId="14420"/>
    <cellStyle name="20% - Accent4 2 2 2 3_SCH J-3" xfId="15019"/>
    <cellStyle name="20% - Accent4 2 2 2 4" xfId="833"/>
    <cellStyle name="20% - Accent4 2 2 2 4 2" xfId="834"/>
    <cellStyle name="20% - Accent4 2 2 2 4_SCH J-3" xfId="15021"/>
    <cellStyle name="20% - Accent4 2 2 2 5" xfId="835"/>
    <cellStyle name="20% - Accent4 2 2 2 6" xfId="836"/>
    <cellStyle name="20% - Accent4 2 2 2 7" xfId="837"/>
    <cellStyle name="20% - Accent4 2 2 2_SCH J-3" xfId="15014"/>
    <cellStyle name="20% - Accent4 2 2 3" xfId="838"/>
    <cellStyle name="20% - Accent4 2 2 3 2" xfId="839"/>
    <cellStyle name="20% - Accent4 2 2 3 2 2" xfId="840"/>
    <cellStyle name="20% - Accent4 2 2 3 2 2 2" xfId="841"/>
    <cellStyle name="20% - Accent4 2 2 3 2 2_SCH J-3" xfId="15024"/>
    <cellStyle name="20% - Accent4 2 2 3 2 3" xfId="842"/>
    <cellStyle name="20% - Accent4 2 2 3 2 4" xfId="14421"/>
    <cellStyle name="20% - Accent4 2 2 3 2_SCH J-3" xfId="15023"/>
    <cellStyle name="20% - Accent4 2 2 3 3" xfId="843"/>
    <cellStyle name="20% - Accent4 2 2 3 3 2" xfId="844"/>
    <cellStyle name="20% - Accent4 2 2 3 3_SCH J-3" xfId="15025"/>
    <cellStyle name="20% - Accent4 2 2 3 4" xfId="845"/>
    <cellStyle name="20% - Accent4 2 2 3 5" xfId="846"/>
    <cellStyle name="20% - Accent4 2 2 3 6" xfId="847"/>
    <cellStyle name="20% - Accent4 2 2 3_SCH J-3" xfId="15022"/>
    <cellStyle name="20% - Accent4 2 2 4" xfId="848"/>
    <cellStyle name="20% - Accent4 2 2 4 2" xfId="849"/>
    <cellStyle name="20% - Accent4 2 2 4 2 2" xfId="850"/>
    <cellStyle name="20% - Accent4 2 2 4 2_SCH J-3" xfId="15027"/>
    <cellStyle name="20% - Accent4 2 2 4 3" xfId="851"/>
    <cellStyle name="20% - Accent4 2 2 4 4" xfId="852"/>
    <cellStyle name="20% - Accent4 2 2 4_SCH J-3" xfId="15026"/>
    <cellStyle name="20% - Accent4 2 2 5" xfId="853"/>
    <cellStyle name="20% - Accent4 2 2 5 2" xfId="854"/>
    <cellStyle name="20% - Accent4 2 2 5 3" xfId="855"/>
    <cellStyle name="20% - Accent4 2 2 5_SCH J-3" xfId="15028"/>
    <cellStyle name="20% - Accent4 2 2 6" xfId="856"/>
    <cellStyle name="20% - Accent4 2 2 6 2" xfId="857"/>
    <cellStyle name="20% - Accent4 2 2 6_SCH J-3" xfId="15029"/>
    <cellStyle name="20% - Accent4 2 2 7" xfId="858"/>
    <cellStyle name="20% - Accent4 2 2 8" xfId="859"/>
    <cellStyle name="20% - Accent4 2 2 9" xfId="860"/>
    <cellStyle name="20% - Accent4 2 2_SCH J-3" xfId="15013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2_SCH J-3" xfId="15033"/>
    <cellStyle name="20% - Accent4 2 3 2 2 3" xfId="866"/>
    <cellStyle name="20% - Accent4 2 3 2 2 4" xfId="867"/>
    <cellStyle name="20% - Accent4 2 3 2 2 5" xfId="14423"/>
    <cellStyle name="20% - Accent4 2 3 2 2_SCH J-3" xfId="15032"/>
    <cellStyle name="20% - Accent4 2 3 2 3" xfId="868"/>
    <cellStyle name="20% - Accent4 2 3 2 3 2" xfId="869"/>
    <cellStyle name="20% - Accent4 2 3 2 3 3" xfId="14424"/>
    <cellStyle name="20% - Accent4 2 3 2 3_SCH J-3" xfId="15034"/>
    <cellStyle name="20% - Accent4 2 3 2 4" xfId="870"/>
    <cellStyle name="20% - Accent4 2 3 2 5" xfId="871"/>
    <cellStyle name="20% - Accent4 2 3 2 6" xfId="14425"/>
    <cellStyle name="20% - Accent4 2 3 2_SCH J-3" xfId="15031"/>
    <cellStyle name="20% - Accent4 2 3 3" xfId="872"/>
    <cellStyle name="20% - Accent4 2 3 3 2" xfId="873"/>
    <cellStyle name="20% - Accent4 2 3 3 2 2" xfId="874"/>
    <cellStyle name="20% - Accent4 2 3 3 2 3" xfId="14426"/>
    <cellStyle name="20% - Accent4 2 3 3 2_SCH J-3" xfId="15036"/>
    <cellStyle name="20% - Accent4 2 3 3 3" xfId="875"/>
    <cellStyle name="20% - Accent4 2 3 3 4" xfId="876"/>
    <cellStyle name="20% - Accent4 2 3 3 5" xfId="14427"/>
    <cellStyle name="20% - Accent4 2 3 3_SCH J-3" xfId="15035"/>
    <cellStyle name="20% - Accent4 2 3 4" xfId="877"/>
    <cellStyle name="20% - Accent4 2 3 4 2" xfId="878"/>
    <cellStyle name="20% - Accent4 2 3 4 3" xfId="14428"/>
    <cellStyle name="20% - Accent4 2 3 4_SCH J-3" xfId="15037"/>
    <cellStyle name="20% - Accent4 2 3 5" xfId="879"/>
    <cellStyle name="20% - Accent4 2 3 6" xfId="880"/>
    <cellStyle name="20% - Accent4 2 3 7" xfId="881"/>
    <cellStyle name="20% - Accent4 2 3_SCH J-3" xfId="15030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2_SCH J-3" xfId="15041"/>
    <cellStyle name="20% - Accent4 2 4 2 2 3" xfId="887"/>
    <cellStyle name="20% - Accent4 2 4 2 2 4" xfId="888"/>
    <cellStyle name="20% - Accent4 2 4 2 2_SCH J-3" xfId="15040"/>
    <cellStyle name="20% - Accent4 2 4 2 3" xfId="889"/>
    <cellStyle name="20% - Accent4 2 4 2 3 2" xfId="890"/>
    <cellStyle name="20% - Accent4 2 4 2 3_SCH J-3" xfId="15042"/>
    <cellStyle name="20% - Accent4 2 4 2 4" xfId="891"/>
    <cellStyle name="20% - Accent4 2 4 2 5" xfId="892"/>
    <cellStyle name="20% - Accent4 2 4 2_SCH J-3" xfId="15039"/>
    <cellStyle name="20% - Accent4 2 4 3" xfId="893"/>
    <cellStyle name="20% - Accent4 2 4 3 2" xfId="894"/>
    <cellStyle name="20% - Accent4 2 4 3 2 2" xfId="895"/>
    <cellStyle name="20% - Accent4 2 4 3 2_SCH J-3" xfId="15044"/>
    <cellStyle name="20% - Accent4 2 4 3 3" xfId="896"/>
    <cellStyle name="20% - Accent4 2 4 3 4" xfId="897"/>
    <cellStyle name="20% - Accent4 2 4 3_SCH J-3" xfId="15043"/>
    <cellStyle name="20% - Accent4 2 4 4" xfId="898"/>
    <cellStyle name="20% - Accent4 2 4 4 2" xfId="899"/>
    <cellStyle name="20% - Accent4 2 4 4_SCH J-3" xfId="15045"/>
    <cellStyle name="20% - Accent4 2 4 5" xfId="900"/>
    <cellStyle name="20% - Accent4 2 4 6" xfId="901"/>
    <cellStyle name="20% - Accent4 2 4 7" xfId="902"/>
    <cellStyle name="20% - Accent4 2 4_SCH J-3" xfId="15038"/>
    <cellStyle name="20% - Accent4 2 5" xfId="903"/>
    <cellStyle name="20% - Accent4 2 5 2" xfId="904"/>
    <cellStyle name="20% - Accent4 2 5 2 2" xfId="905"/>
    <cellStyle name="20% - Accent4 2 5 2 2 2" xfId="906"/>
    <cellStyle name="20% - Accent4 2 5 2 2_SCH J-3" xfId="15048"/>
    <cellStyle name="20% - Accent4 2 5 2 3" xfId="907"/>
    <cellStyle name="20% - Accent4 2 5 2 4" xfId="908"/>
    <cellStyle name="20% - Accent4 2 5 2_SCH J-3" xfId="15047"/>
    <cellStyle name="20% - Accent4 2 5 3" xfId="909"/>
    <cellStyle name="20% - Accent4 2 5 3 2" xfId="910"/>
    <cellStyle name="20% - Accent4 2 5 3_SCH J-3" xfId="15049"/>
    <cellStyle name="20% - Accent4 2 5 4" xfId="911"/>
    <cellStyle name="20% - Accent4 2 5 5" xfId="912"/>
    <cellStyle name="20% - Accent4 2 5 6" xfId="913"/>
    <cellStyle name="20% - Accent4 2 5_SCH J-3" xfId="15046"/>
    <cellStyle name="20% - Accent4 2 6" xfId="914"/>
    <cellStyle name="20% - Accent4 2 6 2" xfId="915"/>
    <cellStyle name="20% - Accent4 2 6 2 2" xfId="916"/>
    <cellStyle name="20% - Accent4 2 6 2_SCH J-3" xfId="15051"/>
    <cellStyle name="20% - Accent4 2 6 3" xfId="917"/>
    <cellStyle name="20% - Accent4 2 6 4" xfId="918"/>
    <cellStyle name="20% - Accent4 2 6 5" xfId="919"/>
    <cellStyle name="20% - Accent4 2 6_SCH J-3" xfId="15050"/>
    <cellStyle name="20% - Accent4 2 7" xfId="920"/>
    <cellStyle name="20% - Accent4 2 7 2" xfId="921"/>
    <cellStyle name="20% - Accent4 2 7 3" xfId="922"/>
    <cellStyle name="20% - Accent4 2 7 4" xfId="923"/>
    <cellStyle name="20% - Accent4 2 7_SCH J-3" xfId="15052"/>
    <cellStyle name="20% - Accent4 2 8" xfId="924"/>
    <cellStyle name="20% - Accent4 2 8 2" xfId="925"/>
    <cellStyle name="20% - Accent4 2 8 3" xfId="926"/>
    <cellStyle name="20% - Accent4 2 8_SCH J-3" xfId="15053"/>
    <cellStyle name="20% - Accent4 2 9" xfId="927"/>
    <cellStyle name="20% - Accent4 2 9 2" xfId="928"/>
    <cellStyle name="20% - Accent4 2 9_SCH J-3" xfId="15054"/>
    <cellStyle name="20% - Accent4 2_SCH J-3" xfId="15012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2_SCH J-3" xfId="15060"/>
    <cellStyle name="20% - Accent4 3 2 2 2 2 3" xfId="938"/>
    <cellStyle name="20% - Accent4 3 2 2 2 2 4" xfId="14429"/>
    <cellStyle name="20% - Accent4 3 2 2 2 2_SCH J-3" xfId="15059"/>
    <cellStyle name="20% - Accent4 3 2 2 2 3" xfId="939"/>
    <cellStyle name="20% - Accent4 3 2 2 2 3 2" xfId="940"/>
    <cellStyle name="20% - Accent4 3 2 2 2 3_SCH J-3" xfId="15061"/>
    <cellStyle name="20% - Accent4 3 2 2 2 4" xfId="941"/>
    <cellStyle name="20% - Accent4 3 2 2 2 5" xfId="942"/>
    <cellStyle name="20% - Accent4 3 2 2 2 6" xfId="14430"/>
    <cellStyle name="20% - Accent4 3 2 2 2_SCH J-3" xfId="15058"/>
    <cellStyle name="20% - Accent4 3 2 2 3" xfId="943"/>
    <cellStyle name="20% - Accent4 3 2 2 3 2" xfId="944"/>
    <cellStyle name="20% - Accent4 3 2 2 3 2 2" xfId="945"/>
    <cellStyle name="20% - Accent4 3 2 2 3 2_SCH J-3" xfId="15063"/>
    <cellStyle name="20% - Accent4 3 2 2 3 3" xfId="946"/>
    <cellStyle name="20% - Accent4 3 2 2 3 4" xfId="14431"/>
    <cellStyle name="20% - Accent4 3 2 2 3_SCH J-3" xfId="15062"/>
    <cellStyle name="20% - Accent4 3 2 2 4" xfId="947"/>
    <cellStyle name="20% - Accent4 3 2 2 4 2" xfId="948"/>
    <cellStyle name="20% - Accent4 3 2 2 4_SCH J-3" xfId="15064"/>
    <cellStyle name="20% - Accent4 3 2 2 5" xfId="949"/>
    <cellStyle name="20% - Accent4 3 2 2 6" xfId="950"/>
    <cellStyle name="20% - Accent4 3 2 2 7" xfId="951"/>
    <cellStyle name="20% - Accent4 3 2 2_SCH J-3" xfId="15057"/>
    <cellStyle name="20% - Accent4 3 2 3" xfId="952"/>
    <cellStyle name="20% - Accent4 3 2 3 2" xfId="953"/>
    <cellStyle name="20% - Accent4 3 2 3 2 2" xfId="954"/>
    <cellStyle name="20% - Accent4 3 2 3 2 2 2" xfId="955"/>
    <cellStyle name="20% - Accent4 3 2 3 2 2_SCH J-3" xfId="15067"/>
    <cellStyle name="20% - Accent4 3 2 3 2 3" xfId="956"/>
    <cellStyle name="20% - Accent4 3 2 3 2 4" xfId="14432"/>
    <cellStyle name="20% - Accent4 3 2 3 2_SCH J-3" xfId="15066"/>
    <cellStyle name="20% - Accent4 3 2 3 3" xfId="957"/>
    <cellStyle name="20% - Accent4 3 2 3 3 2" xfId="958"/>
    <cellStyle name="20% - Accent4 3 2 3 3_SCH J-3" xfId="15068"/>
    <cellStyle name="20% - Accent4 3 2 3 4" xfId="959"/>
    <cellStyle name="20% - Accent4 3 2 3 5" xfId="960"/>
    <cellStyle name="20% - Accent4 3 2 3 6" xfId="14433"/>
    <cellStyle name="20% - Accent4 3 2 3_SCH J-3" xfId="15065"/>
    <cellStyle name="20% - Accent4 3 2 4" xfId="961"/>
    <cellStyle name="20% - Accent4 3 2 4 2" xfId="962"/>
    <cellStyle name="20% - Accent4 3 2 4 2 2" xfId="963"/>
    <cellStyle name="20% - Accent4 3 2 4 2_SCH J-3" xfId="15070"/>
    <cellStyle name="20% - Accent4 3 2 4 3" xfId="964"/>
    <cellStyle name="20% - Accent4 3 2 4 4" xfId="965"/>
    <cellStyle name="20% - Accent4 3 2 4_SCH J-3" xfId="15069"/>
    <cellStyle name="20% - Accent4 3 2 5" xfId="966"/>
    <cellStyle name="20% - Accent4 3 2 5 2" xfId="967"/>
    <cellStyle name="20% - Accent4 3 2 5_SCH J-3" xfId="15071"/>
    <cellStyle name="20% - Accent4 3 2 6" xfId="968"/>
    <cellStyle name="20% - Accent4 3 2 7" xfId="969"/>
    <cellStyle name="20% - Accent4 3 2 8" xfId="970"/>
    <cellStyle name="20% - Accent4 3 2 9" xfId="971"/>
    <cellStyle name="20% - Accent4 3 2_SCH J-3" xfId="15056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2_SCH J-3" xfId="15075"/>
    <cellStyle name="20% - Accent4 3 3 2 2 3" xfId="977"/>
    <cellStyle name="20% - Accent4 3 3 2 2 4" xfId="978"/>
    <cellStyle name="20% - Accent4 3 3 2 2 5" xfId="14435"/>
    <cellStyle name="20% - Accent4 3 3 2 2_SCH J-3" xfId="15074"/>
    <cellStyle name="20% - Accent4 3 3 2 3" xfId="979"/>
    <cellStyle name="20% - Accent4 3 3 2 3 2" xfId="980"/>
    <cellStyle name="20% - Accent4 3 3 2 3 3" xfId="14436"/>
    <cellStyle name="20% - Accent4 3 3 2 3_SCH J-3" xfId="15076"/>
    <cellStyle name="20% - Accent4 3 3 2 4" xfId="981"/>
    <cellStyle name="20% - Accent4 3 3 2 5" xfId="982"/>
    <cellStyle name="20% - Accent4 3 3 2 6" xfId="14437"/>
    <cellStyle name="20% - Accent4 3 3 2_SCH J-3" xfId="15073"/>
    <cellStyle name="20% - Accent4 3 3 3" xfId="983"/>
    <cellStyle name="20% - Accent4 3 3 3 2" xfId="984"/>
    <cellStyle name="20% - Accent4 3 3 3 2 2" xfId="985"/>
    <cellStyle name="20% - Accent4 3 3 3 2 3" xfId="14438"/>
    <cellStyle name="20% - Accent4 3 3 3 2_SCH J-3" xfId="15078"/>
    <cellStyle name="20% - Accent4 3 3 3 3" xfId="986"/>
    <cellStyle name="20% - Accent4 3 3 3 4" xfId="987"/>
    <cellStyle name="20% - Accent4 3 3 3 5" xfId="14439"/>
    <cellStyle name="20% - Accent4 3 3 3_SCH J-3" xfId="15077"/>
    <cellStyle name="20% - Accent4 3 3 4" xfId="988"/>
    <cellStyle name="20% - Accent4 3 3 4 2" xfId="989"/>
    <cellStyle name="20% - Accent4 3 3 4 3" xfId="990"/>
    <cellStyle name="20% - Accent4 3 3 4 4" xfId="991"/>
    <cellStyle name="20% - Accent4 3 3 4_SCH J-3" xfId="15079"/>
    <cellStyle name="20% - Accent4 3 3 5" xfId="992"/>
    <cellStyle name="20% - Accent4 3 3 5 2" xfId="993"/>
    <cellStyle name="20% - Accent4 3 3 5_SCH J-3" xfId="15080"/>
    <cellStyle name="20% - Accent4 3 3 6" xfId="994"/>
    <cellStyle name="20% - Accent4 3 3 7" xfId="995"/>
    <cellStyle name="20% - Accent4 3 3 8" xfId="996"/>
    <cellStyle name="20% - Accent4 3 3 9" xfId="997"/>
    <cellStyle name="20% - Accent4 3 3_SCH J-3" xfId="15072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2_SCH J-3" xfId="15084"/>
    <cellStyle name="20% - Accent4 3 4 2 2 3" xfId="1003"/>
    <cellStyle name="20% - Accent4 3 4 2 2 4" xfId="1004"/>
    <cellStyle name="20% - Accent4 3 4 2 2_SCH J-3" xfId="15083"/>
    <cellStyle name="20% - Accent4 3 4 2 3" xfId="1005"/>
    <cellStyle name="20% - Accent4 3 4 2 3 2" xfId="1006"/>
    <cellStyle name="20% - Accent4 3 4 2 3_SCH J-3" xfId="15085"/>
    <cellStyle name="20% - Accent4 3 4 2 4" xfId="1007"/>
    <cellStyle name="20% - Accent4 3 4 2 5" xfId="1008"/>
    <cellStyle name="20% - Accent4 3 4 2_SCH J-3" xfId="15082"/>
    <cellStyle name="20% - Accent4 3 4 3" xfId="1009"/>
    <cellStyle name="20% - Accent4 3 4 3 2" xfId="1010"/>
    <cellStyle name="20% - Accent4 3 4 3 2 2" xfId="1011"/>
    <cellStyle name="20% - Accent4 3 4 3 2_SCH J-3" xfId="15087"/>
    <cellStyle name="20% - Accent4 3 4 3 3" xfId="1012"/>
    <cellStyle name="20% - Accent4 3 4 3 4" xfId="1013"/>
    <cellStyle name="20% - Accent4 3 4 3_SCH J-3" xfId="15086"/>
    <cellStyle name="20% - Accent4 3 4 4" xfId="1014"/>
    <cellStyle name="20% - Accent4 3 4 4 2" xfId="1015"/>
    <cellStyle name="20% - Accent4 3 4 4 3" xfId="1016"/>
    <cellStyle name="20% - Accent4 3 4 4 4" xfId="1017"/>
    <cellStyle name="20% - Accent4 3 4 4_SCH J-3" xfId="15088"/>
    <cellStyle name="20% - Accent4 3 4 5" xfId="1018"/>
    <cellStyle name="20% - Accent4 3 4 5 2" xfId="1019"/>
    <cellStyle name="20% - Accent4 3 4 5_SCH J-3" xfId="15089"/>
    <cellStyle name="20% - Accent4 3 4 6" xfId="1020"/>
    <cellStyle name="20% - Accent4 3 4 7" xfId="1021"/>
    <cellStyle name="20% - Accent4 3 4 8" xfId="1022"/>
    <cellStyle name="20% - Accent4 3 4 9" xfId="1023"/>
    <cellStyle name="20% - Accent4 3 4_SCH J-3" xfId="15081"/>
    <cellStyle name="20% - Accent4 3 5" xfId="1024"/>
    <cellStyle name="20% - Accent4 3 5 2" xfId="1025"/>
    <cellStyle name="20% - Accent4 3 5 2 2" xfId="1026"/>
    <cellStyle name="20% - Accent4 3 5 2 2 2" xfId="1027"/>
    <cellStyle name="20% - Accent4 3 5 2 2_SCH J-3" xfId="15092"/>
    <cellStyle name="20% - Accent4 3 5 2 3" xfId="1028"/>
    <cellStyle name="20% - Accent4 3 5 2 4" xfId="1029"/>
    <cellStyle name="20% - Accent4 3 5 2_SCH J-3" xfId="15091"/>
    <cellStyle name="20% - Accent4 3 5 3" xfId="1030"/>
    <cellStyle name="20% - Accent4 3 5 3 2" xfId="1031"/>
    <cellStyle name="20% - Accent4 3 5 3_SCH J-3" xfId="15093"/>
    <cellStyle name="20% - Accent4 3 5 4" xfId="1032"/>
    <cellStyle name="20% - Accent4 3 5 5" xfId="1033"/>
    <cellStyle name="20% - Accent4 3 5_SCH J-3" xfId="15090"/>
    <cellStyle name="20% - Accent4 3 6" xfId="1034"/>
    <cellStyle name="20% - Accent4 3 6 2" xfId="1035"/>
    <cellStyle name="20% - Accent4 3 6 2 2" xfId="1036"/>
    <cellStyle name="20% - Accent4 3 6 2_SCH J-3" xfId="15095"/>
    <cellStyle name="20% - Accent4 3 6 3" xfId="1037"/>
    <cellStyle name="20% - Accent4 3 6 4" xfId="1038"/>
    <cellStyle name="20% - Accent4 3 6_SCH J-3" xfId="15094"/>
    <cellStyle name="20% - Accent4 3 7" xfId="1039"/>
    <cellStyle name="20% - Accent4 3 7 2" xfId="1040"/>
    <cellStyle name="20% - Accent4 3 7 3" xfId="1041"/>
    <cellStyle name="20% - Accent4 3 7 4" xfId="1042"/>
    <cellStyle name="20% - Accent4 3 7_SCH J-3" xfId="15096"/>
    <cellStyle name="20% - Accent4 3 8" xfId="1043"/>
    <cellStyle name="20% - Accent4 3 9" xfId="1044"/>
    <cellStyle name="20% - Accent4 3_SCH J-3" xfId="15055"/>
    <cellStyle name="20% - Accent4 4" xfId="1045"/>
    <cellStyle name="20% - Accent4 4 2" xfId="1046"/>
    <cellStyle name="20% - Accent4 4 2 2" xfId="1047"/>
    <cellStyle name="20% - Accent4 4 2 2 2" xfId="1048"/>
    <cellStyle name="20% - Accent4 4 2 2 2 2" xfId="1049"/>
    <cellStyle name="20% - Accent4 4 2 2 2 2 2" xfId="1050"/>
    <cellStyle name="20% - Accent4 4 2 2 2 2 2 2" xfId="1051"/>
    <cellStyle name="20% - Accent4 4 2 2 2 2 2_SCH J-3" xfId="15102"/>
    <cellStyle name="20% - Accent4 4 2 2 2 2 3" xfId="1052"/>
    <cellStyle name="20% - Accent4 4 2 2 2 2 4" xfId="14440"/>
    <cellStyle name="20% - Accent4 4 2 2 2 2_SCH J-3" xfId="15101"/>
    <cellStyle name="20% - Accent4 4 2 2 2 3" xfId="1053"/>
    <cellStyle name="20% - Accent4 4 2 2 2 3 2" xfId="1054"/>
    <cellStyle name="20% - Accent4 4 2 2 2 3_SCH J-3" xfId="15103"/>
    <cellStyle name="20% - Accent4 4 2 2 2 4" xfId="1055"/>
    <cellStyle name="20% - Accent4 4 2 2 2 5" xfId="1056"/>
    <cellStyle name="20% - Accent4 4 2 2 2 6" xfId="14441"/>
    <cellStyle name="20% - Accent4 4 2 2 2_SCH J-3" xfId="15100"/>
    <cellStyle name="20% - Accent4 4 2 2 3" xfId="1057"/>
    <cellStyle name="20% - Accent4 4 2 2 3 2" xfId="1058"/>
    <cellStyle name="20% - Accent4 4 2 2 3 2 2" xfId="1059"/>
    <cellStyle name="20% - Accent4 4 2 2 3 2_SCH J-3" xfId="15105"/>
    <cellStyle name="20% - Accent4 4 2 2 3 3" xfId="1060"/>
    <cellStyle name="20% - Accent4 4 2 2 3 4" xfId="14442"/>
    <cellStyle name="20% - Accent4 4 2 2 3_SCH J-3" xfId="15104"/>
    <cellStyle name="20% - Accent4 4 2 2 4" xfId="1061"/>
    <cellStyle name="20% - Accent4 4 2 2 4 2" xfId="1062"/>
    <cellStyle name="20% - Accent4 4 2 2 4_SCH J-3" xfId="15106"/>
    <cellStyle name="20% - Accent4 4 2 2 5" xfId="1063"/>
    <cellStyle name="20% - Accent4 4 2 2 6" xfId="1064"/>
    <cellStyle name="20% - Accent4 4 2 2 7" xfId="14443"/>
    <cellStyle name="20% - Accent4 4 2 2_SCH J-3" xfId="15099"/>
    <cellStyle name="20% - Accent4 4 2 3" xfId="1065"/>
    <cellStyle name="20% - Accent4 4 2 3 2" xfId="1066"/>
    <cellStyle name="20% - Accent4 4 2 3 2 2" xfId="1067"/>
    <cellStyle name="20% - Accent4 4 2 3 2 2 2" xfId="1068"/>
    <cellStyle name="20% - Accent4 4 2 3 2 2_SCH J-3" xfId="15109"/>
    <cellStyle name="20% - Accent4 4 2 3 2 3" xfId="1069"/>
    <cellStyle name="20% - Accent4 4 2 3 2 4" xfId="14444"/>
    <cellStyle name="20% - Accent4 4 2 3 2_SCH J-3" xfId="15108"/>
    <cellStyle name="20% - Accent4 4 2 3 3" xfId="1070"/>
    <cellStyle name="20% - Accent4 4 2 3 3 2" xfId="1071"/>
    <cellStyle name="20% - Accent4 4 2 3 3_SCH J-3" xfId="15110"/>
    <cellStyle name="20% - Accent4 4 2 3 4" xfId="1072"/>
    <cellStyle name="20% - Accent4 4 2 3 5" xfId="1073"/>
    <cellStyle name="20% - Accent4 4 2 3 6" xfId="14445"/>
    <cellStyle name="20% - Accent4 4 2 3_SCH J-3" xfId="15107"/>
    <cellStyle name="20% - Accent4 4 2 4" xfId="1074"/>
    <cellStyle name="20% - Accent4 4 2 4 2" xfId="1075"/>
    <cellStyle name="20% - Accent4 4 2 4 2 2" xfId="1076"/>
    <cellStyle name="20% - Accent4 4 2 4 2_SCH J-3" xfId="15112"/>
    <cellStyle name="20% - Accent4 4 2 4 3" xfId="1077"/>
    <cellStyle name="20% - Accent4 4 2 4 4" xfId="1078"/>
    <cellStyle name="20% - Accent4 4 2 4_SCH J-3" xfId="15111"/>
    <cellStyle name="20% - Accent4 4 2 5" xfId="1079"/>
    <cellStyle name="20% - Accent4 4 2 5 2" xfId="1080"/>
    <cellStyle name="20% - Accent4 4 2 5_SCH J-3" xfId="15113"/>
    <cellStyle name="20% - Accent4 4 2 6" xfId="1081"/>
    <cellStyle name="20% - Accent4 4 2 7" xfId="1082"/>
    <cellStyle name="20% - Accent4 4 2 8" xfId="1083"/>
    <cellStyle name="20% - Accent4 4 2 9" xfId="1084"/>
    <cellStyle name="20% - Accent4 4 2_SCH J-3" xfId="15098"/>
    <cellStyle name="20% - Accent4 4 3" xfId="1085"/>
    <cellStyle name="20% - Accent4 4 3 2" xfId="1086"/>
    <cellStyle name="20% - Accent4 4 3 2 2" xfId="1087"/>
    <cellStyle name="20% - Accent4 4 3 2 2 2" xfId="1088"/>
    <cellStyle name="20% - Accent4 4 3 2 2 2 2" xfId="1089"/>
    <cellStyle name="20% - Accent4 4 3 2 2 2 3" xfId="14446"/>
    <cellStyle name="20% - Accent4 4 3 2 2 2_SCH J-3" xfId="15117"/>
    <cellStyle name="20% - Accent4 4 3 2 2 3" xfId="1090"/>
    <cellStyle name="20% - Accent4 4 3 2 2 4" xfId="1091"/>
    <cellStyle name="20% - Accent4 4 3 2 2 5" xfId="14447"/>
    <cellStyle name="20% - Accent4 4 3 2 2_SCH J-3" xfId="15116"/>
    <cellStyle name="20% - Accent4 4 3 2 3" xfId="1092"/>
    <cellStyle name="20% - Accent4 4 3 2 3 2" xfId="1093"/>
    <cellStyle name="20% - Accent4 4 3 2 3 3" xfId="14448"/>
    <cellStyle name="20% - Accent4 4 3 2 3_SCH J-3" xfId="15118"/>
    <cellStyle name="20% - Accent4 4 3 2 4" xfId="1094"/>
    <cellStyle name="20% - Accent4 4 3 2 5" xfId="1095"/>
    <cellStyle name="20% - Accent4 4 3 2 6" xfId="14449"/>
    <cellStyle name="20% - Accent4 4 3 2_SCH J-3" xfId="15115"/>
    <cellStyle name="20% - Accent4 4 3 3" xfId="1096"/>
    <cellStyle name="20% - Accent4 4 3 3 2" xfId="1097"/>
    <cellStyle name="20% - Accent4 4 3 3 2 2" xfId="1098"/>
    <cellStyle name="20% - Accent4 4 3 3 2 3" xfId="14450"/>
    <cellStyle name="20% - Accent4 4 3 3 2_SCH J-3" xfId="15120"/>
    <cellStyle name="20% - Accent4 4 3 3 3" xfId="1099"/>
    <cellStyle name="20% - Accent4 4 3 3 4" xfId="1100"/>
    <cellStyle name="20% - Accent4 4 3 3 5" xfId="14451"/>
    <cellStyle name="20% - Accent4 4 3 3_SCH J-3" xfId="15119"/>
    <cellStyle name="20% - Accent4 4 3 4" xfId="1101"/>
    <cellStyle name="20% - Accent4 4 3 4 2" xfId="1102"/>
    <cellStyle name="20% - Accent4 4 3 4 3" xfId="1103"/>
    <cellStyle name="20% - Accent4 4 3 4 4" xfId="1104"/>
    <cellStyle name="20% - Accent4 4 3 4_SCH J-3" xfId="15121"/>
    <cellStyle name="20% - Accent4 4 3 5" xfId="1105"/>
    <cellStyle name="20% - Accent4 4 3 5 2" xfId="1106"/>
    <cellStyle name="20% - Accent4 4 3 5_SCH J-3" xfId="15122"/>
    <cellStyle name="20% - Accent4 4 3 6" xfId="1107"/>
    <cellStyle name="20% - Accent4 4 3 7" xfId="1108"/>
    <cellStyle name="20% - Accent4 4 3 8" xfId="1109"/>
    <cellStyle name="20% - Accent4 4 3 9" xfId="1110"/>
    <cellStyle name="20% - Accent4 4 3_SCH J-3" xfId="15114"/>
    <cellStyle name="20% - Accent4 4 4" xfId="1111"/>
    <cellStyle name="20% - Accent4 4 4 2" xfId="1112"/>
    <cellStyle name="20% - Accent4 4 4 2 2" xfId="1113"/>
    <cellStyle name="20% - Accent4 4 4 2 2 2" xfId="1114"/>
    <cellStyle name="20% - Accent4 4 4 2 2 2 2" xfId="1115"/>
    <cellStyle name="20% - Accent4 4 4 2 2 2_SCH J-3" xfId="15126"/>
    <cellStyle name="20% - Accent4 4 4 2 2 3" xfId="1116"/>
    <cellStyle name="20% - Accent4 4 4 2 2 4" xfId="1117"/>
    <cellStyle name="20% - Accent4 4 4 2 2_SCH J-3" xfId="15125"/>
    <cellStyle name="20% - Accent4 4 4 2 3" xfId="1118"/>
    <cellStyle name="20% - Accent4 4 4 2 3 2" xfId="1119"/>
    <cellStyle name="20% - Accent4 4 4 2 3_SCH J-3" xfId="15127"/>
    <cellStyle name="20% - Accent4 4 4 2 4" xfId="1120"/>
    <cellStyle name="20% - Accent4 4 4 2 5" xfId="1121"/>
    <cellStyle name="20% - Accent4 4 4 2_SCH J-3" xfId="15124"/>
    <cellStyle name="20% - Accent4 4 4 3" xfId="1122"/>
    <cellStyle name="20% - Accent4 4 4 3 2" xfId="1123"/>
    <cellStyle name="20% - Accent4 4 4 3 2 2" xfId="1124"/>
    <cellStyle name="20% - Accent4 4 4 3 2_SCH J-3" xfId="15129"/>
    <cellStyle name="20% - Accent4 4 4 3 3" xfId="1125"/>
    <cellStyle name="20% - Accent4 4 4 3 4" xfId="1126"/>
    <cellStyle name="20% - Accent4 4 4 3_SCH J-3" xfId="15128"/>
    <cellStyle name="20% - Accent4 4 4 4" xfId="1127"/>
    <cellStyle name="20% - Accent4 4 4 4 2" xfId="1128"/>
    <cellStyle name="20% - Accent4 4 4 4_SCH J-3" xfId="15130"/>
    <cellStyle name="20% - Accent4 4 4 5" xfId="1129"/>
    <cellStyle name="20% - Accent4 4 4 6" xfId="1130"/>
    <cellStyle name="20% - Accent4 4 4_SCH J-3" xfId="15123"/>
    <cellStyle name="20% - Accent4 4 5" xfId="1131"/>
    <cellStyle name="20% - Accent4 4 5 2" xfId="1132"/>
    <cellStyle name="20% - Accent4 4 5 2 2" xfId="1133"/>
    <cellStyle name="20% - Accent4 4 5 2 2 2" xfId="1134"/>
    <cellStyle name="20% - Accent4 4 5 2 2_SCH J-3" xfId="15133"/>
    <cellStyle name="20% - Accent4 4 5 2 3" xfId="1135"/>
    <cellStyle name="20% - Accent4 4 5 2 4" xfId="1136"/>
    <cellStyle name="20% - Accent4 4 5 2_SCH J-3" xfId="15132"/>
    <cellStyle name="20% - Accent4 4 5 3" xfId="1137"/>
    <cellStyle name="20% - Accent4 4 5 3 2" xfId="1138"/>
    <cellStyle name="20% - Accent4 4 5 3_SCH J-3" xfId="15134"/>
    <cellStyle name="20% - Accent4 4 5 4" xfId="1139"/>
    <cellStyle name="20% - Accent4 4 5 5" xfId="1140"/>
    <cellStyle name="20% - Accent4 4 5_SCH J-3" xfId="15131"/>
    <cellStyle name="20% - Accent4 4 6" xfId="1141"/>
    <cellStyle name="20% - Accent4 4 6 2" xfId="1142"/>
    <cellStyle name="20% - Accent4 4 6 2 2" xfId="1143"/>
    <cellStyle name="20% - Accent4 4 6 2_SCH J-3" xfId="15136"/>
    <cellStyle name="20% - Accent4 4 6 3" xfId="1144"/>
    <cellStyle name="20% - Accent4 4 6 4" xfId="1145"/>
    <cellStyle name="20% - Accent4 4 6_SCH J-3" xfId="15135"/>
    <cellStyle name="20% - Accent4 4 7" xfId="1146"/>
    <cellStyle name="20% - Accent4 4 7 2" xfId="1147"/>
    <cellStyle name="20% - Accent4 4 7 3" xfId="1148"/>
    <cellStyle name="20% - Accent4 4 7 4" xfId="1149"/>
    <cellStyle name="20% - Accent4 4 7_SCH J-3" xfId="15137"/>
    <cellStyle name="20% - Accent4 4 8" xfId="1150"/>
    <cellStyle name="20% - Accent4 4 9" xfId="1151"/>
    <cellStyle name="20% - Accent4 4_SCH J-3" xfId="15097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2_SCH J-3" xfId="15141"/>
    <cellStyle name="20% - Accent4 5 2 2 2 3" xfId="1158"/>
    <cellStyle name="20% - Accent4 5 2 2 2_SCH J-3" xfId="15140"/>
    <cellStyle name="20% - Accent4 5 2 2 3" xfId="1159"/>
    <cellStyle name="20% - Accent4 5 2 2 3 2" xfId="1160"/>
    <cellStyle name="20% - Accent4 5 2 2 3_SCH J-3" xfId="15142"/>
    <cellStyle name="20% - Accent4 5 2 2 4" xfId="1161"/>
    <cellStyle name="20% - Accent4 5 2 2_SCH J-3" xfId="15139"/>
    <cellStyle name="20% - Accent4 5 2 3" xfId="1162"/>
    <cellStyle name="20% - Accent4 5 2 3 2" xfId="1163"/>
    <cellStyle name="20% - Accent4 5 2 3 2 2" xfId="1164"/>
    <cellStyle name="20% - Accent4 5 2 3 2_SCH J-3" xfId="15144"/>
    <cellStyle name="20% - Accent4 5 2 3 3" xfId="1165"/>
    <cellStyle name="20% - Accent4 5 2 3_SCH J-3" xfId="15143"/>
    <cellStyle name="20% - Accent4 5 2 4" xfId="1166"/>
    <cellStyle name="20% - Accent4 5 2 4 2" xfId="1167"/>
    <cellStyle name="20% - Accent4 5 2 4_SCH J-3" xfId="15145"/>
    <cellStyle name="20% - Accent4 5 2 5" xfId="1168"/>
    <cellStyle name="20% - Accent4 5 2 6" xfId="1169"/>
    <cellStyle name="20% - Accent4 5 2_SCH J-3" xfId="15138"/>
    <cellStyle name="20% - Accent4 5 3" xfId="1170"/>
    <cellStyle name="20% - Accent4 5 3 2" xfId="1171"/>
    <cellStyle name="20% - Accent4 5 3 2 2" xfId="1172"/>
    <cellStyle name="20% - Accent4 5 3 2 2 2" xfId="1173"/>
    <cellStyle name="20% - Accent4 5 3 2 2_SCH J-3" xfId="15148"/>
    <cellStyle name="20% - Accent4 5 3 2 3" xfId="1174"/>
    <cellStyle name="20% - Accent4 5 3 2_SCH J-3" xfId="15147"/>
    <cellStyle name="20% - Accent4 5 3 3" xfId="1175"/>
    <cellStyle name="20% - Accent4 5 3 3 2" xfId="1176"/>
    <cellStyle name="20% - Accent4 5 3 3_SCH J-3" xfId="15149"/>
    <cellStyle name="20% - Accent4 5 3 4" xfId="1177"/>
    <cellStyle name="20% - Accent4 5 3_SCH J-3" xfId="15146"/>
    <cellStyle name="20% - Accent4 5 4" xfId="1178"/>
    <cellStyle name="20% - Accent4 5 4 2" xfId="1179"/>
    <cellStyle name="20% - Accent4 5 4 2 2" xfId="1180"/>
    <cellStyle name="20% - Accent4 5 4 2_SCH J-3" xfId="15151"/>
    <cellStyle name="20% - Accent4 5 4 3" xfId="1181"/>
    <cellStyle name="20% - Accent4 5 4_SCH J-3" xfId="15150"/>
    <cellStyle name="20% - Accent4 5 5" xfId="1182"/>
    <cellStyle name="20% - Accent4 5 5 2" xfId="1183"/>
    <cellStyle name="20% - Accent4 5 5_SCH J-3" xfId="15152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2_SCH J-3" xfId="15156"/>
    <cellStyle name="20% - Accent4 6 2 2 3" xfId="1192"/>
    <cellStyle name="20% - Accent4 6 2 2 4" xfId="14453"/>
    <cellStyle name="20% - Accent4 6 2 2_SCH J-3" xfId="15155"/>
    <cellStyle name="20% - Accent4 6 2 3" xfId="1193"/>
    <cellStyle name="20% - Accent4 6 2 3 2" xfId="1194"/>
    <cellStyle name="20% - Accent4 6 2 3 3" xfId="14454"/>
    <cellStyle name="20% - Accent4 6 2 3_SCH J-3" xfId="15157"/>
    <cellStyle name="20% - Accent4 6 2 4" xfId="1195"/>
    <cellStyle name="20% - Accent4 6 2 5" xfId="1196"/>
    <cellStyle name="20% - Accent4 6 2_SCH J-3" xfId="15154"/>
    <cellStyle name="20% - Accent4 6 3" xfId="1197"/>
    <cellStyle name="20% - Accent4 6 3 2" xfId="1198"/>
    <cellStyle name="20% - Accent4 6 3 2 2" xfId="1199"/>
    <cellStyle name="20% - Accent4 6 3 2 3" xfId="14455"/>
    <cellStyle name="20% - Accent4 6 3 2_SCH J-3" xfId="15159"/>
    <cellStyle name="20% - Accent4 6 3 3" xfId="1200"/>
    <cellStyle name="20% - Accent4 6 3 4" xfId="14456"/>
    <cellStyle name="20% - Accent4 6 3_SCH J-3" xfId="15158"/>
    <cellStyle name="20% - Accent4 6 4" xfId="1201"/>
    <cellStyle name="20% - Accent4 6 4 2" xfId="1202"/>
    <cellStyle name="20% - Accent4 6 4 3" xfId="14457"/>
    <cellStyle name="20% - Accent4 6 4_SCH J-3" xfId="15160"/>
    <cellStyle name="20% - Accent4 6 5" xfId="1203"/>
    <cellStyle name="20% - Accent4 6 6" xfId="1204"/>
    <cellStyle name="20% - Accent4 6_SCH J-3" xfId="15153"/>
    <cellStyle name="20% - Accent4 7" xfId="1205"/>
    <cellStyle name="20% - Accent4 7 2" xfId="1206"/>
    <cellStyle name="20% - Accent4 7 2 2" xfId="1207"/>
    <cellStyle name="20% - Accent4 7 2 2 2" xfId="1208"/>
    <cellStyle name="20% - Accent4 7 2 2_SCH J-3" xfId="15163"/>
    <cellStyle name="20% - Accent4 7 2 3" xfId="1209"/>
    <cellStyle name="20% - Accent4 7 2_SCH J-3" xfId="15162"/>
    <cellStyle name="20% - Accent4 7 3" xfId="1210"/>
    <cellStyle name="20% - Accent4 7 3 2" xfId="1211"/>
    <cellStyle name="20% - Accent4 7 3_SCH J-3" xfId="15164"/>
    <cellStyle name="20% - Accent4 7 4" xfId="1212"/>
    <cellStyle name="20% - Accent4 7 5" xfId="1213"/>
    <cellStyle name="20% - Accent4 7_SCH J-3" xfId="15161"/>
    <cellStyle name="20% - Accent4 8" xfId="1214"/>
    <cellStyle name="20% - Accent4 8 2" xfId="1215"/>
    <cellStyle name="20% - Accent4 8 2 2" xfId="1216"/>
    <cellStyle name="20% - Accent4 8 2 2 2" xfId="1217"/>
    <cellStyle name="20% - Accent4 8 2 2_SCH J-3" xfId="15167"/>
    <cellStyle name="20% - Accent4 8 2 3" xfId="1218"/>
    <cellStyle name="20% - Accent4 8 2_SCH J-3" xfId="15166"/>
    <cellStyle name="20% - Accent4 8 3" xfId="1219"/>
    <cellStyle name="20% - Accent4 8 3 2" xfId="1220"/>
    <cellStyle name="20% - Accent4 8 3_SCH J-3" xfId="15168"/>
    <cellStyle name="20% - Accent4 8 4" xfId="1221"/>
    <cellStyle name="20% - Accent4 8 5" xfId="1222"/>
    <cellStyle name="20% - Accent4 8_SCH J-3" xfId="15165"/>
    <cellStyle name="20% - Accent4 9" xfId="1223"/>
    <cellStyle name="20% - Accent4 9 2" xfId="1224"/>
    <cellStyle name="20% - Accent4 9 2 2" xfId="1225"/>
    <cellStyle name="20% - Accent4 9 2 2 2" xfId="1226"/>
    <cellStyle name="20% - Accent4 9 2 2_SCH J-3" xfId="15171"/>
    <cellStyle name="20% - Accent4 9 2 3" xfId="1227"/>
    <cellStyle name="20% - Accent4 9 2_SCH J-3" xfId="15170"/>
    <cellStyle name="20% - Accent4 9 3" xfId="1228"/>
    <cellStyle name="20% - Accent4 9 3 2" xfId="1229"/>
    <cellStyle name="20% - Accent4 9 3_SCH J-3" xfId="15172"/>
    <cellStyle name="20% - Accent4 9 4" xfId="1230"/>
    <cellStyle name="20% - Accent4 9 5" xfId="1231"/>
    <cellStyle name="20% - Accent4 9_SCH J-3" xfId="15169"/>
    <cellStyle name="20% - Accent5" xfId="14675" builtinId="46" customBuiltin="1"/>
    <cellStyle name="20% - Accent5 10" xfId="1232"/>
    <cellStyle name="20% - Accent5 10 2" xfId="1233"/>
    <cellStyle name="20% - Accent5 10 2 2" xfId="1234"/>
    <cellStyle name="20% - Accent5 10 2_SCH J-3" xfId="15174"/>
    <cellStyle name="20% - Accent5 10 3" xfId="1235"/>
    <cellStyle name="20% - Accent5 10 4" xfId="1236"/>
    <cellStyle name="20% - Accent5 10_SCH J-3" xfId="15173"/>
    <cellStyle name="20% - Accent5 11" xfId="1237"/>
    <cellStyle name="20% - Accent5 11 2" xfId="1238"/>
    <cellStyle name="20% - Accent5 11 2 2" xfId="1239"/>
    <cellStyle name="20% - Accent5 11 2_SCH J-3" xfId="15176"/>
    <cellStyle name="20% - Accent5 11 3" xfId="1240"/>
    <cellStyle name="20% - Accent5 11 4" xfId="1241"/>
    <cellStyle name="20% - Accent5 11_SCH J-3" xfId="15175"/>
    <cellStyle name="20% - Accent5 12" xfId="1242"/>
    <cellStyle name="20% - Accent5 12 2" xfId="1243"/>
    <cellStyle name="20% - Accent5 12 3" xfId="1244"/>
    <cellStyle name="20% - Accent5 12_SCH J-3" xfId="15177"/>
    <cellStyle name="20% - Accent5 13" xfId="1245"/>
    <cellStyle name="20% - Accent5 13 2" xfId="1246"/>
    <cellStyle name="20% - Accent5 13_SCH J-3" xfId="15178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2_SCH J-3" xfId="15183"/>
    <cellStyle name="20% - Accent5 2 2 2 2 2 3" xfId="1260"/>
    <cellStyle name="20% - Accent5 2 2 2 2 2_SCH J-3" xfId="15182"/>
    <cellStyle name="20% - Accent5 2 2 2 2 3" xfId="1261"/>
    <cellStyle name="20% - Accent5 2 2 2 2 3 2" xfId="1262"/>
    <cellStyle name="20% - Accent5 2 2 2 2 3_SCH J-3" xfId="15184"/>
    <cellStyle name="20% - Accent5 2 2 2 2 4" xfId="1263"/>
    <cellStyle name="20% - Accent5 2 2 2 2 5" xfId="1264"/>
    <cellStyle name="20% - Accent5 2 2 2 2_SCH J-3" xfId="15181"/>
    <cellStyle name="20% - Accent5 2 2 2 3" xfId="1265"/>
    <cellStyle name="20% - Accent5 2 2 2 3 2" xfId="1266"/>
    <cellStyle name="20% - Accent5 2 2 2 3 2 2" xfId="1267"/>
    <cellStyle name="20% - Accent5 2 2 2 3 2_SCH J-3" xfId="15186"/>
    <cellStyle name="20% - Accent5 2 2 2 3 3" xfId="1268"/>
    <cellStyle name="20% - Accent5 2 2 2 3_SCH J-3" xfId="15185"/>
    <cellStyle name="20% - Accent5 2 2 2 4" xfId="1269"/>
    <cellStyle name="20% - Accent5 2 2 2 4 2" xfId="1270"/>
    <cellStyle name="20% - Accent5 2 2 2 4_SCH J-3" xfId="15187"/>
    <cellStyle name="20% - Accent5 2 2 2 5" xfId="1271"/>
    <cellStyle name="20% - Accent5 2 2 2 6" xfId="1272"/>
    <cellStyle name="20% - Accent5 2 2 2_SCH J-3" xfId="15180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2_SCH J-3" xfId="15190"/>
    <cellStyle name="20% - Accent5 2 2 3 2 3" xfId="1277"/>
    <cellStyle name="20% - Accent5 2 2 3 2_SCH J-3" xfId="15189"/>
    <cellStyle name="20% - Accent5 2 2 3 3" xfId="1278"/>
    <cellStyle name="20% - Accent5 2 2 3 3 2" xfId="1279"/>
    <cellStyle name="20% - Accent5 2 2 3 3_SCH J-3" xfId="15191"/>
    <cellStyle name="20% - Accent5 2 2 3 4" xfId="1280"/>
    <cellStyle name="20% - Accent5 2 2 3 5" xfId="1281"/>
    <cellStyle name="20% - Accent5 2 2 3_SCH J-3" xfId="15188"/>
    <cellStyle name="20% - Accent5 2 2 4" xfId="1282"/>
    <cellStyle name="20% - Accent5 2 2 4 2" xfId="1283"/>
    <cellStyle name="20% - Accent5 2 2 4 2 2" xfId="1284"/>
    <cellStyle name="20% - Accent5 2 2 4 2_SCH J-3" xfId="15193"/>
    <cellStyle name="20% - Accent5 2 2 4 3" xfId="1285"/>
    <cellStyle name="20% - Accent5 2 2 4_SCH J-3" xfId="15192"/>
    <cellStyle name="20% - Accent5 2 2 5" xfId="1286"/>
    <cellStyle name="20% - Accent5 2 2 5 2" xfId="1287"/>
    <cellStyle name="20% - Accent5 2 2 5_SCH J-3" xfId="15194"/>
    <cellStyle name="20% - Accent5 2 2 6" xfId="1288"/>
    <cellStyle name="20% - Accent5 2 2 7" xfId="1289"/>
    <cellStyle name="20% - Accent5 2 2_SCH J-3" xfId="1517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2_SCH J-3" xfId="15198"/>
    <cellStyle name="20% - Accent5 2 3 2 2 3" xfId="1295"/>
    <cellStyle name="20% - Accent5 2 3 2 2_SCH J-3" xfId="15197"/>
    <cellStyle name="20% - Accent5 2 3 2 3" xfId="1296"/>
    <cellStyle name="20% - Accent5 2 3 2 3 2" xfId="1297"/>
    <cellStyle name="20% - Accent5 2 3 2 3_SCH J-3" xfId="15199"/>
    <cellStyle name="20% - Accent5 2 3 2 4" xfId="1298"/>
    <cellStyle name="20% - Accent5 2 3 2_SCH J-3" xfId="15196"/>
    <cellStyle name="20% - Accent5 2 3 3" xfId="1299"/>
    <cellStyle name="20% - Accent5 2 3 3 2" xfId="1300"/>
    <cellStyle name="20% - Accent5 2 3 3 2 2" xfId="1301"/>
    <cellStyle name="20% - Accent5 2 3 3 2_SCH J-3" xfId="15201"/>
    <cellStyle name="20% - Accent5 2 3 3 3" xfId="1302"/>
    <cellStyle name="20% - Accent5 2 3 3_SCH J-3" xfId="15200"/>
    <cellStyle name="20% - Accent5 2 3 4" xfId="1303"/>
    <cellStyle name="20% - Accent5 2 3 4 2" xfId="1304"/>
    <cellStyle name="20% - Accent5 2 3 4_SCH J-3" xfId="15202"/>
    <cellStyle name="20% - Accent5 2 3 5" xfId="1305"/>
    <cellStyle name="20% - Accent5 2 3 6" xfId="1306"/>
    <cellStyle name="20% - Accent5 2 3_SCH J-3" xfId="15195"/>
    <cellStyle name="20% - Accent5 2 4" xfId="1307"/>
    <cellStyle name="20% - Accent5 2 4 2" xfId="1308"/>
    <cellStyle name="20% - Accent5 2 4 2 2" xfId="1309"/>
    <cellStyle name="20% - Accent5 2 4 2 2 2" xfId="1310"/>
    <cellStyle name="20% - Accent5 2 4 2 2_SCH J-3" xfId="15205"/>
    <cellStyle name="20% - Accent5 2 4 2 3" xfId="1311"/>
    <cellStyle name="20% - Accent5 2 4 2_SCH J-3" xfId="15204"/>
    <cellStyle name="20% - Accent5 2 4 3" xfId="1312"/>
    <cellStyle name="20% - Accent5 2 4 3 2" xfId="1313"/>
    <cellStyle name="20% - Accent5 2 4 3_SCH J-3" xfId="15206"/>
    <cellStyle name="20% - Accent5 2 4 4" xfId="1314"/>
    <cellStyle name="20% - Accent5 2 4 5" xfId="1315"/>
    <cellStyle name="20% - Accent5 2 4_SCH J-3" xfId="15203"/>
    <cellStyle name="20% - Accent5 2 5" xfId="1316"/>
    <cellStyle name="20% - Accent5 2 5 2" xfId="1317"/>
    <cellStyle name="20% - Accent5 2 5 2 2" xfId="1318"/>
    <cellStyle name="20% - Accent5 2 5 2_SCH J-3" xfId="15208"/>
    <cellStyle name="20% - Accent5 2 5 3" xfId="1319"/>
    <cellStyle name="20% - Accent5 2 5 4" xfId="1320"/>
    <cellStyle name="20% - Accent5 2 5_SCH J-3" xfId="15207"/>
    <cellStyle name="20% - Accent5 2 6" xfId="1321"/>
    <cellStyle name="20% - Accent5 2 6 2" xfId="1322"/>
    <cellStyle name="20% - Accent5 2 6 3" xfId="1323"/>
    <cellStyle name="20% - Accent5 2 6_SCH J-3" xfId="15209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2_SCH J-3" xfId="15215"/>
    <cellStyle name="20% - Accent5 3 2 2 2 2 3" xfId="1336"/>
    <cellStyle name="20% - Accent5 3 2 2 2 2_SCH J-3" xfId="15214"/>
    <cellStyle name="20% - Accent5 3 2 2 2 3" xfId="1337"/>
    <cellStyle name="20% - Accent5 3 2 2 2 3 2" xfId="1338"/>
    <cellStyle name="20% - Accent5 3 2 2 2 3_SCH J-3" xfId="15216"/>
    <cellStyle name="20% - Accent5 3 2 2 2 4" xfId="1339"/>
    <cellStyle name="20% - Accent5 3 2 2 2 5" xfId="14458"/>
    <cellStyle name="20% - Accent5 3 2 2 2_SCH J-3" xfId="15213"/>
    <cellStyle name="20% - Accent5 3 2 2 3" xfId="1340"/>
    <cellStyle name="20% - Accent5 3 2 2 3 2" xfId="1341"/>
    <cellStyle name="20% - Accent5 3 2 2 3 2 2" xfId="1342"/>
    <cellStyle name="20% - Accent5 3 2 2 3 2_SCH J-3" xfId="15218"/>
    <cellStyle name="20% - Accent5 3 2 2 3 3" xfId="1343"/>
    <cellStyle name="20% - Accent5 3 2 2 3_SCH J-3" xfId="15217"/>
    <cellStyle name="20% - Accent5 3 2 2 4" xfId="1344"/>
    <cellStyle name="20% - Accent5 3 2 2 4 2" xfId="1345"/>
    <cellStyle name="20% - Accent5 3 2 2 4_SCH J-3" xfId="15219"/>
    <cellStyle name="20% - Accent5 3 2 2 5" xfId="1346"/>
    <cellStyle name="20% - Accent5 3 2 2 6" xfId="1347"/>
    <cellStyle name="20% - Accent5 3 2 2_SCH J-3" xfId="15212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2_SCH J-3" xfId="15222"/>
    <cellStyle name="20% - Accent5 3 2 3 2 3" xfId="1352"/>
    <cellStyle name="20% - Accent5 3 2 3 2_SCH J-3" xfId="15221"/>
    <cellStyle name="20% - Accent5 3 2 3 3" xfId="1353"/>
    <cellStyle name="20% - Accent5 3 2 3 3 2" xfId="1354"/>
    <cellStyle name="20% - Accent5 3 2 3 3_SCH J-3" xfId="15223"/>
    <cellStyle name="20% - Accent5 3 2 3 4" xfId="1355"/>
    <cellStyle name="20% - Accent5 3 2 3 5" xfId="14459"/>
    <cellStyle name="20% - Accent5 3 2 3_SCH J-3" xfId="15220"/>
    <cellStyle name="20% - Accent5 3 2 4" xfId="1356"/>
    <cellStyle name="20% - Accent5 3 2 4 2" xfId="1357"/>
    <cellStyle name="20% - Accent5 3 2 4 2 2" xfId="1358"/>
    <cellStyle name="20% - Accent5 3 2 4 2_SCH J-3" xfId="15225"/>
    <cellStyle name="20% - Accent5 3 2 4 3" xfId="1359"/>
    <cellStyle name="20% - Accent5 3 2 4_SCH J-3" xfId="15224"/>
    <cellStyle name="20% - Accent5 3 2 5" xfId="1360"/>
    <cellStyle name="20% - Accent5 3 2 5 2" xfId="1361"/>
    <cellStyle name="20% - Accent5 3 2 5_SCH J-3" xfId="15226"/>
    <cellStyle name="20% - Accent5 3 2 6" xfId="1362"/>
    <cellStyle name="20% - Accent5 3 2 7" xfId="1363"/>
    <cellStyle name="20% - Accent5 3 2_SCH J-3" xfId="15211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2_SCH J-3" xfId="15230"/>
    <cellStyle name="20% - Accent5 3 3 2 2 3" xfId="1369"/>
    <cellStyle name="20% - Accent5 3 3 2 2_SCH J-3" xfId="15229"/>
    <cellStyle name="20% - Accent5 3 3 2 3" xfId="1370"/>
    <cellStyle name="20% - Accent5 3 3 2 3 2" xfId="1371"/>
    <cellStyle name="20% - Accent5 3 3 2 3_SCH J-3" xfId="15231"/>
    <cellStyle name="20% - Accent5 3 3 2 4" xfId="1372"/>
    <cellStyle name="20% - Accent5 3 3 2 5" xfId="14460"/>
    <cellStyle name="20% - Accent5 3 3 2_SCH J-3" xfId="15228"/>
    <cellStyle name="20% - Accent5 3 3 3" xfId="1373"/>
    <cellStyle name="20% - Accent5 3 3 3 2" xfId="1374"/>
    <cellStyle name="20% - Accent5 3 3 3 2 2" xfId="1375"/>
    <cellStyle name="20% - Accent5 3 3 3 2_SCH J-3" xfId="15233"/>
    <cellStyle name="20% - Accent5 3 3 3 3" xfId="1376"/>
    <cellStyle name="20% - Accent5 3 3 3_SCH J-3" xfId="15232"/>
    <cellStyle name="20% - Accent5 3 3 4" xfId="1377"/>
    <cellStyle name="20% - Accent5 3 3 4 2" xfId="1378"/>
    <cellStyle name="20% - Accent5 3 3 4_SCH J-3" xfId="15234"/>
    <cellStyle name="20% - Accent5 3 3 5" xfId="1379"/>
    <cellStyle name="20% - Accent5 3 3 6" xfId="1380"/>
    <cellStyle name="20% - Accent5 3 3_SCH J-3" xfId="15227"/>
    <cellStyle name="20% - Accent5 3 4" xfId="1381"/>
    <cellStyle name="20% - Accent5 3 4 2" xfId="1382"/>
    <cellStyle name="20% - Accent5 3 4 2 2" xfId="1383"/>
    <cellStyle name="20% - Accent5 3 4 2 2 2" xfId="1384"/>
    <cellStyle name="20% - Accent5 3 4 2 2_SCH J-3" xfId="15237"/>
    <cellStyle name="20% - Accent5 3 4 2 3" xfId="1385"/>
    <cellStyle name="20% - Accent5 3 4 2_SCH J-3" xfId="15236"/>
    <cellStyle name="20% - Accent5 3 4 3" xfId="1386"/>
    <cellStyle name="20% - Accent5 3 4 3 2" xfId="1387"/>
    <cellStyle name="20% - Accent5 3 4 3_SCH J-3" xfId="15238"/>
    <cellStyle name="20% - Accent5 3 4 4" xfId="1388"/>
    <cellStyle name="20% - Accent5 3 4 5" xfId="1389"/>
    <cellStyle name="20% - Accent5 3 4_SCH J-3" xfId="15235"/>
    <cellStyle name="20% - Accent5 3 5" xfId="1390"/>
    <cellStyle name="20% - Accent5 3 5 2" xfId="1391"/>
    <cellStyle name="20% - Accent5 3 5 2 2" xfId="1392"/>
    <cellStyle name="20% - Accent5 3 5 2_SCH J-3" xfId="15240"/>
    <cellStyle name="20% - Accent5 3 5 3" xfId="1393"/>
    <cellStyle name="20% - Accent5 3 5_SCH J-3" xfId="15239"/>
    <cellStyle name="20% - Accent5 3 6" xfId="1394"/>
    <cellStyle name="20% - Accent5 3 6 2" xfId="1395"/>
    <cellStyle name="20% - Accent5 3 6_SCH J-3" xfId="15241"/>
    <cellStyle name="20% - Accent5 3 7" xfId="1396"/>
    <cellStyle name="20% - Accent5 3 8" xfId="1397"/>
    <cellStyle name="20% - Accent5 3 9" xfId="1398"/>
    <cellStyle name="20% - Accent5 3_SCH J-3" xfId="15210"/>
    <cellStyle name="20% - Accent5 4" xfId="1399"/>
    <cellStyle name="20% - Accent5 4 2" xfId="1400"/>
    <cellStyle name="20% - Accent5 4 2 2" xfId="1401"/>
    <cellStyle name="20% - Accent5 4 2 2 2" xfId="1402"/>
    <cellStyle name="20% - Accent5 4 2 2 2 2" xfId="1403"/>
    <cellStyle name="20% - Accent5 4 2 2 2 2 2" xfId="1404"/>
    <cellStyle name="20% - Accent5 4 2 2 2 2_SCH J-3" xfId="15246"/>
    <cellStyle name="20% - Accent5 4 2 2 2 3" xfId="1405"/>
    <cellStyle name="20% - Accent5 4 2 2 2_SCH J-3" xfId="15245"/>
    <cellStyle name="20% - Accent5 4 2 2 3" xfId="1406"/>
    <cellStyle name="20% - Accent5 4 2 2 3 2" xfId="1407"/>
    <cellStyle name="20% - Accent5 4 2 2 3_SCH J-3" xfId="15247"/>
    <cellStyle name="20% - Accent5 4 2 2 4" xfId="1408"/>
    <cellStyle name="20% - Accent5 4 2 2_SCH J-3" xfId="15244"/>
    <cellStyle name="20% - Accent5 4 2 3" xfId="1409"/>
    <cellStyle name="20% - Accent5 4 2 3 2" xfId="1410"/>
    <cellStyle name="20% - Accent5 4 2 3 2 2" xfId="1411"/>
    <cellStyle name="20% - Accent5 4 2 3 2_SCH J-3" xfId="15249"/>
    <cellStyle name="20% - Accent5 4 2 3 3" xfId="1412"/>
    <cellStyle name="20% - Accent5 4 2 3_SCH J-3" xfId="15248"/>
    <cellStyle name="20% - Accent5 4 2 4" xfId="1413"/>
    <cellStyle name="20% - Accent5 4 2 4 2" xfId="1414"/>
    <cellStyle name="20% - Accent5 4 2 4_SCH J-3" xfId="15250"/>
    <cellStyle name="20% - Accent5 4 2 5" xfId="1415"/>
    <cellStyle name="20% - Accent5 4 2 6" xfId="1416"/>
    <cellStyle name="20% - Accent5 4 2_SCH J-3" xfId="15243"/>
    <cellStyle name="20% - Accent5 4 3" xfId="1417"/>
    <cellStyle name="20% - Accent5 4 3 2" xfId="1418"/>
    <cellStyle name="20% - Accent5 4 3 2 2" xfId="1419"/>
    <cellStyle name="20% - Accent5 4 3 2 2 2" xfId="1420"/>
    <cellStyle name="20% - Accent5 4 3 2 2_SCH J-3" xfId="15253"/>
    <cellStyle name="20% - Accent5 4 3 2 3" xfId="1421"/>
    <cellStyle name="20% - Accent5 4 3 2_SCH J-3" xfId="15252"/>
    <cellStyle name="20% - Accent5 4 3 3" xfId="1422"/>
    <cellStyle name="20% - Accent5 4 3 3 2" xfId="1423"/>
    <cellStyle name="20% - Accent5 4 3 3_SCH J-3" xfId="15254"/>
    <cellStyle name="20% - Accent5 4 3 4" xfId="1424"/>
    <cellStyle name="20% - Accent5 4 3 5" xfId="1425"/>
    <cellStyle name="20% - Accent5 4 3_SCH J-3" xfId="15251"/>
    <cellStyle name="20% - Accent5 4 4" xfId="1426"/>
    <cellStyle name="20% - Accent5 4 4 2" xfId="1427"/>
    <cellStyle name="20% - Accent5 4 4 2 2" xfId="1428"/>
    <cellStyle name="20% - Accent5 4 4 2_SCH J-3" xfId="15256"/>
    <cellStyle name="20% - Accent5 4 4 3" xfId="1429"/>
    <cellStyle name="20% - Accent5 4 4_SCH J-3" xfId="15255"/>
    <cellStyle name="20% - Accent5 4 5" xfId="1430"/>
    <cellStyle name="20% - Accent5 4 5 2" xfId="1431"/>
    <cellStyle name="20% - Accent5 4 5_SCH J-3" xfId="15257"/>
    <cellStyle name="20% - Accent5 4 6" xfId="1432"/>
    <cellStyle name="20% - Accent5 4 7" xfId="1433"/>
    <cellStyle name="20% - Accent5 4_SCH J-3" xfId="15242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2_SCH J-3" xfId="15261"/>
    <cellStyle name="20% - Accent5 5 2 2 3" xfId="1439"/>
    <cellStyle name="20% - Accent5 5 2 2_SCH J-3" xfId="15260"/>
    <cellStyle name="20% - Accent5 5 2 3" xfId="1440"/>
    <cellStyle name="20% - Accent5 5 2 3 2" xfId="1441"/>
    <cellStyle name="20% - Accent5 5 2 3_SCH J-3" xfId="15262"/>
    <cellStyle name="20% - Accent5 5 2 4" xfId="1442"/>
    <cellStyle name="20% - Accent5 5 2 5" xfId="1443"/>
    <cellStyle name="20% - Accent5 5 2_SCH J-3" xfId="15259"/>
    <cellStyle name="20% - Accent5 5 3" xfId="1444"/>
    <cellStyle name="20% - Accent5 5 3 2" xfId="1445"/>
    <cellStyle name="20% - Accent5 5 3 2 2" xfId="1446"/>
    <cellStyle name="20% - Accent5 5 3 2_SCH J-3" xfId="15264"/>
    <cellStyle name="20% - Accent5 5 3 3" xfId="1447"/>
    <cellStyle name="20% - Accent5 5 3_SCH J-3" xfId="15263"/>
    <cellStyle name="20% - Accent5 5 4" xfId="1448"/>
    <cellStyle name="20% - Accent5 5 4 2" xfId="1449"/>
    <cellStyle name="20% - Accent5 5 4_SCH J-3" xfId="15265"/>
    <cellStyle name="20% - Accent5 5 5" xfId="1450"/>
    <cellStyle name="20% - Accent5 5 6" xfId="1451"/>
    <cellStyle name="20% - Accent5 5_SCH J-3" xfId="15258"/>
    <cellStyle name="20% - Accent5 6" xfId="1452"/>
    <cellStyle name="20% - Accent5 6 2" xfId="1453"/>
    <cellStyle name="20% - Accent5 6 2 2" xfId="1454"/>
    <cellStyle name="20% - Accent5 6 2 2 2" xfId="1455"/>
    <cellStyle name="20% - Accent5 6 2 2_SCH J-3" xfId="15268"/>
    <cellStyle name="20% - Accent5 6 2 3" xfId="1456"/>
    <cellStyle name="20% - Accent5 6 2 4" xfId="1457"/>
    <cellStyle name="20% - Accent5 6 2 5" xfId="1458"/>
    <cellStyle name="20% - Accent5 6 2_SCH J-3" xfId="15267"/>
    <cellStyle name="20% - Accent5 6 3" xfId="1459"/>
    <cellStyle name="20% - Accent5 6 3 2" xfId="1460"/>
    <cellStyle name="20% - Accent5 6 3_SCH J-3" xfId="15269"/>
    <cellStyle name="20% - Accent5 6 4" xfId="1461"/>
    <cellStyle name="20% - Accent5 6 5" xfId="1462"/>
    <cellStyle name="20% - Accent5 6_SCH J-3" xfId="15266"/>
    <cellStyle name="20% - Accent5 7" xfId="1463"/>
    <cellStyle name="20% - Accent5 7 2" xfId="1464"/>
    <cellStyle name="20% - Accent5 7 2 2" xfId="1465"/>
    <cellStyle name="20% - Accent5 7 2 2 2" xfId="1466"/>
    <cellStyle name="20% - Accent5 7 2 2_SCH J-3" xfId="15272"/>
    <cellStyle name="20% - Accent5 7 2 3" xfId="1467"/>
    <cellStyle name="20% - Accent5 7 2_SCH J-3" xfId="15271"/>
    <cellStyle name="20% - Accent5 7 3" xfId="1468"/>
    <cellStyle name="20% - Accent5 7 3 2" xfId="1469"/>
    <cellStyle name="20% - Accent5 7 3_SCH J-3" xfId="15273"/>
    <cellStyle name="20% - Accent5 7 4" xfId="1470"/>
    <cellStyle name="20% - Accent5 7 5" xfId="1471"/>
    <cellStyle name="20% - Accent5 7_SCH J-3" xfId="15270"/>
    <cellStyle name="20% - Accent5 8" xfId="1472"/>
    <cellStyle name="20% - Accent5 8 2" xfId="1473"/>
    <cellStyle name="20% - Accent5 8 2 2" xfId="1474"/>
    <cellStyle name="20% - Accent5 8 2 2 2" xfId="1475"/>
    <cellStyle name="20% - Accent5 8 2 2_SCH J-3" xfId="15276"/>
    <cellStyle name="20% - Accent5 8 2 3" xfId="1476"/>
    <cellStyle name="20% - Accent5 8 2_SCH J-3" xfId="15275"/>
    <cellStyle name="20% - Accent5 8 3" xfId="1477"/>
    <cellStyle name="20% - Accent5 8 3 2" xfId="1478"/>
    <cellStyle name="20% - Accent5 8 3_SCH J-3" xfId="15277"/>
    <cellStyle name="20% - Accent5 8 4" xfId="1479"/>
    <cellStyle name="20% - Accent5 8 5" xfId="1480"/>
    <cellStyle name="20% - Accent5 8_SCH J-3" xfId="15274"/>
    <cellStyle name="20% - Accent5 9" xfId="1481"/>
    <cellStyle name="20% - Accent5 9 2" xfId="1482"/>
    <cellStyle name="20% - Accent5 9 2 2" xfId="1483"/>
    <cellStyle name="20% - Accent5 9 2_SCH J-3" xfId="15279"/>
    <cellStyle name="20% - Accent5 9 3" xfId="1484"/>
    <cellStyle name="20% - Accent5 9 4" xfId="1485"/>
    <cellStyle name="20% - Accent5 9_SCH J-3" xfId="15278"/>
    <cellStyle name="20% - Accent6" xfId="14679" builtinId="50" customBuiltin="1"/>
    <cellStyle name="20% - Accent6 10" xfId="1486"/>
    <cellStyle name="20% - Accent6 10 2" xfId="1487"/>
    <cellStyle name="20% - Accent6 10 2 2" xfId="1488"/>
    <cellStyle name="20% - Accent6 10 2_SCH J-3" xfId="15281"/>
    <cellStyle name="20% - Accent6 10 3" xfId="1489"/>
    <cellStyle name="20% - Accent6 10 4" xfId="1490"/>
    <cellStyle name="20% - Accent6 10_SCH J-3" xfId="15280"/>
    <cellStyle name="20% - Accent6 11" xfId="1491"/>
    <cellStyle name="20% - Accent6 11 2" xfId="1492"/>
    <cellStyle name="20% - Accent6 11 2 2" xfId="1493"/>
    <cellStyle name="20% - Accent6 11 2_SCH J-3" xfId="15283"/>
    <cellStyle name="20% - Accent6 11 3" xfId="1494"/>
    <cellStyle name="20% - Accent6 11 4" xfId="1495"/>
    <cellStyle name="20% - Accent6 11_SCH J-3" xfId="15282"/>
    <cellStyle name="20% - Accent6 12" xfId="1496"/>
    <cellStyle name="20% - Accent6 12 2" xfId="1497"/>
    <cellStyle name="20% - Accent6 12 3" xfId="1498"/>
    <cellStyle name="20% - Accent6 12_SCH J-3" xfId="15284"/>
    <cellStyle name="20% - Accent6 13" xfId="1499"/>
    <cellStyle name="20% - Accent6 13 2" xfId="1500"/>
    <cellStyle name="20% - Accent6 13_SCH J-3" xfId="15285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2_SCH J-3" xfId="15290"/>
    <cellStyle name="20% - Accent6 2 2 2 2 2 3" xfId="1515"/>
    <cellStyle name="20% - Accent6 2 2 2 2 2_SCH J-3" xfId="15289"/>
    <cellStyle name="20% - Accent6 2 2 2 2 3" xfId="1516"/>
    <cellStyle name="20% - Accent6 2 2 2 2 3 2" xfId="1517"/>
    <cellStyle name="20% - Accent6 2 2 2 2 3_SCH J-3" xfId="15291"/>
    <cellStyle name="20% - Accent6 2 2 2 2 4" xfId="1518"/>
    <cellStyle name="20% - Accent6 2 2 2 2 5" xfId="1519"/>
    <cellStyle name="20% - Accent6 2 2 2 2_SCH J-3" xfId="15288"/>
    <cellStyle name="20% - Accent6 2 2 2 3" xfId="1520"/>
    <cellStyle name="20% - Accent6 2 2 2 3 2" xfId="1521"/>
    <cellStyle name="20% - Accent6 2 2 2 3 2 2" xfId="1522"/>
    <cellStyle name="20% - Accent6 2 2 2 3 2_SCH J-3" xfId="15293"/>
    <cellStyle name="20% - Accent6 2 2 2 3 3" xfId="1523"/>
    <cellStyle name="20% - Accent6 2 2 2 3_SCH J-3" xfId="15292"/>
    <cellStyle name="20% - Accent6 2 2 2 4" xfId="1524"/>
    <cellStyle name="20% - Accent6 2 2 2 4 2" xfId="1525"/>
    <cellStyle name="20% - Accent6 2 2 2 4_SCH J-3" xfId="15294"/>
    <cellStyle name="20% - Accent6 2 2 2 5" xfId="1526"/>
    <cellStyle name="20% - Accent6 2 2 2 6" xfId="1527"/>
    <cellStyle name="20% - Accent6 2 2 2_SCH J-3" xfId="1528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2_SCH J-3" xfId="15297"/>
    <cellStyle name="20% - Accent6 2 2 3 2 3" xfId="1532"/>
    <cellStyle name="20% - Accent6 2 2 3 2_SCH J-3" xfId="15296"/>
    <cellStyle name="20% - Accent6 2 2 3 3" xfId="1533"/>
    <cellStyle name="20% - Accent6 2 2 3 3 2" xfId="1534"/>
    <cellStyle name="20% - Accent6 2 2 3 3_SCH J-3" xfId="15298"/>
    <cellStyle name="20% - Accent6 2 2 3 4" xfId="1535"/>
    <cellStyle name="20% - Accent6 2 2 3 5" xfId="1536"/>
    <cellStyle name="20% - Accent6 2 2 3_SCH J-3" xfId="15295"/>
    <cellStyle name="20% - Accent6 2 2 4" xfId="1537"/>
    <cellStyle name="20% - Accent6 2 2 4 2" xfId="1538"/>
    <cellStyle name="20% - Accent6 2 2 4 2 2" xfId="1539"/>
    <cellStyle name="20% - Accent6 2 2 4 2_SCH J-3" xfId="15300"/>
    <cellStyle name="20% - Accent6 2 2 4 3" xfId="1540"/>
    <cellStyle name="20% - Accent6 2 2 4_SCH J-3" xfId="15299"/>
    <cellStyle name="20% - Accent6 2 2 5" xfId="1541"/>
    <cellStyle name="20% - Accent6 2 2 5 2" xfId="1542"/>
    <cellStyle name="20% - Accent6 2 2 5_SCH J-3" xfId="15301"/>
    <cellStyle name="20% - Accent6 2 2 6" xfId="1543"/>
    <cellStyle name="20% - Accent6 2 2 7" xfId="1544"/>
    <cellStyle name="20% - Accent6 2 2_SCH J-3" xfId="15286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2_SCH J-3" xfId="15305"/>
    <cellStyle name="20% - Accent6 2 3 2 2 3" xfId="1550"/>
    <cellStyle name="20% - Accent6 2 3 2 2_SCH J-3" xfId="15304"/>
    <cellStyle name="20% - Accent6 2 3 2 3" xfId="1551"/>
    <cellStyle name="20% - Accent6 2 3 2 3 2" xfId="1552"/>
    <cellStyle name="20% - Accent6 2 3 2 3_SCH J-3" xfId="15306"/>
    <cellStyle name="20% - Accent6 2 3 2 4" xfId="1553"/>
    <cellStyle name="20% - Accent6 2 3 2_SCH J-3" xfId="15303"/>
    <cellStyle name="20% - Accent6 2 3 3" xfId="1554"/>
    <cellStyle name="20% - Accent6 2 3 3 2" xfId="1555"/>
    <cellStyle name="20% - Accent6 2 3 3 2 2" xfId="1556"/>
    <cellStyle name="20% - Accent6 2 3 3 2_SCH J-3" xfId="15308"/>
    <cellStyle name="20% - Accent6 2 3 3 3" xfId="1557"/>
    <cellStyle name="20% - Accent6 2 3 3_SCH J-3" xfId="15307"/>
    <cellStyle name="20% - Accent6 2 3 4" xfId="1558"/>
    <cellStyle name="20% - Accent6 2 3 4 2" xfId="1559"/>
    <cellStyle name="20% - Accent6 2 3 4_SCH J-3" xfId="15309"/>
    <cellStyle name="20% - Accent6 2 3 5" xfId="1560"/>
    <cellStyle name="20% - Accent6 2 3 6" xfId="1561"/>
    <cellStyle name="20% - Accent6 2 3_SCH J-3" xfId="15302"/>
    <cellStyle name="20% - Accent6 2 4" xfId="1562"/>
    <cellStyle name="20% - Accent6 2 4 2" xfId="1563"/>
    <cellStyle name="20% - Accent6 2 4 2 2" xfId="1564"/>
    <cellStyle name="20% - Accent6 2 4 2 2 2" xfId="1565"/>
    <cellStyle name="20% - Accent6 2 4 2 2_SCH J-3" xfId="15312"/>
    <cellStyle name="20% - Accent6 2 4 2 3" xfId="1566"/>
    <cellStyle name="20% - Accent6 2 4 2_SCH J-3" xfId="15311"/>
    <cellStyle name="20% - Accent6 2 4 3" xfId="1567"/>
    <cellStyle name="20% - Accent6 2 4 3 2" xfId="1568"/>
    <cellStyle name="20% - Accent6 2 4 3_SCH J-3" xfId="15313"/>
    <cellStyle name="20% - Accent6 2 4 4" xfId="1569"/>
    <cellStyle name="20% - Accent6 2 4 5" xfId="1570"/>
    <cellStyle name="20% - Accent6 2 4_SCH J-3" xfId="15310"/>
    <cellStyle name="20% - Accent6 2 5" xfId="1571"/>
    <cellStyle name="20% - Accent6 2 5 2" xfId="1572"/>
    <cellStyle name="20% - Accent6 2 5 2 2" xfId="1573"/>
    <cellStyle name="20% - Accent6 2 5 2_SCH J-3" xfId="15315"/>
    <cellStyle name="20% - Accent6 2 5 3" xfId="1574"/>
    <cellStyle name="20% - Accent6 2 5 4" xfId="1575"/>
    <cellStyle name="20% - Accent6 2 5_SCH J-3" xfId="15314"/>
    <cellStyle name="20% - Accent6 2 6" xfId="1576"/>
    <cellStyle name="20% - Accent6 2 6 2" xfId="1577"/>
    <cellStyle name="20% - Accent6 2 6 3" xfId="1578"/>
    <cellStyle name="20% - Accent6 2 6_SCH J-3" xfId="15316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2_SCH J-3" xfId="15322"/>
    <cellStyle name="20% - Accent6 3 2 2 2 2 3" xfId="1591"/>
    <cellStyle name="20% - Accent6 3 2 2 2 2_SCH J-3" xfId="15321"/>
    <cellStyle name="20% - Accent6 3 2 2 2 3" xfId="1592"/>
    <cellStyle name="20% - Accent6 3 2 2 2 3 2" xfId="1593"/>
    <cellStyle name="20% - Accent6 3 2 2 2 3_SCH J-3" xfId="15323"/>
    <cellStyle name="20% - Accent6 3 2 2 2 4" xfId="1594"/>
    <cellStyle name="20% - Accent6 3 2 2 2 5" xfId="14461"/>
    <cellStyle name="20% - Accent6 3 2 2 2_SCH J-3" xfId="15320"/>
    <cellStyle name="20% - Accent6 3 2 2 3" xfId="1595"/>
    <cellStyle name="20% - Accent6 3 2 2 3 2" xfId="1596"/>
    <cellStyle name="20% - Accent6 3 2 2 3 2 2" xfId="1597"/>
    <cellStyle name="20% - Accent6 3 2 2 3 2_SCH J-3" xfId="15325"/>
    <cellStyle name="20% - Accent6 3 2 2 3 3" xfId="1598"/>
    <cellStyle name="20% - Accent6 3 2 2 3_SCH J-3" xfId="15324"/>
    <cellStyle name="20% - Accent6 3 2 2 4" xfId="1599"/>
    <cellStyle name="20% - Accent6 3 2 2 4 2" xfId="1600"/>
    <cellStyle name="20% - Accent6 3 2 2 4_SCH J-3" xfId="15326"/>
    <cellStyle name="20% - Accent6 3 2 2 5" xfId="1601"/>
    <cellStyle name="20% - Accent6 3 2 2 6" xfId="1602"/>
    <cellStyle name="20% - Accent6 3 2 2_SCH J-3" xfId="15319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2_SCH J-3" xfId="15329"/>
    <cellStyle name="20% - Accent6 3 2 3 2 3" xfId="1607"/>
    <cellStyle name="20% - Accent6 3 2 3 2_SCH J-3" xfId="15328"/>
    <cellStyle name="20% - Accent6 3 2 3 3" xfId="1608"/>
    <cellStyle name="20% - Accent6 3 2 3 3 2" xfId="1609"/>
    <cellStyle name="20% - Accent6 3 2 3 3_SCH J-3" xfId="15330"/>
    <cellStyle name="20% - Accent6 3 2 3 4" xfId="1610"/>
    <cellStyle name="20% - Accent6 3 2 3 5" xfId="14462"/>
    <cellStyle name="20% - Accent6 3 2 3_SCH J-3" xfId="15327"/>
    <cellStyle name="20% - Accent6 3 2 4" xfId="1611"/>
    <cellStyle name="20% - Accent6 3 2 4 2" xfId="1612"/>
    <cellStyle name="20% - Accent6 3 2 4 2 2" xfId="1613"/>
    <cellStyle name="20% - Accent6 3 2 4 2_SCH J-3" xfId="15332"/>
    <cellStyle name="20% - Accent6 3 2 4 3" xfId="1614"/>
    <cellStyle name="20% - Accent6 3 2 4_SCH J-3" xfId="15331"/>
    <cellStyle name="20% - Accent6 3 2 5" xfId="1615"/>
    <cellStyle name="20% - Accent6 3 2 5 2" xfId="1616"/>
    <cellStyle name="20% - Accent6 3 2 5_SCH J-3" xfId="15333"/>
    <cellStyle name="20% - Accent6 3 2 6" xfId="1617"/>
    <cellStyle name="20% - Accent6 3 2 7" xfId="1618"/>
    <cellStyle name="20% - Accent6 3 2_SCH J-3" xfId="153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2_SCH J-3" xfId="15337"/>
    <cellStyle name="20% - Accent6 3 3 2 2 3" xfId="1624"/>
    <cellStyle name="20% - Accent6 3 3 2 2_SCH J-3" xfId="15336"/>
    <cellStyle name="20% - Accent6 3 3 2 3" xfId="1625"/>
    <cellStyle name="20% - Accent6 3 3 2 3 2" xfId="1626"/>
    <cellStyle name="20% - Accent6 3 3 2 3_SCH J-3" xfId="15338"/>
    <cellStyle name="20% - Accent6 3 3 2 4" xfId="1627"/>
    <cellStyle name="20% - Accent6 3 3 2 5" xfId="14463"/>
    <cellStyle name="20% - Accent6 3 3 2_SCH J-3" xfId="15335"/>
    <cellStyle name="20% - Accent6 3 3 3" xfId="1628"/>
    <cellStyle name="20% - Accent6 3 3 3 2" xfId="1629"/>
    <cellStyle name="20% - Accent6 3 3 3 2 2" xfId="1630"/>
    <cellStyle name="20% - Accent6 3 3 3 2_SCH J-3" xfId="15340"/>
    <cellStyle name="20% - Accent6 3 3 3 3" xfId="1631"/>
    <cellStyle name="20% - Accent6 3 3 3_SCH J-3" xfId="15339"/>
    <cellStyle name="20% - Accent6 3 3 4" xfId="1632"/>
    <cellStyle name="20% - Accent6 3 3 4 2" xfId="1633"/>
    <cellStyle name="20% - Accent6 3 3 4_SCH J-3" xfId="15341"/>
    <cellStyle name="20% - Accent6 3 3 5" xfId="1634"/>
    <cellStyle name="20% - Accent6 3 3 6" xfId="1635"/>
    <cellStyle name="20% - Accent6 3 3_SCH J-3" xfId="15334"/>
    <cellStyle name="20% - Accent6 3 4" xfId="1636"/>
    <cellStyle name="20% - Accent6 3 4 2" xfId="1637"/>
    <cellStyle name="20% - Accent6 3 4 2 2" xfId="1638"/>
    <cellStyle name="20% - Accent6 3 4 2 2 2" xfId="1639"/>
    <cellStyle name="20% - Accent6 3 4 2 2_SCH J-3" xfId="15344"/>
    <cellStyle name="20% - Accent6 3 4 2 3" xfId="1640"/>
    <cellStyle name="20% - Accent6 3 4 2_SCH J-3" xfId="15343"/>
    <cellStyle name="20% - Accent6 3 4 3" xfId="1641"/>
    <cellStyle name="20% - Accent6 3 4 3 2" xfId="1642"/>
    <cellStyle name="20% - Accent6 3 4 3_SCH J-3" xfId="15345"/>
    <cellStyle name="20% - Accent6 3 4 4" xfId="1643"/>
    <cellStyle name="20% - Accent6 3 4 5" xfId="1644"/>
    <cellStyle name="20% - Accent6 3 4_SCH J-3" xfId="15342"/>
    <cellStyle name="20% - Accent6 3 5" xfId="1645"/>
    <cellStyle name="20% - Accent6 3 5 2" xfId="1646"/>
    <cellStyle name="20% - Accent6 3 5 2 2" xfId="1647"/>
    <cellStyle name="20% - Accent6 3 5 2_SCH J-3" xfId="15347"/>
    <cellStyle name="20% - Accent6 3 5 3" xfId="1648"/>
    <cellStyle name="20% - Accent6 3 5_SCH J-3" xfId="15346"/>
    <cellStyle name="20% - Accent6 3 6" xfId="1649"/>
    <cellStyle name="20% - Accent6 3 6 2" xfId="1650"/>
    <cellStyle name="20% - Accent6 3 6_SCH J-3" xfId="15348"/>
    <cellStyle name="20% - Accent6 3 7" xfId="1651"/>
    <cellStyle name="20% - Accent6 3 8" xfId="1652"/>
    <cellStyle name="20% - Accent6 3 9" xfId="1653"/>
    <cellStyle name="20% - Accent6 3_SCH J-3" xfId="15317"/>
    <cellStyle name="20% - Accent6 4" xfId="1654"/>
    <cellStyle name="20% - Accent6 4 2" xfId="1655"/>
    <cellStyle name="20% - Accent6 4 2 2" xfId="1656"/>
    <cellStyle name="20% - Accent6 4 2 2 2" xfId="1657"/>
    <cellStyle name="20% - Accent6 4 2 2 2 2" xfId="1658"/>
    <cellStyle name="20% - Accent6 4 2 2 2 2 2" xfId="1659"/>
    <cellStyle name="20% - Accent6 4 2 2 2 2_SCH J-3" xfId="15353"/>
    <cellStyle name="20% - Accent6 4 2 2 2 3" xfId="1660"/>
    <cellStyle name="20% - Accent6 4 2 2 2_SCH J-3" xfId="15352"/>
    <cellStyle name="20% - Accent6 4 2 2 3" xfId="1661"/>
    <cellStyle name="20% - Accent6 4 2 2 3 2" xfId="1662"/>
    <cellStyle name="20% - Accent6 4 2 2 3_SCH J-3" xfId="15354"/>
    <cellStyle name="20% - Accent6 4 2 2 4" xfId="1663"/>
    <cellStyle name="20% - Accent6 4 2 2_SCH J-3" xfId="15351"/>
    <cellStyle name="20% - Accent6 4 2 3" xfId="1664"/>
    <cellStyle name="20% - Accent6 4 2 3 2" xfId="1665"/>
    <cellStyle name="20% - Accent6 4 2 3 2 2" xfId="1666"/>
    <cellStyle name="20% - Accent6 4 2 3 2_SCH J-3" xfId="15356"/>
    <cellStyle name="20% - Accent6 4 2 3 3" xfId="1667"/>
    <cellStyle name="20% - Accent6 4 2 3_SCH J-3" xfId="15355"/>
    <cellStyle name="20% - Accent6 4 2 4" xfId="1668"/>
    <cellStyle name="20% - Accent6 4 2 4 2" xfId="1669"/>
    <cellStyle name="20% - Accent6 4 2 4_SCH J-3" xfId="15357"/>
    <cellStyle name="20% - Accent6 4 2 5" xfId="1670"/>
    <cellStyle name="20% - Accent6 4 2 6" xfId="1671"/>
    <cellStyle name="20% - Accent6 4 2_SCH J-3" xfId="15350"/>
    <cellStyle name="20% - Accent6 4 3" xfId="1672"/>
    <cellStyle name="20% - Accent6 4 3 2" xfId="1673"/>
    <cellStyle name="20% - Accent6 4 3 2 2" xfId="1674"/>
    <cellStyle name="20% - Accent6 4 3 2 2 2" xfId="1675"/>
    <cellStyle name="20% - Accent6 4 3 2 2_SCH J-3" xfId="15360"/>
    <cellStyle name="20% - Accent6 4 3 2 3" xfId="1676"/>
    <cellStyle name="20% - Accent6 4 3 2_SCH J-3" xfId="15359"/>
    <cellStyle name="20% - Accent6 4 3 3" xfId="1677"/>
    <cellStyle name="20% - Accent6 4 3 3 2" xfId="1678"/>
    <cellStyle name="20% - Accent6 4 3 3_SCH J-3" xfId="15361"/>
    <cellStyle name="20% - Accent6 4 3 4" xfId="1679"/>
    <cellStyle name="20% - Accent6 4 3 5" xfId="1680"/>
    <cellStyle name="20% - Accent6 4 3_SCH J-3" xfId="15358"/>
    <cellStyle name="20% - Accent6 4 4" xfId="1681"/>
    <cellStyle name="20% - Accent6 4 4 2" xfId="1682"/>
    <cellStyle name="20% - Accent6 4 4 2 2" xfId="1683"/>
    <cellStyle name="20% - Accent6 4 4 2_SCH J-3" xfId="15363"/>
    <cellStyle name="20% - Accent6 4 4 3" xfId="1684"/>
    <cellStyle name="20% - Accent6 4 4_SCH J-3" xfId="15362"/>
    <cellStyle name="20% - Accent6 4 5" xfId="1685"/>
    <cellStyle name="20% - Accent6 4 5 2" xfId="1686"/>
    <cellStyle name="20% - Accent6 4 5_SCH J-3" xfId="15364"/>
    <cellStyle name="20% - Accent6 4 6" xfId="1687"/>
    <cellStyle name="20% - Accent6 4 7" xfId="1688"/>
    <cellStyle name="20% - Accent6 4_SCH J-3" xfId="15349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2_SCH J-3" xfId="15368"/>
    <cellStyle name="20% - Accent6 5 2 2 3" xfId="1694"/>
    <cellStyle name="20% - Accent6 5 2 2_SCH J-3" xfId="15367"/>
    <cellStyle name="20% - Accent6 5 2 3" xfId="1695"/>
    <cellStyle name="20% - Accent6 5 2 3 2" xfId="1696"/>
    <cellStyle name="20% - Accent6 5 2 3_SCH J-3" xfId="15369"/>
    <cellStyle name="20% - Accent6 5 2 4" xfId="1697"/>
    <cellStyle name="20% - Accent6 5 2 5" xfId="1698"/>
    <cellStyle name="20% - Accent6 5 2_SCH J-3" xfId="15366"/>
    <cellStyle name="20% - Accent6 5 3" xfId="1699"/>
    <cellStyle name="20% - Accent6 5 3 2" xfId="1700"/>
    <cellStyle name="20% - Accent6 5 3 2 2" xfId="1701"/>
    <cellStyle name="20% - Accent6 5 3 2_SCH J-3" xfId="15371"/>
    <cellStyle name="20% - Accent6 5 3 3" xfId="1702"/>
    <cellStyle name="20% - Accent6 5 3_SCH J-3" xfId="15370"/>
    <cellStyle name="20% - Accent6 5 4" xfId="1703"/>
    <cellStyle name="20% - Accent6 5 4 2" xfId="1704"/>
    <cellStyle name="20% - Accent6 5 4_SCH J-3" xfId="15372"/>
    <cellStyle name="20% - Accent6 5 5" xfId="1705"/>
    <cellStyle name="20% - Accent6 5 6" xfId="1706"/>
    <cellStyle name="20% - Accent6 5_SCH J-3" xfId="15365"/>
    <cellStyle name="20% - Accent6 6" xfId="1707"/>
    <cellStyle name="20% - Accent6 6 2" xfId="1708"/>
    <cellStyle name="20% - Accent6 6 2 2" xfId="1709"/>
    <cellStyle name="20% - Accent6 6 2 2 2" xfId="1710"/>
    <cellStyle name="20% - Accent6 6 2 2_SCH J-3" xfId="15375"/>
    <cellStyle name="20% - Accent6 6 2 3" xfId="1711"/>
    <cellStyle name="20% - Accent6 6 2 4" xfId="1712"/>
    <cellStyle name="20% - Accent6 6 2 5" xfId="1713"/>
    <cellStyle name="20% - Accent6 6 2_SCH J-3" xfId="15374"/>
    <cellStyle name="20% - Accent6 6 3" xfId="1714"/>
    <cellStyle name="20% - Accent6 6 3 2" xfId="1715"/>
    <cellStyle name="20% - Accent6 6 3_SCH J-3" xfId="15376"/>
    <cellStyle name="20% - Accent6 6 4" xfId="1716"/>
    <cellStyle name="20% - Accent6 6 5" xfId="1717"/>
    <cellStyle name="20% - Accent6 6_SCH J-3" xfId="15373"/>
    <cellStyle name="20% - Accent6 7" xfId="1718"/>
    <cellStyle name="20% - Accent6 7 2" xfId="1719"/>
    <cellStyle name="20% - Accent6 7 2 2" xfId="1720"/>
    <cellStyle name="20% - Accent6 7 2 2 2" xfId="1721"/>
    <cellStyle name="20% - Accent6 7 2 2_SCH J-3" xfId="15379"/>
    <cellStyle name="20% - Accent6 7 2 3" xfId="1722"/>
    <cellStyle name="20% - Accent6 7 2_SCH J-3" xfId="15378"/>
    <cellStyle name="20% - Accent6 7 3" xfId="1723"/>
    <cellStyle name="20% - Accent6 7 3 2" xfId="1724"/>
    <cellStyle name="20% - Accent6 7 3_SCH J-3" xfId="15380"/>
    <cellStyle name="20% - Accent6 7 4" xfId="1725"/>
    <cellStyle name="20% - Accent6 7 5" xfId="1726"/>
    <cellStyle name="20% - Accent6 7_SCH J-3" xfId="15377"/>
    <cellStyle name="20% - Accent6 8" xfId="1727"/>
    <cellStyle name="20% - Accent6 8 2" xfId="1728"/>
    <cellStyle name="20% - Accent6 8 2 2" xfId="1729"/>
    <cellStyle name="20% - Accent6 8 2 2 2" xfId="1730"/>
    <cellStyle name="20% - Accent6 8 2 2_SCH J-3" xfId="15383"/>
    <cellStyle name="20% - Accent6 8 2 3" xfId="1731"/>
    <cellStyle name="20% - Accent6 8 2_SCH J-3" xfId="15382"/>
    <cellStyle name="20% - Accent6 8 3" xfId="1732"/>
    <cellStyle name="20% - Accent6 8 3 2" xfId="1733"/>
    <cellStyle name="20% - Accent6 8 3_SCH J-3" xfId="15384"/>
    <cellStyle name="20% - Accent6 8 4" xfId="1734"/>
    <cellStyle name="20% - Accent6 8 5" xfId="1735"/>
    <cellStyle name="20% - Accent6 8_SCH J-3" xfId="15381"/>
    <cellStyle name="20% - Accent6 9" xfId="1736"/>
    <cellStyle name="20% - Accent6 9 2" xfId="1737"/>
    <cellStyle name="20% - Accent6 9 2 2" xfId="1738"/>
    <cellStyle name="20% - Accent6 9 2_SCH J-3" xfId="15386"/>
    <cellStyle name="20% - Accent6 9 3" xfId="1739"/>
    <cellStyle name="20% - Accent6 9 4" xfId="1740"/>
    <cellStyle name="20% - Accent6 9_SCH J-3" xfId="15385"/>
    <cellStyle name="40% - Accent1" xfId="14660" builtinId="31" customBuiltin="1"/>
    <cellStyle name="40% - Accent1 10" xfId="1741"/>
    <cellStyle name="40% - Accent1 10 2" xfId="1742"/>
    <cellStyle name="40% - Accent1 10 2 2" xfId="1743"/>
    <cellStyle name="40% - Accent1 10 2_SCH J-3" xfId="15388"/>
    <cellStyle name="40% - Accent1 10 3" xfId="1744"/>
    <cellStyle name="40% - Accent1 10 4" xfId="1745"/>
    <cellStyle name="40% - Accent1 10_SCH J-3" xfId="15387"/>
    <cellStyle name="40% - Accent1 11" xfId="1746"/>
    <cellStyle name="40% - Accent1 11 2" xfId="1747"/>
    <cellStyle name="40% - Accent1 11 2 2" xfId="1748"/>
    <cellStyle name="40% - Accent1 11 2_SCH J-3" xfId="15390"/>
    <cellStyle name="40% - Accent1 11 3" xfId="1749"/>
    <cellStyle name="40% - Accent1 11 4" xfId="1750"/>
    <cellStyle name="40% - Accent1 11_SCH J-3" xfId="15389"/>
    <cellStyle name="40% - Accent1 12" xfId="1751"/>
    <cellStyle name="40% - Accent1 12 2" xfId="1752"/>
    <cellStyle name="40% - Accent1 12 3" xfId="1753"/>
    <cellStyle name="40% - Accent1 12_SCH J-3" xfId="15391"/>
    <cellStyle name="40% - Accent1 13" xfId="1754"/>
    <cellStyle name="40% - Accent1 13 2" xfId="1755"/>
    <cellStyle name="40% - Accent1 13_SCH J-3" xfId="15392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2_SCH J-3" xfId="15397"/>
    <cellStyle name="40% - Accent1 2 2 2 2 2 3" xfId="1770"/>
    <cellStyle name="40% - Accent1 2 2 2 2 2_SCH J-3" xfId="15396"/>
    <cellStyle name="40% - Accent1 2 2 2 2 3" xfId="1771"/>
    <cellStyle name="40% - Accent1 2 2 2 2 3 2" xfId="1772"/>
    <cellStyle name="40% - Accent1 2 2 2 2 3_SCH J-3" xfId="15398"/>
    <cellStyle name="40% - Accent1 2 2 2 2 4" xfId="1773"/>
    <cellStyle name="40% - Accent1 2 2 2 2 5" xfId="1774"/>
    <cellStyle name="40% - Accent1 2 2 2 2_SCH J-3" xfId="15395"/>
    <cellStyle name="40% - Accent1 2 2 2 3" xfId="1775"/>
    <cellStyle name="40% - Accent1 2 2 2 3 2" xfId="1776"/>
    <cellStyle name="40% - Accent1 2 2 2 3 2 2" xfId="1777"/>
    <cellStyle name="40% - Accent1 2 2 2 3 2_SCH J-3" xfId="15400"/>
    <cellStyle name="40% - Accent1 2 2 2 3 3" xfId="1778"/>
    <cellStyle name="40% - Accent1 2 2 2 3_SCH J-3" xfId="15399"/>
    <cellStyle name="40% - Accent1 2 2 2 4" xfId="1779"/>
    <cellStyle name="40% - Accent1 2 2 2 4 2" xfId="1780"/>
    <cellStyle name="40% - Accent1 2 2 2 4_SCH J-3" xfId="15401"/>
    <cellStyle name="40% - Accent1 2 2 2 5" xfId="1781"/>
    <cellStyle name="40% - Accent1 2 2 2 6" xfId="1782"/>
    <cellStyle name="40% - Accent1 2 2 2_SCH J-3" xfId="15394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2_SCH J-3" xfId="15404"/>
    <cellStyle name="40% - Accent1 2 2 3 2 3" xfId="1787"/>
    <cellStyle name="40% - Accent1 2 2 3 2_SCH J-3" xfId="15403"/>
    <cellStyle name="40% - Accent1 2 2 3 3" xfId="1788"/>
    <cellStyle name="40% - Accent1 2 2 3 3 2" xfId="1789"/>
    <cellStyle name="40% - Accent1 2 2 3 3_SCH J-3" xfId="15405"/>
    <cellStyle name="40% - Accent1 2 2 3 4" xfId="1790"/>
    <cellStyle name="40% - Accent1 2 2 3 5" xfId="1791"/>
    <cellStyle name="40% - Accent1 2 2 3_SCH J-3" xfId="15402"/>
    <cellStyle name="40% - Accent1 2 2 4" xfId="1792"/>
    <cellStyle name="40% - Accent1 2 2 4 2" xfId="1793"/>
    <cellStyle name="40% - Accent1 2 2 4 2 2" xfId="1794"/>
    <cellStyle name="40% - Accent1 2 2 4 2_SCH J-3" xfId="15407"/>
    <cellStyle name="40% - Accent1 2 2 4 3" xfId="1795"/>
    <cellStyle name="40% - Accent1 2 2 4_SCH J-3" xfId="15406"/>
    <cellStyle name="40% - Accent1 2 2 5" xfId="1796"/>
    <cellStyle name="40% - Accent1 2 2 5 2" xfId="1797"/>
    <cellStyle name="40% - Accent1 2 2 5_SCH J-3" xfId="15408"/>
    <cellStyle name="40% - Accent1 2 2 6" xfId="1798"/>
    <cellStyle name="40% - Accent1 2 2 7" xfId="1799"/>
    <cellStyle name="40% - Accent1 2 2_SCH J-3" xfId="15393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2_SCH J-3" xfId="15412"/>
    <cellStyle name="40% - Accent1 2 3 2 2 3" xfId="1805"/>
    <cellStyle name="40% - Accent1 2 3 2 2_SCH J-3" xfId="15411"/>
    <cellStyle name="40% - Accent1 2 3 2 3" xfId="1806"/>
    <cellStyle name="40% - Accent1 2 3 2 3 2" xfId="1807"/>
    <cellStyle name="40% - Accent1 2 3 2 3_SCH J-3" xfId="15413"/>
    <cellStyle name="40% - Accent1 2 3 2 4" xfId="1808"/>
    <cellStyle name="40% - Accent1 2 3 2_SCH J-3" xfId="15410"/>
    <cellStyle name="40% - Accent1 2 3 3" xfId="1809"/>
    <cellStyle name="40% - Accent1 2 3 3 2" xfId="1810"/>
    <cellStyle name="40% - Accent1 2 3 3 2 2" xfId="1811"/>
    <cellStyle name="40% - Accent1 2 3 3 2_SCH J-3" xfId="15415"/>
    <cellStyle name="40% - Accent1 2 3 3 3" xfId="1812"/>
    <cellStyle name="40% - Accent1 2 3 3_SCH J-3" xfId="15414"/>
    <cellStyle name="40% - Accent1 2 3 4" xfId="1813"/>
    <cellStyle name="40% - Accent1 2 3 4 2" xfId="1814"/>
    <cellStyle name="40% - Accent1 2 3 4_SCH J-3" xfId="15416"/>
    <cellStyle name="40% - Accent1 2 3 5" xfId="1815"/>
    <cellStyle name="40% - Accent1 2 3 6" xfId="1816"/>
    <cellStyle name="40% - Accent1 2 3_SCH J-3" xfId="15409"/>
    <cellStyle name="40% - Accent1 2 4" xfId="1817"/>
    <cellStyle name="40% - Accent1 2 4 2" xfId="1818"/>
    <cellStyle name="40% - Accent1 2 4 2 2" xfId="1819"/>
    <cellStyle name="40% - Accent1 2 4 2 2 2" xfId="1820"/>
    <cellStyle name="40% - Accent1 2 4 2 2_SCH J-3" xfId="15419"/>
    <cellStyle name="40% - Accent1 2 4 2 3" xfId="1821"/>
    <cellStyle name="40% - Accent1 2 4 2_SCH J-3" xfId="15418"/>
    <cellStyle name="40% - Accent1 2 4 3" xfId="1822"/>
    <cellStyle name="40% - Accent1 2 4 3 2" xfId="1823"/>
    <cellStyle name="40% - Accent1 2 4 3_SCH J-3" xfId="15420"/>
    <cellStyle name="40% - Accent1 2 4 4" xfId="1824"/>
    <cellStyle name="40% - Accent1 2 4 5" xfId="1825"/>
    <cellStyle name="40% - Accent1 2 4_SCH J-3" xfId="15417"/>
    <cellStyle name="40% - Accent1 2 5" xfId="1826"/>
    <cellStyle name="40% - Accent1 2 5 2" xfId="1827"/>
    <cellStyle name="40% - Accent1 2 5 2 2" xfId="1828"/>
    <cellStyle name="40% - Accent1 2 5 2_SCH J-3" xfId="15422"/>
    <cellStyle name="40% - Accent1 2 5 3" xfId="1829"/>
    <cellStyle name="40% - Accent1 2 5 4" xfId="1830"/>
    <cellStyle name="40% - Accent1 2 5_SCH J-3" xfId="15421"/>
    <cellStyle name="40% - Accent1 2 6" xfId="1831"/>
    <cellStyle name="40% - Accent1 2 6 2" xfId="1832"/>
    <cellStyle name="40% - Accent1 2 6 3" xfId="1833"/>
    <cellStyle name="40% - Accent1 2 6_SCH J-3" xfId="1542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2_SCH J-3" xfId="15429"/>
    <cellStyle name="40% - Accent1 3 2 2 2 2 3" xfId="1846"/>
    <cellStyle name="40% - Accent1 3 2 2 2 2_SCH J-3" xfId="15428"/>
    <cellStyle name="40% - Accent1 3 2 2 2 3" xfId="1847"/>
    <cellStyle name="40% - Accent1 3 2 2 2 3 2" xfId="1848"/>
    <cellStyle name="40% - Accent1 3 2 2 2 3_SCH J-3" xfId="15430"/>
    <cellStyle name="40% - Accent1 3 2 2 2 4" xfId="1849"/>
    <cellStyle name="40% - Accent1 3 2 2 2 5" xfId="14464"/>
    <cellStyle name="40% - Accent1 3 2 2 2_SCH J-3" xfId="15427"/>
    <cellStyle name="40% - Accent1 3 2 2 3" xfId="1850"/>
    <cellStyle name="40% - Accent1 3 2 2 3 2" xfId="1851"/>
    <cellStyle name="40% - Accent1 3 2 2 3 2 2" xfId="1852"/>
    <cellStyle name="40% - Accent1 3 2 2 3 2_SCH J-3" xfId="15432"/>
    <cellStyle name="40% - Accent1 3 2 2 3 3" xfId="1853"/>
    <cellStyle name="40% - Accent1 3 2 2 3_SCH J-3" xfId="15431"/>
    <cellStyle name="40% - Accent1 3 2 2 4" xfId="1854"/>
    <cellStyle name="40% - Accent1 3 2 2 4 2" xfId="1855"/>
    <cellStyle name="40% - Accent1 3 2 2 4_SCH J-3" xfId="15433"/>
    <cellStyle name="40% - Accent1 3 2 2 5" xfId="1856"/>
    <cellStyle name="40% - Accent1 3 2 2 6" xfId="1857"/>
    <cellStyle name="40% - Accent1 3 2 2_SCH J-3" xfId="15426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2_SCH J-3" xfId="15436"/>
    <cellStyle name="40% - Accent1 3 2 3 2 3" xfId="1862"/>
    <cellStyle name="40% - Accent1 3 2 3 2_SCH J-3" xfId="15435"/>
    <cellStyle name="40% - Accent1 3 2 3 3" xfId="1863"/>
    <cellStyle name="40% - Accent1 3 2 3 3 2" xfId="1864"/>
    <cellStyle name="40% - Accent1 3 2 3 3_SCH J-3" xfId="15437"/>
    <cellStyle name="40% - Accent1 3 2 3 4" xfId="1865"/>
    <cellStyle name="40% - Accent1 3 2 3 5" xfId="14465"/>
    <cellStyle name="40% - Accent1 3 2 3_SCH J-3" xfId="15434"/>
    <cellStyle name="40% - Accent1 3 2 4" xfId="1866"/>
    <cellStyle name="40% - Accent1 3 2 4 2" xfId="1867"/>
    <cellStyle name="40% - Accent1 3 2 4 2 2" xfId="1868"/>
    <cellStyle name="40% - Accent1 3 2 4 2_SCH J-3" xfId="15439"/>
    <cellStyle name="40% - Accent1 3 2 4 3" xfId="1869"/>
    <cellStyle name="40% - Accent1 3 2 4_SCH J-3" xfId="15438"/>
    <cellStyle name="40% - Accent1 3 2 5" xfId="1870"/>
    <cellStyle name="40% - Accent1 3 2 5 2" xfId="1871"/>
    <cellStyle name="40% - Accent1 3 2 5_SCH J-3" xfId="15440"/>
    <cellStyle name="40% - Accent1 3 2 6" xfId="1872"/>
    <cellStyle name="40% - Accent1 3 2 7" xfId="1873"/>
    <cellStyle name="40% - Accent1 3 2_SCH J-3" xfId="15425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2_SCH J-3" xfId="15444"/>
    <cellStyle name="40% - Accent1 3 3 2 2 3" xfId="1879"/>
    <cellStyle name="40% - Accent1 3 3 2 2_SCH J-3" xfId="15443"/>
    <cellStyle name="40% - Accent1 3 3 2 3" xfId="1880"/>
    <cellStyle name="40% - Accent1 3 3 2 3 2" xfId="1881"/>
    <cellStyle name="40% - Accent1 3 3 2 3_SCH J-3" xfId="15445"/>
    <cellStyle name="40% - Accent1 3 3 2 4" xfId="1882"/>
    <cellStyle name="40% - Accent1 3 3 2 5" xfId="14466"/>
    <cellStyle name="40% - Accent1 3 3 2_SCH J-3" xfId="15442"/>
    <cellStyle name="40% - Accent1 3 3 3" xfId="1883"/>
    <cellStyle name="40% - Accent1 3 3 3 2" xfId="1884"/>
    <cellStyle name="40% - Accent1 3 3 3 2 2" xfId="1885"/>
    <cellStyle name="40% - Accent1 3 3 3 2_SCH J-3" xfId="15447"/>
    <cellStyle name="40% - Accent1 3 3 3 3" xfId="1886"/>
    <cellStyle name="40% - Accent1 3 3 3_SCH J-3" xfId="15446"/>
    <cellStyle name="40% - Accent1 3 3 4" xfId="1887"/>
    <cellStyle name="40% - Accent1 3 3 4 2" xfId="1888"/>
    <cellStyle name="40% - Accent1 3 3 4_SCH J-3" xfId="15448"/>
    <cellStyle name="40% - Accent1 3 3 5" xfId="1889"/>
    <cellStyle name="40% - Accent1 3 3 6" xfId="1890"/>
    <cellStyle name="40% - Accent1 3 3_SCH J-3" xfId="15441"/>
    <cellStyle name="40% - Accent1 3 4" xfId="1891"/>
    <cellStyle name="40% - Accent1 3 4 2" xfId="1892"/>
    <cellStyle name="40% - Accent1 3 4 2 2" xfId="1893"/>
    <cellStyle name="40% - Accent1 3 4 2 2 2" xfId="1894"/>
    <cellStyle name="40% - Accent1 3 4 2 2_SCH J-3" xfId="15451"/>
    <cellStyle name="40% - Accent1 3 4 2 3" xfId="1895"/>
    <cellStyle name="40% - Accent1 3 4 2_SCH J-3" xfId="15450"/>
    <cellStyle name="40% - Accent1 3 4 3" xfId="1896"/>
    <cellStyle name="40% - Accent1 3 4 3 2" xfId="1897"/>
    <cellStyle name="40% - Accent1 3 4 3_SCH J-3" xfId="15452"/>
    <cellStyle name="40% - Accent1 3 4 4" xfId="1898"/>
    <cellStyle name="40% - Accent1 3 4 5" xfId="1899"/>
    <cellStyle name="40% - Accent1 3 4_SCH J-3" xfId="15449"/>
    <cellStyle name="40% - Accent1 3 5" xfId="1900"/>
    <cellStyle name="40% - Accent1 3 5 2" xfId="1901"/>
    <cellStyle name="40% - Accent1 3 5 2 2" xfId="1902"/>
    <cellStyle name="40% - Accent1 3 5 2_SCH J-3" xfId="15454"/>
    <cellStyle name="40% - Accent1 3 5 3" xfId="1903"/>
    <cellStyle name="40% - Accent1 3 5_SCH J-3" xfId="15453"/>
    <cellStyle name="40% - Accent1 3 6" xfId="1904"/>
    <cellStyle name="40% - Accent1 3 6 2" xfId="1905"/>
    <cellStyle name="40% - Accent1 3 6_SCH J-3" xfId="15455"/>
    <cellStyle name="40% - Accent1 3 7" xfId="1906"/>
    <cellStyle name="40% - Accent1 3 8" xfId="1907"/>
    <cellStyle name="40% - Accent1 3 9" xfId="1908"/>
    <cellStyle name="40% - Accent1 3_SCH J-3" xfId="15424"/>
    <cellStyle name="40% - Accent1 4" xfId="1909"/>
    <cellStyle name="40% - Accent1 4 2" xfId="1910"/>
    <cellStyle name="40% - Accent1 4 2 2" xfId="1911"/>
    <cellStyle name="40% - Accent1 4 2 2 2" xfId="1912"/>
    <cellStyle name="40% - Accent1 4 2 2 2 2" xfId="1913"/>
    <cellStyle name="40% - Accent1 4 2 2 2 2 2" xfId="1914"/>
    <cellStyle name="40% - Accent1 4 2 2 2 2_SCH J-3" xfId="15460"/>
    <cellStyle name="40% - Accent1 4 2 2 2 3" xfId="1915"/>
    <cellStyle name="40% - Accent1 4 2 2 2_SCH J-3" xfId="15459"/>
    <cellStyle name="40% - Accent1 4 2 2 3" xfId="1916"/>
    <cellStyle name="40% - Accent1 4 2 2 3 2" xfId="1917"/>
    <cellStyle name="40% - Accent1 4 2 2 3_SCH J-3" xfId="15461"/>
    <cellStyle name="40% - Accent1 4 2 2 4" xfId="1918"/>
    <cellStyle name="40% - Accent1 4 2 2_SCH J-3" xfId="15458"/>
    <cellStyle name="40% - Accent1 4 2 3" xfId="1919"/>
    <cellStyle name="40% - Accent1 4 2 3 2" xfId="1920"/>
    <cellStyle name="40% - Accent1 4 2 3 2 2" xfId="1921"/>
    <cellStyle name="40% - Accent1 4 2 3 2_SCH J-3" xfId="15463"/>
    <cellStyle name="40% - Accent1 4 2 3 3" xfId="1922"/>
    <cellStyle name="40% - Accent1 4 2 3_SCH J-3" xfId="15462"/>
    <cellStyle name="40% - Accent1 4 2 4" xfId="1923"/>
    <cellStyle name="40% - Accent1 4 2 4 2" xfId="1924"/>
    <cellStyle name="40% - Accent1 4 2 4_SCH J-3" xfId="15464"/>
    <cellStyle name="40% - Accent1 4 2 5" xfId="1925"/>
    <cellStyle name="40% - Accent1 4 2 6" xfId="1926"/>
    <cellStyle name="40% - Accent1 4 2_SCH J-3" xfId="15457"/>
    <cellStyle name="40% - Accent1 4 3" xfId="1927"/>
    <cellStyle name="40% - Accent1 4 3 2" xfId="1928"/>
    <cellStyle name="40% - Accent1 4 3 2 2" xfId="1929"/>
    <cellStyle name="40% - Accent1 4 3 2 2 2" xfId="1930"/>
    <cellStyle name="40% - Accent1 4 3 2 2_SCH J-3" xfId="15467"/>
    <cellStyle name="40% - Accent1 4 3 2 3" xfId="1931"/>
    <cellStyle name="40% - Accent1 4 3 2_SCH J-3" xfId="15466"/>
    <cellStyle name="40% - Accent1 4 3 3" xfId="1932"/>
    <cellStyle name="40% - Accent1 4 3 3 2" xfId="1933"/>
    <cellStyle name="40% - Accent1 4 3 3_SCH J-3" xfId="15468"/>
    <cellStyle name="40% - Accent1 4 3 4" xfId="1934"/>
    <cellStyle name="40% - Accent1 4 3 5" xfId="1935"/>
    <cellStyle name="40% - Accent1 4 3_SCH J-3" xfId="15465"/>
    <cellStyle name="40% - Accent1 4 4" xfId="1936"/>
    <cellStyle name="40% - Accent1 4 4 2" xfId="1937"/>
    <cellStyle name="40% - Accent1 4 4 2 2" xfId="1938"/>
    <cellStyle name="40% - Accent1 4 4 2_SCH J-3" xfId="15470"/>
    <cellStyle name="40% - Accent1 4 4 3" xfId="1939"/>
    <cellStyle name="40% - Accent1 4 4_SCH J-3" xfId="15469"/>
    <cellStyle name="40% - Accent1 4 5" xfId="1940"/>
    <cellStyle name="40% - Accent1 4 5 2" xfId="1941"/>
    <cellStyle name="40% - Accent1 4 5_SCH J-3" xfId="15471"/>
    <cellStyle name="40% - Accent1 4 6" xfId="1942"/>
    <cellStyle name="40% - Accent1 4 7" xfId="1943"/>
    <cellStyle name="40% - Accent1 4_SCH J-3" xfId="15456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2_SCH J-3" xfId="15475"/>
    <cellStyle name="40% - Accent1 5 2 2 3" xfId="1949"/>
    <cellStyle name="40% - Accent1 5 2 2_SCH J-3" xfId="15474"/>
    <cellStyle name="40% - Accent1 5 2 3" xfId="1950"/>
    <cellStyle name="40% - Accent1 5 2 3 2" xfId="1951"/>
    <cellStyle name="40% - Accent1 5 2 3_SCH J-3" xfId="15476"/>
    <cellStyle name="40% - Accent1 5 2 4" xfId="1952"/>
    <cellStyle name="40% - Accent1 5 2 5" xfId="1953"/>
    <cellStyle name="40% - Accent1 5 2_SCH J-3" xfId="15473"/>
    <cellStyle name="40% - Accent1 5 3" xfId="1954"/>
    <cellStyle name="40% - Accent1 5 3 2" xfId="1955"/>
    <cellStyle name="40% - Accent1 5 3 2 2" xfId="1956"/>
    <cellStyle name="40% - Accent1 5 3 2_SCH J-3" xfId="15478"/>
    <cellStyle name="40% - Accent1 5 3 3" xfId="1957"/>
    <cellStyle name="40% - Accent1 5 3_SCH J-3" xfId="15477"/>
    <cellStyle name="40% - Accent1 5 4" xfId="1958"/>
    <cellStyle name="40% - Accent1 5 4 2" xfId="1959"/>
    <cellStyle name="40% - Accent1 5 4_SCH J-3" xfId="15479"/>
    <cellStyle name="40% - Accent1 5 5" xfId="1960"/>
    <cellStyle name="40% - Accent1 5 6" xfId="1961"/>
    <cellStyle name="40% - Accent1 5_SCH J-3" xfId="15472"/>
    <cellStyle name="40% - Accent1 6" xfId="1962"/>
    <cellStyle name="40% - Accent1 6 2" xfId="1963"/>
    <cellStyle name="40% - Accent1 6 2 2" xfId="1964"/>
    <cellStyle name="40% - Accent1 6 2 2 2" xfId="1965"/>
    <cellStyle name="40% - Accent1 6 2 2_SCH J-3" xfId="15482"/>
    <cellStyle name="40% - Accent1 6 2 3" xfId="1966"/>
    <cellStyle name="40% - Accent1 6 2 4" xfId="1967"/>
    <cellStyle name="40% - Accent1 6 2 5" xfId="1968"/>
    <cellStyle name="40% - Accent1 6 2_SCH J-3" xfId="15481"/>
    <cellStyle name="40% - Accent1 6 3" xfId="1969"/>
    <cellStyle name="40% - Accent1 6 3 2" xfId="1970"/>
    <cellStyle name="40% - Accent1 6 3_SCH J-3" xfId="15483"/>
    <cellStyle name="40% - Accent1 6 4" xfId="1971"/>
    <cellStyle name="40% - Accent1 6 5" xfId="1972"/>
    <cellStyle name="40% - Accent1 6_SCH J-3" xfId="15480"/>
    <cellStyle name="40% - Accent1 7" xfId="1973"/>
    <cellStyle name="40% - Accent1 7 2" xfId="1974"/>
    <cellStyle name="40% - Accent1 7 2 2" xfId="1975"/>
    <cellStyle name="40% - Accent1 7 2 2 2" xfId="1976"/>
    <cellStyle name="40% - Accent1 7 2 2_SCH J-3" xfId="15486"/>
    <cellStyle name="40% - Accent1 7 2 3" xfId="1977"/>
    <cellStyle name="40% - Accent1 7 2_SCH J-3" xfId="15485"/>
    <cellStyle name="40% - Accent1 7 3" xfId="1978"/>
    <cellStyle name="40% - Accent1 7 3 2" xfId="1979"/>
    <cellStyle name="40% - Accent1 7 3_SCH J-3" xfId="15487"/>
    <cellStyle name="40% - Accent1 7 4" xfId="1980"/>
    <cellStyle name="40% - Accent1 7 5" xfId="1981"/>
    <cellStyle name="40% - Accent1 7_SCH J-3" xfId="15484"/>
    <cellStyle name="40% - Accent1 8" xfId="1982"/>
    <cellStyle name="40% - Accent1 8 2" xfId="1983"/>
    <cellStyle name="40% - Accent1 8 2 2" xfId="1984"/>
    <cellStyle name="40% - Accent1 8 2 2 2" xfId="1985"/>
    <cellStyle name="40% - Accent1 8 2 2_SCH J-3" xfId="15490"/>
    <cellStyle name="40% - Accent1 8 2 3" xfId="1986"/>
    <cellStyle name="40% - Accent1 8 2_SCH J-3" xfId="15489"/>
    <cellStyle name="40% - Accent1 8 3" xfId="1987"/>
    <cellStyle name="40% - Accent1 8 3 2" xfId="1988"/>
    <cellStyle name="40% - Accent1 8 3_SCH J-3" xfId="15491"/>
    <cellStyle name="40% - Accent1 8 4" xfId="1989"/>
    <cellStyle name="40% - Accent1 8 5" xfId="1990"/>
    <cellStyle name="40% - Accent1 8_SCH J-3" xfId="15488"/>
    <cellStyle name="40% - Accent1 9" xfId="1991"/>
    <cellStyle name="40% - Accent1 9 2" xfId="1992"/>
    <cellStyle name="40% - Accent1 9 2 2" xfId="1993"/>
    <cellStyle name="40% - Accent1 9 2_SCH J-3" xfId="15493"/>
    <cellStyle name="40% - Accent1 9 3" xfId="1994"/>
    <cellStyle name="40% - Accent1 9 4" xfId="1995"/>
    <cellStyle name="40% - Accent1 9_SCH J-3" xfId="15492"/>
    <cellStyle name="40% - Accent2" xfId="14664" builtinId="35" customBuiltin="1"/>
    <cellStyle name="40% - Accent2 10" xfId="1996"/>
    <cellStyle name="40% - Accent2 10 2" xfId="1997"/>
    <cellStyle name="40% - Accent2 10 2 2" xfId="1998"/>
    <cellStyle name="40% - Accent2 10 2_SCH J-3" xfId="15495"/>
    <cellStyle name="40% - Accent2 10 3" xfId="1999"/>
    <cellStyle name="40% - Accent2 10 4" xfId="2000"/>
    <cellStyle name="40% - Accent2 10_SCH J-3" xfId="15494"/>
    <cellStyle name="40% - Accent2 11" xfId="2001"/>
    <cellStyle name="40% - Accent2 11 2" xfId="2002"/>
    <cellStyle name="40% - Accent2 11 2 2" xfId="2003"/>
    <cellStyle name="40% - Accent2 11 2_SCH J-3" xfId="15497"/>
    <cellStyle name="40% - Accent2 11 3" xfId="2004"/>
    <cellStyle name="40% - Accent2 11 4" xfId="2005"/>
    <cellStyle name="40% - Accent2 11_SCH J-3" xfId="15496"/>
    <cellStyle name="40% - Accent2 12" xfId="2006"/>
    <cellStyle name="40% - Accent2 12 2" xfId="2007"/>
    <cellStyle name="40% - Accent2 12 3" xfId="2008"/>
    <cellStyle name="40% - Accent2 12_SCH J-3" xfId="15498"/>
    <cellStyle name="40% - Accent2 13" xfId="2009"/>
    <cellStyle name="40% - Accent2 13 2" xfId="2010"/>
    <cellStyle name="40% - Accent2 13_SCH J-3" xfId="15499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2_SCH J-3" xfId="15504"/>
    <cellStyle name="40% - Accent2 2 2 2 2 2 3" xfId="2024"/>
    <cellStyle name="40% - Accent2 2 2 2 2 2_SCH J-3" xfId="15503"/>
    <cellStyle name="40% - Accent2 2 2 2 2 3" xfId="2025"/>
    <cellStyle name="40% - Accent2 2 2 2 2 3 2" xfId="2026"/>
    <cellStyle name="40% - Accent2 2 2 2 2 3_SCH J-3" xfId="15505"/>
    <cellStyle name="40% - Accent2 2 2 2 2 4" xfId="2027"/>
    <cellStyle name="40% - Accent2 2 2 2 2 5" xfId="2028"/>
    <cellStyle name="40% - Accent2 2 2 2 2_SCH J-3" xfId="15502"/>
    <cellStyle name="40% - Accent2 2 2 2 3" xfId="2029"/>
    <cellStyle name="40% - Accent2 2 2 2 3 2" xfId="2030"/>
    <cellStyle name="40% - Accent2 2 2 2 3 2 2" xfId="2031"/>
    <cellStyle name="40% - Accent2 2 2 2 3 2_SCH J-3" xfId="15507"/>
    <cellStyle name="40% - Accent2 2 2 2 3 3" xfId="2032"/>
    <cellStyle name="40% - Accent2 2 2 2 3_SCH J-3" xfId="15506"/>
    <cellStyle name="40% - Accent2 2 2 2 4" xfId="2033"/>
    <cellStyle name="40% - Accent2 2 2 2 4 2" xfId="2034"/>
    <cellStyle name="40% - Accent2 2 2 2 4_SCH J-3" xfId="15508"/>
    <cellStyle name="40% - Accent2 2 2 2 5" xfId="2035"/>
    <cellStyle name="40% - Accent2 2 2 2 6" xfId="2036"/>
    <cellStyle name="40% - Accent2 2 2 2_SCH J-3" xfId="15501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2_SCH J-3" xfId="15511"/>
    <cellStyle name="40% - Accent2 2 2 3 2 3" xfId="2041"/>
    <cellStyle name="40% - Accent2 2 2 3 2_SCH J-3" xfId="15510"/>
    <cellStyle name="40% - Accent2 2 2 3 3" xfId="2042"/>
    <cellStyle name="40% - Accent2 2 2 3 3 2" xfId="2043"/>
    <cellStyle name="40% - Accent2 2 2 3 3_SCH J-3" xfId="15512"/>
    <cellStyle name="40% - Accent2 2 2 3 4" xfId="2044"/>
    <cellStyle name="40% - Accent2 2 2 3 5" xfId="2045"/>
    <cellStyle name="40% - Accent2 2 2 3_SCH J-3" xfId="15509"/>
    <cellStyle name="40% - Accent2 2 2 4" xfId="2046"/>
    <cellStyle name="40% - Accent2 2 2 4 2" xfId="2047"/>
    <cellStyle name="40% - Accent2 2 2 4 2 2" xfId="2048"/>
    <cellStyle name="40% - Accent2 2 2 4 2_SCH J-3" xfId="15514"/>
    <cellStyle name="40% - Accent2 2 2 4 3" xfId="2049"/>
    <cellStyle name="40% - Accent2 2 2 4_SCH J-3" xfId="15513"/>
    <cellStyle name="40% - Accent2 2 2 5" xfId="2050"/>
    <cellStyle name="40% - Accent2 2 2 5 2" xfId="2051"/>
    <cellStyle name="40% - Accent2 2 2 5_SCH J-3" xfId="15515"/>
    <cellStyle name="40% - Accent2 2 2 6" xfId="2052"/>
    <cellStyle name="40% - Accent2 2 2 7" xfId="2053"/>
    <cellStyle name="40% - Accent2 2 2_SCH J-3" xfId="15500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2_SCH J-3" xfId="15519"/>
    <cellStyle name="40% - Accent2 2 3 2 2 3" xfId="2059"/>
    <cellStyle name="40% - Accent2 2 3 2 2_SCH J-3" xfId="15518"/>
    <cellStyle name="40% - Accent2 2 3 2 3" xfId="2060"/>
    <cellStyle name="40% - Accent2 2 3 2 3 2" xfId="2061"/>
    <cellStyle name="40% - Accent2 2 3 2 3_SCH J-3" xfId="15520"/>
    <cellStyle name="40% - Accent2 2 3 2 4" xfId="2062"/>
    <cellStyle name="40% - Accent2 2 3 2_SCH J-3" xfId="15517"/>
    <cellStyle name="40% - Accent2 2 3 3" xfId="2063"/>
    <cellStyle name="40% - Accent2 2 3 3 2" xfId="2064"/>
    <cellStyle name="40% - Accent2 2 3 3 2 2" xfId="2065"/>
    <cellStyle name="40% - Accent2 2 3 3 2_SCH J-3" xfId="15522"/>
    <cellStyle name="40% - Accent2 2 3 3 3" xfId="2066"/>
    <cellStyle name="40% - Accent2 2 3 3_SCH J-3" xfId="15521"/>
    <cellStyle name="40% - Accent2 2 3 4" xfId="2067"/>
    <cellStyle name="40% - Accent2 2 3 4 2" xfId="2068"/>
    <cellStyle name="40% - Accent2 2 3 4_SCH J-3" xfId="15523"/>
    <cellStyle name="40% - Accent2 2 3 5" xfId="2069"/>
    <cellStyle name="40% - Accent2 2 3 6" xfId="2070"/>
    <cellStyle name="40% - Accent2 2 3_SCH J-3" xfId="15516"/>
    <cellStyle name="40% - Accent2 2 4" xfId="2071"/>
    <cellStyle name="40% - Accent2 2 4 2" xfId="2072"/>
    <cellStyle name="40% - Accent2 2 4 2 2" xfId="2073"/>
    <cellStyle name="40% - Accent2 2 4 2 2 2" xfId="2074"/>
    <cellStyle name="40% - Accent2 2 4 2 2_SCH J-3" xfId="15526"/>
    <cellStyle name="40% - Accent2 2 4 2 3" xfId="2075"/>
    <cellStyle name="40% - Accent2 2 4 2_SCH J-3" xfId="15525"/>
    <cellStyle name="40% - Accent2 2 4 3" xfId="2076"/>
    <cellStyle name="40% - Accent2 2 4 3 2" xfId="2077"/>
    <cellStyle name="40% - Accent2 2 4 3_SCH J-3" xfId="15527"/>
    <cellStyle name="40% - Accent2 2 4 4" xfId="2078"/>
    <cellStyle name="40% - Accent2 2 4 5" xfId="2079"/>
    <cellStyle name="40% - Accent2 2 4_SCH J-3" xfId="15524"/>
    <cellStyle name="40% - Accent2 2 5" xfId="2080"/>
    <cellStyle name="40% - Accent2 2 5 2" xfId="2081"/>
    <cellStyle name="40% - Accent2 2 5 2 2" xfId="2082"/>
    <cellStyle name="40% - Accent2 2 5 2_SCH J-3" xfId="15529"/>
    <cellStyle name="40% - Accent2 2 5 3" xfId="2083"/>
    <cellStyle name="40% - Accent2 2 5 4" xfId="2084"/>
    <cellStyle name="40% - Accent2 2 5_SCH J-3" xfId="15528"/>
    <cellStyle name="40% - Accent2 2 6" xfId="2085"/>
    <cellStyle name="40% - Accent2 2 6 2" xfId="2086"/>
    <cellStyle name="40% - Accent2 2 6 3" xfId="2087"/>
    <cellStyle name="40% - Accent2 2 6_SCH J-3" xfId="15530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2_SCH J-3" xfId="15536"/>
    <cellStyle name="40% - Accent2 3 2 2 2 2 3" xfId="2100"/>
    <cellStyle name="40% - Accent2 3 2 2 2 2_SCH J-3" xfId="15535"/>
    <cellStyle name="40% - Accent2 3 2 2 2 3" xfId="2101"/>
    <cellStyle name="40% - Accent2 3 2 2 2 3 2" xfId="2102"/>
    <cellStyle name="40% - Accent2 3 2 2 2 3_SCH J-3" xfId="15537"/>
    <cellStyle name="40% - Accent2 3 2 2 2 4" xfId="2103"/>
    <cellStyle name="40% - Accent2 3 2 2 2 5" xfId="14467"/>
    <cellStyle name="40% - Accent2 3 2 2 2_SCH J-3" xfId="15534"/>
    <cellStyle name="40% - Accent2 3 2 2 3" xfId="2104"/>
    <cellStyle name="40% - Accent2 3 2 2 3 2" xfId="2105"/>
    <cellStyle name="40% - Accent2 3 2 2 3 2 2" xfId="2106"/>
    <cellStyle name="40% - Accent2 3 2 2 3 2_SCH J-3" xfId="15539"/>
    <cellStyle name="40% - Accent2 3 2 2 3 3" xfId="2107"/>
    <cellStyle name="40% - Accent2 3 2 2 3_SCH J-3" xfId="15538"/>
    <cellStyle name="40% - Accent2 3 2 2 4" xfId="2108"/>
    <cellStyle name="40% - Accent2 3 2 2 4 2" xfId="2109"/>
    <cellStyle name="40% - Accent2 3 2 2 4_SCH J-3" xfId="15540"/>
    <cellStyle name="40% - Accent2 3 2 2 5" xfId="2110"/>
    <cellStyle name="40% - Accent2 3 2 2 6" xfId="2111"/>
    <cellStyle name="40% - Accent2 3 2 2_SCH J-3" xfId="15533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2_SCH J-3" xfId="15543"/>
    <cellStyle name="40% - Accent2 3 2 3 2 3" xfId="2116"/>
    <cellStyle name="40% - Accent2 3 2 3 2_SCH J-3" xfId="15542"/>
    <cellStyle name="40% - Accent2 3 2 3 3" xfId="2117"/>
    <cellStyle name="40% - Accent2 3 2 3 3 2" xfId="2118"/>
    <cellStyle name="40% - Accent2 3 2 3 3_SCH J-3" xfId="15544"/>
    <cellStyle name="40% - Accent2 3 2 3 4" xfId="2119"/>
    <cellStyle name="40% - Accent2 3 2 3 5" xfId="14468"/>
    <cellStyle name="40% - Accent2 3 2 3_SCH J-3" xfId="15541"/>
    <cellStyle name="40% - Accent2 3 2 4" xfId="2120"/>
    <cellStyle name="40% - Accent2 3 2 4 2" xfId="2121"/>
    <cellStyle name="40% - Accent2 3 2 4 2 2" xfId="2122"/>
    <cellStyle name="40% - Accent2 3 2 4 2_SCH J-3" xfId="15546"/>
    <cellStyle name="40% - Accent2 3 2 4 3" xfId="2123"/>
    <cellStyle name="40% - Accent2 3 2 4_SCH J-3" xfId="15545"/>
    <cellStyle name="40% - Accent2 3 2 5" xfId="2124"/>
    <cellStyle name="40% - Accent2 3 2 5 2" xfId="2125"/>
    <cellStyle name="40% - Accent2 3 2 5_SCH J-3" xfId="15547"/>
    <cellStyle name="40% - Accent2 3 2 6" xfId="2126"/>
    <cellStyle name="40% - Accent2 3 2 7" xfId="2127"/>
    <cellStyle name="40% - Accent2 3 2_SCH J-3" xfId="15532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2_SCH J-3" xfId="15551"/>
    <cellStyle name="40% - Accent2 3 3 2 2 3" xfId="2133"/>
    <cellStyle name="40% - Accent2 3 3 2 2_SCH J-3" xfId="15550"/>
    <cellStyle name="40% - Accent2 3 3 2 3" xfId="2134"/>
    <cellStyle name="40% - Accent2 3 3 2 3 2" xfId="2135"/>
    <cellStyle name="40% - Accent2 3 3 2 3_SCH J-3" xfId="15552"/>
    <cellStyle name="40% - Accent2 3 3 2 4" xfId="2136"/>
    <cellStyle name="40% - Accent2 3 3 2 5" xfId="14469"/>
    <cellStyle name="40% - Accent2 3 3 2_SCH J-3" xfId="15549"/>
    <cellStyle name="40% - Accent2 3 3 3" xfId="2137"/>
    <cellStyle name="40% - Accent2 3 3 3 2" xfId="2138"/>
    <cellStyle name="40% - Accent2 3 3 3 2 2" xfId="2139"/>
    <cellStyle name="40% - Accent2 3 3 3 2_SCH J-3" xfId="15554"/>
    <cellStyle name="40% - Accent2 3 3 3 3" xfId="2140"/>
    <cellStyle name="40% - Accent2 3 3 3_SCH J-3" xfId="15553"/>
    <cellStyle name="40% - Accent2 3 3 4" xfId="2141"/>
    <cellStyle name="40% - Accent2 3 3 4 2" xfId="2142"/>
    <cellStyle name="40% - Accent2 3 3 4_SCH J-3" xfId="15555"/>
    <cellStyle name="40% - Accent2 3 3 5" xfId="2143"/>
    <cellStyle name="40% - Accent2 3 3 6" xfId="2144"/>
    <cellStyle name="40% - Accent2 3 3_SCH J-3" xfId="15548"/>
    <cellStyle name="40% - Accent2 3 4" xfId="2145"/>
    <cellStyle name="40% - Accent2 3 4 2" xfId="2146"/>
    <cellStyle name="40% - Accent2 3 4 2 2" xfId="2147"/>
    <cellStyle name="40% - Accent2 3 4 2 2 2" xfId="2148"/>
    <cellStyle name="40% - Accent2 3 4 2 2_SCH J-3" xfId="15558"/>
    <cellStyle name="40% - Accent2 3 4 2 3" xfId="2149"/>
    <cellStyle name="40% - Accent2 3 4 2_SCH J-3" xfId="15557"/>
    <cellStyle name="40% - Accent2 3 4 3" xfId="2150"/>
    <cellStyle name="40% - Accent2 3 4 3 2" xfId="2151"/>
    <cellStyle name="40% - Accent2 3 4 3_SCH J-3" xfId="15559"/>
    <cellStyle name="40% - Accent2 3 4 4" xfId="2152"/>
    <cellStyle name="40% - Accent2 3 4 5" xfId="2153"/>
    <cellStyle name="40% - Accent2 3 4_SCH J-3" xfId="15556"/>
    <cellStyle name="40% - Accent2 3 5" xfId="2154"/>
    <cellStyle name="40% - Accent2 3 5 2" xfId="2155"/>
    <cellStyle name="40% - Accent2 3 5 2 2" xfId="2156"/>
    <cellStyle name="40% - Accent2 3 5 2_SCH J-3" xfId="15561"/>
    <cellStyle name="40% - Accent2 3 5 3" xfId="2157"/>
    <cellStyle name="40% - Accent2 3 5_SCH J-3" xfId="15560"/>
    <cellStyle name="40% - Accent2 3 6" xfId="2158"/>
    <cellStyle name="40% - Accent2 3 6 2" xfId="2159"/>
    <cellStyle name="40% - Accent2 3 6_SCH J-3" xfId="15562"/>
    <cellStyle name="40% - Accent2 3 7" xfId="2160"/>
    <cellStyle name="40% - Accent2 3 8" xfId="2161"/>
    <cellStyle name="40% - Accent2 3 9" xfId="2162"/>
    <cellStyle name="40% - Accent2 3_SCH J-3" xfId="15531"/>
    <cellStyle name="40% - Accent2 4" xfId="2163"/>
    <cellStyle name="40% - Accent2 4 2" xfId="2164"/>
    <cellStyle name="40% - Accent2 4 2 2" xfId="2165"/>
    <cellStyle name="40% - Accent2 4 2 2 2" xfId="2166"/>
    <cellStyle name="40% - Accent2 4 2 2 2 2" xfId="2167"/>
    <cellStyle name="40% - Accent2 4 2 2 2 2 2" xfId="2168"/>
    <cellStyle name="40% - Accent2 4 2 2 2 2_SCH J-3" xfId="15567"/>
    <cellStyle name="40% - Accent2 4 2 2 2 3" xfId="2169"/>
    <cellStyle name="40% - Accent2 4 2 2 2_SCH J-3" xfId="15566"/>
    <cellStyle name="40% - Accent2 4 2 2 3" xfId="2170"/>
    <cellStyle name="40% - Accent2 4 2 2 3 2" xfId="2171"/>
    <cellStyle name="40% - Accent2 4 2 2 3_SCH J-3" xfId="15568"/>
    <cellStyle name="40% - Accent2 4 2 2 4" xfId="2172"/>
    <cellStyle name="40% - Accent2 4 2 2_SCH J-3" xfId="15565"/>
    <cellStyle name="40% - Accent2 4 2 3" xfId="2173"/>
    <cellStyle name="40% - Accent2 4 2 3 2" xfId="2174"/>
    <cellStyle name="40% - Accent2 4 2 3 2 2" xfId="2175"/>
    <cellStyle name="40% - Accent2 4 2 3 2_SCH J-3" xfId="15570"/>
    <cellStyle name="40% - Accent2 4 2 3 3" xfId="2176"/>
    <cellStyle name="40% - Accent2 4 2 3_SCH J-3" xfId="15569"/>
    <cellStyle name="40% - Accent2 4 2 4" xfId="2177"/>
    <cellStyle name="40% - Accent2 4 2 4 2" xfId="2178"/>
    <cellStyle name="40% - Accent2 4 2 4_SCH J-3" xfId="15571"/>
    <cellStyle name="40% - Accent2 4 2 5" xfId="2179"/>
    <cellStyle name="40% - Accent2 4 2 6" xfId="2180"/>
    <cellStyle name="40% - Accent2 4 2_SCH J-3" xfId="15564"/>
    <cellStyle name="40% - Accent2 4 3" xfId="2181"/>
    <cellStyle name="40% - Accent2 4 3 2" xfId="2182"/>
    <cellStyle name="40% - Accent2 4 3 2 2" xfId="2183"/>
    <cellStyle name="40% - Accent2 4 3 2 2 2" xfId="2184"/>
    <cellStyle name="40% - Accent2 4 3 2 2_SCH J-3" xfId="15574"/>
    <cellStyle name="40% - Accent2 4 3 2 3" xfId="2185"/>
    <cellStyle name="40% - Accent2 4 3 2_SCH J-3" xfId="15573"/>
    <cellStyle name="40% - Accent2 4 3 3" xfId="2186"/>
    <cellStyle name="40% - Accent2 4 3 3 2" xfId="2187"/>
    <cellStyle name="40% - Accent2 4 3 3_SCH J-3" xfId="15575"/>
    <cellStyle name="40% - Accent2 4 3 4" xfId="2188"/>
    <cellStyle name="40% - Accent2 4 3 5" xfId="2189"/>
    <cellStyle name="40% - Accent2 4 3_SCH J-3" xfId="15572"/>
    <cellStyle name="40% - Accent2 4 4" xfId="2190"/>
    <cellStyle name="40% - Accent2 4 4 2" xfId="2191"/>
    <cellStyle name="40% - Accent2 4 4 2 2" xfId="2192"/>
    <cellStyle name="40% - Accent2 4 4 2_SCH J-3" xfId="15577"/>
    <cellStyle name="40% - Accent2 4 4 3" xfId="2193"/>
    <cellStyle name="40% - Accent2 4 4_SCH J-3" xfId="15576"/>
    <cellStyle name="40% - Accent2 4 5" xfId="2194"/>
    <cellStyle name="40% - Accent2 4 5 2" xfId="2195"/>
    <cellStyle name="40% - Accent2 4 5_SCH J-3" xfId="15578"/>
    <cellStyle name="40% - Accent2 4 6" xfId="2196"/>
    <cellStyle name="40% - Accent2 4 7" xfId="2197"/>
    <cellStyle name="40% - Accent2 4_SCH J-3" xfId="15563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2_SCH J-3" xfId="15582"/>
    <cellStyle name="40% - Accent2 5 2 2 3" xfId="2203"/>
    <cellStyle name="40% - Accent2 5 2 2_SCH J-3" xfId="15581"/>
    <cellStyle name="40% - Accent2 5 2 3" xfId="2204"/>
    <cellStyle name="40% - Accent2 5 2 3 2" xfId="2205"/>
    <cellStyle name="40% - Accent2 5 2 3_SCH J-3" xfId="15583"/>
    <cellStyle name="40% - Accent2 5 2 4" xfId="2206"/>
    <cellStyle name="40% - Accent2 5 2 5" xfId="2207"/>
    <cellStyle name="40% - Accent2 5 2_SCH J-3" xfId="15580"/>
    <cellStyle name="40% - Accent2 5 3" xfId="2208"/>
    <cellStyle name="40% - Accent2 5 3 2" xfId="2209"/>
    <cellStyle name="40% - Accent2 5 3 2 2" xfId="2210"/>
    <cellStyle name="40% - Accent2 5 3 2_SCH J-3" xfId="15585"/>
    <cellStyle name="40% - Accent2 5 3 3" xfId="2211"/>
    <cellStyle name="40% - Accent2 5 3_SCH J-3" xfId="15584"/>
    <cellStyle name="40% - Accent2 5 4" xfId="2212"/>
    <cellStyle name="40% - Accent2 5 4 2" xfId="2213"/>
    <cellStyle name="40% - Accent2 5 4_SCH J-3" xfId="15586"/>
    <cellStyle name="40% - Accent2 5 5" xfId="2214"/>
    <cellStyle name="40% - Accent2 5 6" xfId="2215"/>
    <cellStyle name="40% - Accent2 5_SCH J-3" xfId="15579"/>
    <cellStyle name="40% - Accent2 6" xfId="2216"/>
    <cellStyle name="40% - Accent2 6 2" xfId="2217"/>
    <cellStyle name="40% - Accent2 6 2 2" xfId="2218"/>
    <cellStyle name="40% - Accent2 6 2 2 2" xfId="2219"/>
    <cellStyle name="40% - Accent2 6 2 2_SCH J-3" xfId="15589"/>
    <cellStyle name="40% - Accent2 6 2 3" xfId="2220"/>
    <cellStyle name="40% - Accent2 6 2 4" xfId="2221"/>
    <cellStyle name="40% - Accent2 6 2 5" xfId="2222"/>
    <cellStyle name="40% - Accent2 6 2_SCH J-3" xfId="15588"/>
    <cellStyle name="40% - Accent2 6 3" xfId="2223"/>
    <cellStyle name="40% - Accent2 6 3 2" xfId="2224"/>
    <cellStyle name="40% - Accent2 6 3_SCH J-3" xfId="15590"/>
    <cellStyle name="40% - Accent2 6 4" xfId="2225"/>
    <cellStyle name="40% - Accent2 6 5" xfId="2226"/>
    <cellStyle name="40% - Accent2 6_SCH J-3" xfId="15587"/>
    <cellStyle name="40% - Accent2 7" xfId="2227"/>
    <cellStyle name="40% - Accent2 7 2" xfId="2228"/>
    <cellStyle name="40% - Accent2 7 2 2" xfId="2229"/>
    <cellStyle name="40% - Accent2 7 2 2 2" xfId="2230"/>
    <cellStyle name="40% - Accent2 7 2 2_SCH J-3" xfId="15593"/>
    <cellStyle name="40% - Accent2 7 2 3" xfId="2231"/>
    <cellStyle name="40% - Accent2 7 2_SCH J-3" xfId="15592"/>
    <cellStyle name="40% - Accent2 7 3" xfId="2232"/>
    <cellStyle name="40% - Accent2 7 3 2" xfId="2233"/>
    <cellStyle name="40% - Accent2 7 3_SCH J-3" xfId="15594"/>
    <cellStyle name="40% - Accent2 7 4" xfId="2234"/>
    <cellStyle name="40% - Accent2 7 5" xfId="2235"/>
    <cellStyle name="40% - Accent2 7_SCH J-3" xfId="15591"/>
    <cellStyle name="40% - Accent2 8" xfId="2236"/>
    <cellStyle name="40% - Accent2 8 2" xfId="2237"/>
    <cellStyle name="40% - Accent2 8 2 2" xfId="2238"/>
    <cellStyle name="40% - Accent2 8 2 2 2" xfId="2239"/>
    <cellStyle name="40% - Accent2 8 2 2_SCH J-3" xfId="15597"/>
    <cellStyle name="40% - Accent2 8 2 3" xfId="2240"/>
    <cellStyle name="40% - Accent2 8 2_SCH J-3" xfId="15596"/>
    <cellStyle name="40% - Accent2 8 3" xfId="2241"/>
    <cellStyle name="40% - Accent2 8 3 2" xfId="2242"/>
    <cellStyle name="40% - Accent2 8 3_SCH J-3" xfId="15598"/>
    <cellStyle name="40% - Accent2 8 4" xfId="2243"/>
    <cellStyle name="40% - Accent2 8 5" xfId="2244"/>
    <cellStyle name="40% - Accent2 8_SCH J-3" xfId="15595"/>
    <cellStyle name="40% - Accent2 9" xfId="2245"/>
    <cellStyle name="40% - Accent2 9 2" xfId="2246"/>
    <cellStyle name="40% - Accent2 9 2 2" xfId="2247"/>
    <cellStyle name="40% - Accent2 9 2_SCH J-3" xfId="15600"/>
    <cellStyle name="40% - Accent2 9 3" xfId="2248"/>
    <cellStyle name="40% - Accent2 9 4" xfId="2249"/>
    <cellStyle name="40% - Accent2 9_SCH J-3" xfId="15599"/>
    <cellStyle name="40% - Accent3" xfId="14668" builtinId="39" customBuiltin="1"/>
    <cellStyle name="40% - Accent3 10" xfId="2250"/>
    <cellStyle name="40% - Accent3 10 2" xfId="2251"/>
    <cellStyle name="40% - Accent3 10 2 2" xfId="2252"/>
    <cellStyle name="40% - Accent3 10 2_SCH J-3" xfId="15602"/>
    <cellStyle name="40% - Accent3 10 3" xfId="2253"/>
    <cellStyle name="40% - Accent3 10 4" xfId="2254"/>
    <cellStyle name="40% - Accent3 10_SCH J-3" xfId="15601"/>
    <cellStyle name="40% - Accent3 11" xfId="2255"/>
    <cellStyle name="40% - Accent3 11 2" xfId="2256"/>
    <cellStyle name="40% - Accent3 11 2 2" xfId="2257"/>
    <cellStyle name="40% - Accent3 11 2_SCH J-3" xfId="15604"/>
    <cellStyle name="40% - Accent3 11 3" xfId="2258"/>
    <cellStyle name="40% - Accent3 11 4" xfId="2259"/>
    <cellStyle name="40% - Accent3 11_SCH J-3" xfId="15603"/>
    <cellStyle name="40% - Accent3 12" xfId="2260"/>
    <cellStyle name="40% - Accent3 12 2" xfId="2261"/>
    <cellStyle name="40% - Accent3 12 3" xfId="2262"/>
    <cellStyle name="40% - Accent3 12_SCH J-3" xfId="15605"/>
    <cellStyle name="40% - Accent3 13" xfId="2263"/>
    <cellStyle name="40% - Accent3 13 2" xfId="2264"/>
    <cellStyle name="40% - Accent3 13_SCH J-3" xfId="15606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2_SCH J-3" xfId="15611"/>
    <cellStyle name="40% - Accent3 2 2 2 2 2 3" xfId="2279"/>
    <cellStyle name="40% - Accent3 2 2 2 2 2_SCH J-3" xfId="15610"/>
    <cellStyle name="40% - Accent3 2 2 2 2 3" xfId="2280"/>
    <cellStyle name="40% - Accent3 2 2 2 2 3 2" xfId="2281"/>
    <cellStyle name="40% - Accent3 2 2 2 2 3_SCH J-3" xfId="15612"/>
    <cellStyle name="40% - Accent3 2 2 2 2 4" xfId="2282"/>
    <cellStyle name="40% - Accent3 2 2 2 2 5" xfId="2283"/>
    <cellStyle name="40% - Accent3 2 2 2 2_SCH J-3" xfId="15609"/>
    <cellStyle name="40% - Accent3 2 2 2 3" xfId="2284"/>
    <cellStyle name="40% - Accent3 2 2 2 3 2" xfId="2285"/>
    <cellStyle name="40% - Accent3 2 2 2 3 2 2" xfId="2286"/>
    <cellStyle name="40% - Accent3 2 2 2 3 2_SCH J-3" xfId="15614"/>
    <cellStyle name="40% - Accent3 2 2 2 3 3" xfId="2287"/>
    <cellStyle name="40% - Accent3 2 2 2 3_SCH J-3" xfId="15613"/>
    <cellStyle name="40% - Accent3 2 2 2 4" xfId="2288"/>
    <cellStyle name="40% - Accent3 2 2 2 4 2" xfId="2289"/>
    <cellStyle name="40% - Accent3 2 2 2 4_SCH J-3" xfId="15615"/>
    <cellStyle name="40% - Accent3 2 2 2 5" xfId="2290"/>
    <cellStyle name="40% - Accent3 2 2 2 6" xfId="2291"/>
    <cellStyle name="40% - Accent3 2 2 2_SCH J-3" xfId="15608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2_SCH J-3" xfId="15618"/>
    <cellStyle name="40% - Accent3 2 2 3 2 3" xfId="2296"/>
    <cellStyle name="40% - Accent3 2 2 3 2_SCH J-3" xfId="15617"/>
    <cellStyle name="40% - Accent3 2 2 3 3" xfId="2297"/>
    <cellStyle name="40% - Accent3 2 2 3 3 2" xfId="2298"/>
    <cellStyle name="40% - Accent3 2 2 3 3_SCH J-3" xfId="15619"/>
    <cellStyle name="40% - Accent3 2 2 3 4" xfId="2299"/>
    <cellStyle name="40% - Accent3 2 2 3 5" xfId="2300"/>
    <cellStyle name="40% - Accent3 2 2 3_SCH J-3" xfId="15616"/>
    <cellStyle name="40% - Accent3 2 2 4" xfId="2301"/>
    <cellStyle name="40% - Accent3 2 2 4 2" xfId="2302"/>
    <cellStyle name="40% - Accent3 2 2 4 2 2" xfId="2303"/>
    <cellStyle name="40% - Accent3 2 2 4 2_SCH J-3" xfId="15621"/>
    <cellStyle name="40% - Accent3 2 2 4 3" xfId="2304"/>
    <cellStyle name="40% - Accent3 2 2 4_SCH J-3" xfId="15620"/>
    <cellStyle name="40% - Accent3 2 2 5" xfId="2305"/>
    <cellStyle name="40% - Accent3 2 2 5 2" xfId="2306"/>
    <cellStyle name="40% - Accent3 2 2 5_SCH J-3" xfId="15622"/>
    <cellStyle name="40% - Accent3 2 2 6" xfId="2307"/>
    <cellStyle name="40% - Accent3 2 2 7" xfId="2308"/>
    <cellStyle name="40% - Accent3 2 2_SCH J-3" xfId="15607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2_SCH J-3" xfId="15626"/>
    <cellStyle name="40% - Accent3 2 3 2 2 3" xfId="2314"/>
    <cellStyle name="40% - Accent3 2 3 2 2_SCH J-3" xfId="15625"/>
    <cellStyle name="40% - Accent3 2 3 2 3" xfId="2315"/>
    <cellStyle name="40% - Accent3 2 3 2 3 2" xfId="2316"/>
    <cellStyle name="40% - Accent3 2 3 2 3_SCH J-3" xfId="15627"/>
    <cellStyle name="40% - Accent3 2 3 2 4" xfId="2317"/>
    <cellStyle name="40% - Accent3 2 3 2_SCH J-3" xfId="15624"/>
    <cellStyle name="40% - Accent3 2 3 3" xfId="2318"/>
    <cellStyle name="40% - Accent3 2 3 3 2" xfId="2319"/>
    <cellStyle name="40% - Accent3 2 3 3 2 2" xfId="2320"/>
    <cellStyle name="40% - Accent3 2 3 3 2_SCH J-3" xfId="15629"/>
    <cellStyle name="40% - Accent3 2 3 3 3" xfId="2321"/>
    <cellStyle name="40% - Accent3 2 3 3_SCH J-3" xfId="15628"/>
    <cellStyle name="40% - Accent3 2 3 4" xfId="2322"/>
    <cellStyle name="40% - Accent3 2 3 4 2" xfId="2323"/>
    <cellStyle name="40% - Accent3 2 3 4_SCH J-3" xfId="15630"/>
    <cellStyle name="40% - Accent3 2 3 5" xfId="2324"/>
    <cellStyle name="40% - Accent3 2 3 6" xfId="2325"/>
    <cellStyle name="40% - Accent3 2 3_SCH J-3" xfId="15623"/>
    <cellStyle name="40% - Accent3 2 4" xfId="2326"/>
    <cellStyle name="40% - Accent3 2 4 2" xfId="2327"/>
    <cellStyle name="40% - Accent3 2 4 2 2" xfId="2328"/>
    <cellStyle name="40% - Accent3 2 4 2 2 2" xfId="2329"/>
    <cellStyle name="40% - Accent3 2 4 2 2_SCH J-3" xfId="15633"/>
    <cellStyle name="40% - Accent3 2 4 2 3" xfId="2330"/>
    <cellStyle name="40% - Accent3 2 4 2_SCH J-3" xfId="15632"/>
    <cellStyle name="40% - Accent3 2 4 3" xfId="2331"/>
    <cellStyle name="40% - Accent3 2 4 3 2" xfId="2332"/>
    <cellStyle name="40% - Accent3 2 4 3_SCH J-3" xfId="15634"/>
    <cellStyle name="40% - Accent3 2 4 4" xfId="2333"/>
    <cellStyle name="40% - Accent3 2 4 5" xfId="2334"/>
    <cellStyle name="40% - Accent3 2 4_SCH J-3" xfId="15631"/>
    <cellStyle name="40% - Accent3 2 5" xfId="2335"/>
    <cellStyle name="40% - Accent3 2 5 2" xfId="2336"/>
    <cellStyle name="40% - Accent3 2 5 2 2" xfId="2337"/>
    <cellStyle name="40% - Accent3 2 5 2_SCH J-3" xfId="15636"/>
    <cellStyle name="40% - Accent3 2 5 3" xfId="2338"/>
    <cellStyle name="40% - Accent3 2 5 4" xfId="2339"/>
    <cellStyle name="40% - Accent3 2 5_SCH J-3" xfId="15635"/>
    <cellStyle name="40% - Accent3 2 6" xfId="2340"/>
    <cellStyle name="40% - Accent3 2 6 2" xfId="2341"/>
    <cellStyle name="40% - Accent3 2 6 3" xfId="2342"/>
    <cellStyle name="40% - Accent3 2 6_SCH J-3" xfId="15637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2_SCH J-3" xfId="15643"/>
    <cellStyle name="40% - Accent3 3 2 2 2 2 3" xfId="2355"/>
    <cellStyle name="40% - Accent3 3 2 2 2 2_SCH J-3" xfId="15642"/>
    <cellStyle name="40% - Accent3 3 2 2 2 3" xfId="2356"/>
    <cellStyle name="40% - Accent3 3 2 2 2 3 2" xfId="2357"/>
    <cellStyle name="40% - Accent3 3 2 2 2 3_SCH J-3" xfId="15644"/>
    <cellStyle name="40% - Accent3 3 2 2 2 4" xfId="2358"/>
    <cellStyle name="40% - Accent3 3 2 2 2 5" xfId="14470"/>
    <cellStyle name="40% - Accent3 3 2 2 2_SCH J-3" xfId="15641"/>
    <cellStyle name="40% - Accent3 3 2 2 3" xfId="2359"/>
    <cellStyle name="40% - Accent3 3 2 2 3 2" xfId="2360"/>
    <cellStyle name="40% - Accent3 3 2 2 3 2 2" xfId="2361"/>
    <cellStyle name="40% - Accent3 3 2 2 3 2_SCH J-3" xfId="15646"/>
    <cellStyle name="40% - Accent3 3 2 2 3 3" xfId="2362"/>
    <cellStyle name="40% - Accent3 3 2 2 3_SCH J-3" xfId="15645"/>
    <cellStyle name="40% - Accent3 3 2 2 4" xfId="2363"/>
    <cellStyle name="40% - Accent3 3 2 2 4 2" xfId="2364"/>
    <cellStyle name="40% - Accent3 3 2 2 4_SCH J-3" xfId="15647"/>
    <cellStyle name="40% - Accent3 3 2 2 5" xfId="2365"/>
    <cellStyle name="40% - Accent3 3 2 2 6" xfId="2366"/>
    <cellStyle name="40% - Accent3 3 2 2_SCH J-3" xfId="15640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2_SCH J-3" xfId="15650"/>
    <cellStyle name="40% - Accent3 3 2 3 2 3" xfId="2371"/>
    <cellStyle name="40% - Accent3 3 2 3 2_SCH J-3" xfId="15649"/>
    <cellStyle name="40% - Accent3 3 2 3 3" xfId="2372"/>
    <cellStyle name="40% - Accent3 3 2 3 3 2" xfId="2373"/>
    <cellStyle name="40% - Accent3 3 2 3 3_SCH J-3" xfId="15651"/>
    <cellStyle name="40% - Accent3 3 2 3 4" xfId="2374"/>
    <cellStyle name="40% - Accent3 3 2 3 5" xfId="14471"/>
    <cellStyle name="40% - Accent3 3 2 3_SCH J-3" xfId="15648"/>
    <cellStyle name="40% - Accent3 3 2 4" xfId="2375"/>
    <cellStyle name="40% - Accent3 3 2 4 2" xfId="2376"/>
    <cellStyle name="40% - Accent3 3 2 4 2 2" xfId="2377"/>
    <cellStyle name="40% - Accent3 3 2 4 2_SCH J-3" xfId="15653"/>
    <cellStyle name="40% - Accent3 3 2 4 3" xfId="2378"/>
    <cellStyle name="40% - Accent3 3 2 4_SCH J-3" xfId="15652"/>
    <cellStyle name="40% - Accent3 3 2 5" xfId="2379"/>
    <cellStyle name="40% - Accent3 3 2 5 2" xfId="2380"/>
    <cellStyle name="40% - Accent3 3 2 5_SCH J-3" xfId="15654"/>
    <cellStyle name="40% - Accent3 3 2 6" xfId="2381"/>
    <cellStyle name="40% - Accent3 3 2 7" xfId="2382"/>
    <cellStyle name="40% - Accent3 3 2_SCH J-3" xfId="15639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2_SCH J-3" xfId="15658"/>
    <cellStyle name="40% - Accent3 3 3 2 2 3" xfId="2388"/>
    <cellStyle name="40% - Accent3 3 3 2 2_SCH J-3" xfId="15657"/>
    <cellStyle name="40% - Accent3 3 3 2 3" xfId="2389"/>
    <cellStyle name="40% - Accent3 3 3 2 3 2" xfId="2390"/>
    <cellStyle name="40% - Accent3 3 3 2 3_SCH J-3" xfId="15659"/>
    <cellStyle name="40% - Accent3 3 3 2 4" xfId="2391"/>
    <cellStyle name="40% - Accent3 3 3 2 5" xfId="14472"/>
    <cellStyle name="40% - Accent3 3 3 2_SCH J-3" xfId="15656"/>
    <cellStyle name="40% - Accent3 3 3 3" xfId="2392"/>
    <cellStyle name="40% - Accent3 3 3 3 2" xfId="2393"/>
    <cellStyle name="40% - Accent3 3 3 3 2 2" xfId="2394"/>
    <cellStyle name="40% - Accent3 3 3 3 2_SCH J-3" xfId="15661"/>
    <cellStyle name="40% - Accent3 3 3 3 3" xfId="2395"/>
    <cellStyle name="40% - Accent3 3 3 3_SCH J-3" xfId="15660"/>
    <cellStyle name="40% - Accent3 3 3 4" xfId="2396"/>
    <cellStyle name="40% - Accent3 3 3 4 2" xfId="2397"/>
    <cellStyle name="40% - Accent3 3 3 4_SCH J-3" xfId="15662"/>
    <cellStyle name="40% - Accent3 3 3 5" xfId="2398"/>
    <cellStyle name="40% - Accent3 3 3 6" xfId="2399"/>
    <cellStyle name="40% - Accent3 3 3_SCH J-3" xfId="15655"/>
    <cellStyle name="40% - Accent3 3 4" xfId="2400"/>
    <cellStyle name="40% - Accent3 3 4 2" xfId="2401"/>
    <cellStyle name="40% - Accent3 3 4 2 2" xfId="2402"/>
    <cellStyle name="40% - Accent3 3 4 2 2 2" xfId="2403"/>
    <cellStyle name="40% - Accent3 3 4 2 2_SCH J-3" xfId="15665"/>
    <cellStyle name="40% - Accent3 3 4 2 3" xfId="2404"/>
    <cellStyle name="40% - Accent3 3 4 2_SCH J-3" xfId="15664"/>
    <cellStyle name="40% - Accent3 3 4 3" xfId="2405"/>
    <cellStyle name="40% - Accent3 3 4 3 2" xfId="2406"/>
    <cellStyle name="40% - Accent3 3 4 3_SCH J-3" xfId="15666"/>
    <cellStyle name="40% - Accent3 3 4 4" xfId="2407"/>
    <cellStyle name="40% - Accent3 3 4 5" xfId="2408"/>
    <cellStyle name="40% - Accent3 3 4_SCH J-3" xfId="15663"/>
    <cellStyle name="40% - Accent3 3 5" xfId="2409"/>
    <cellStyle name="40% - Accent3 3 5 2" xfId="2410"/>
    <cellStyle name="40% - Accent3 3 5 2 2" xfId="2411"/>
    <cellStyle name="40% - Accent3 3 5 2_SCH J-3" xfId="15668"/>
    <cellStyle name="40% - Accent3 3 5 3" xfId="2412"/>
    <cellStyle name="40% - Accent3 3 5_SCH J-3" xfId="15667"/>
    <cellStyle name="40% - Accent3 3 6" xfId="2413"/>
    <cellStyle name="40% - Accent3 3 6 2" xfId="2414"/>
    <cellStyle name="40% - Accent3 3 6_SCH J-3" xfId="15669"/>
    <cellStyle name="40% - Accent3 3 7" xfId="2415"/>
    <cellStyle name="40% - Accent3 3 8" xfId="2416"/>
    <cellStyle name="40% - Accent3 3 9" xfId="2417"/>
    <cellStyle name="40% - Accent3 3_SCH J-3" xfId="15638"/>
    <cellStyle name="40% - Accent3 4" xfId="2418"/>
    <cellStyle name="40% - Accent3 4 2" xfId="2419"/>
    <cellStyle name="40% - Accent3 4 2 2" xfId="2420"/>
    <cellStyle name="40% - Accent3 4 2 2 2" xfId="2421"/>
    <cellStyle name="40% - Accent3 4 2 2 2 2" xfId="2422"/>
    <cellStyle name="40% - Accent3 4 2 2 2 2 2" xfId="2423"/>
    <cellStyle name="40% - Accent3 4 2 2 2 2_SCH J-3" xfId="15674"/>
    <cellStyle name="40% - Accent3 4 2 2 2 3" xfId="2424"/>
    <cellStyle name="40% - Accent3 4 2 2 2_SCH J-3" xfId="15673"/>
    <cellStyle name="40% - Accent3 4 2 2 3" xfId="2425"/>
    <cellStyle name="40% - Accent3 4 2 2 3 2" xfId="2426"/>
    <cellStyle name="40% - Accent3 4 2 2 3_SCH J-3" xfId="15675"/>
    <cellStyle name="40% - Accent3 4 2 2 4" xfId="2427"/>
    <cellStyle name="40% - Accent3 4 2 2_SCH J-3" xfId="15672"/>
    <cellStyle name="40% - Accent3 4 2 3" xfId="2428"/>
    <cellStyle name="40% - Accent3 4 2 3 2" xfId="2429"/>
    <cellStyle name="40% - Accent3 4 2 3 2 2" xfId="2430"/>
    <cellStyle name="40% - Accent3 4 2 3 2_SCH J-3" xfId="15677"/>
    <cellStyle name="40% - Accent3 4 2 3 3" xfId="2431"/>
    <cellStyle name="40% - Accent3 4 2 3_SCH J-3" xfId="15676"/>
    <cellStyle name="40% - Accent3 4 2 4" xfId="2432"/>
    <cellStyle name="40% - Accent3 4 2 4 2" xfId="2433"/>
    <cellStyle name="40% - Accent3 4 2 4_SCH J-3" xfId="15678"/>
    <cellStyle name="40% - Accent3 4 2 5" xfId="2434"/>
    <cellStyle name="40% - Accent3 4 2 6" xfId="2435"/>
    <cellStyle name="40% - Accent3 4 2_SCH J-3" xfId="15671"/>
    <cellStyle name="40% - Accent3 4 3" xfId="2436"/>
    <cellStyle name="40% - Accent3 4 3 2" xfId="2437"/>
    <cellStyle name="40% - Accent3 4 3 2 2" xfId="2438"/>
    <cellStyle name="40% - Accent3 4 3 2 2 2" xfId="2439"/>
    <cellStyle name="40% - Accent3 4 3 2 2_SCH J-3" xfId="15681"/>
    <cellStyle name="40% - Accent3 4 3 2 3" xfId="2440"/>
    <cellStyle name="40% - Accent3 4 3 2_SCH J-3" xfId="15680"/>
    <cellStyle name="40% - Accent3 4 3 3" xfId="2441"/>
    <cellStyle name="40% - Accent3 4 3 3 2" xfId="2442"/>
    <cellStyle name="40% - Accent3 4 3 3_SCH J-3" xfId="15682"/>
    <cellStyle name="40% - Accent3 4 3 4" xfId="2443"/>
    <cellStyle name="40% - Accent3 4 3 5" xfId="2444"/>
    <cellStyle name="40% - Accent3 4 3_SCH J-3" xfId="15679"/>
    <cellStyle name="40% - Accent3 4 4" xfId="2445"/>
    <cellStyle name="40% - Accent3 4 4 2" xfId="2446"/>
    <cellStyle name="40% - Accent3 4 4 2 2" xfId="2447"/>
    <cellStyle name="40% - Accent3 4 4 2_SCH J-3" xfId="15684"/>
    <cellStyle name="40% - Accent3 4 4 3" xfId="2448"/>
    <cellStyle name="40% - Accent3 4 4_SCH J-3" xfId="15683"/>
    <cellStyle name="40% - Accent3 4 5" xfId="2449"/>
    <cellStyle name="40% - Accent3 4 5 2" xfId="2450"/>
    <cellStyle name="40% - Accent3 4 5_SCH J-3" xfId="15685"/>
    <cellStyle name="40% - Accent3 4 6" xfId="2451"/>
    <cellStyle name="40% - Accent3 4 7" xfId="2452"/>
    <cellStyle name="40% - Accent3 4_SCH J-3" xfId="15670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2_SCH J-3" xfId="15689"/>
    <cellStyle name="40% - Accent3 5 2 2 3" xfId="2458"/>
    <cellStyle name="40% - Accent3 5 2 2_SCH J-3" xfId="15688"/>
    <cellStyle name="40% - Accent3 5 2 3" xfId="2459"/>
    <cellStyle name="40% - Accent3 5 2 3 2" xfId="2460"/>
    <cellStyle name="40% - Accent3 5 2 3_SCH J-3" xfId="15690"/>
    <cellStyle name="40% - Accent3 5 2 4" xfId="2461"/>
    <cellStyle name="40% - Accent3 5 2 5" xfId="2462"/>
    <cellStyle name="40% - Accent3 5 2_SCH J-3" xfId="15687"/>
    <cellStyle name="40% - Accent3 5 3" xfId="2463"/>
    <cellStyle name="40% - Accent3 5 3 2" xfId="2464"/>
    <cellStyle name="40% - Accent3 5 3 2 2" xfId="2465"/>
    <cellStyle name="40% - Accent3 5 3 2_SCH J-3" xfId="15692"/>
    <cellStyle name="40% - Accent3 5 3 3" xfId="2466"/>
    <cellStyle name="40% - Accent3 5 3_SCH J-3" xfId="15691"/>
    <cellStyle name="40% - Accent3 5 4" xfId="2467"/>
    <cellStyle name="40% - Accent3 5 4 2" xfId="2468"/>
    <cellStyle name="40% - Accent3 5 4_SCH J-3" xfId="15693"/>
    <cellStyle name="40% - Accent3 5 5" xfId="2469"/>
    <cellStyle name="40% - Accent3 5 6" xfId="2470"/>
    <cellStyle name="40% - Accent3 5_SCH J-3" xfId="15686"/>
    <cellStyle name="40% - Accent3 6" xfId="2471"/>
    <cellStyle name="40% - Accent3 6 2" xfId="2472"/>
    <cellStyle name="40% - Accent3 6 2 2" xfId="2473"/>
    <cellStyle name="40% - Accent3 6 2 2 2" xfId="2474"/>
    <cellStyle name="40% - Accent3 6 2 2_SCH J-3" xfId="15696"/>
    <cellStyle name="40% - Accent3 6 2 3" xfId="2475"/>
    <cellStyle name="40% - Accent3 6 2 4" xfId="2476"/>
    <cellStyle name="40% - Accent3 6 2 5" xfId="2477"/>
    <cellStyle name="40% - Accent3 6 2_SCH J-3" xfId="15695"/>
    <cellStyle name="40% - Accent3 6 3" xfId="2478"/>
    <cellStyle name="40% - Accent3 6 3 2" xfId="2479"/>
    <cellStyle name="40% - Accent3 6 3_SCH J-3" xfId="15697"/>
    <cellStyle name="40% - Accent3 6 4" xfId="2480"/>
    <cellStyle name="40% - Accent3 6 5" xfId="2481"/>
    <cellStyle name="40% - Accent3 6_SCH J-3" xfId="15694"/>
    <cellStyle name="40% - Accent3 7" xfId="2482"/>
    <cellStyle name="40% - Accent3 7 2" xfId="2483"/>
    <cellStyle name="40% - Accent3 7 2 2" xfId="2484"/>
    <cellStyle name="40% - Accent3 7 2 2 2" xfId="2485"/>
    <cellStyle name="40% - Accent3 7 2 2_SCH J-3" xfId="15700"/>
    <cellStyle name="40% - Accent3 7 2 3" xfId="2486"/>
    <cellStyle name="40% - Accent3 7 2_SCH J-3" xfId="15699"/>
    <cellStyle name="40% - Accent3 7 3" xfId="2487"/>
    <cellStyle name="40% - Accent3 7 3 2" xfId="2488"/>
    <cellStyle name="40% - Accent3 7 3_SCH J-3" xfId="15701"/>
    <cellStyle name="40% - Accent3 7 4" xfId="2489"/>
    <cellStyle name="40% - Accent3 7 5" xfId="2490"/>
    <cellStyle name="40% - Accent3 7_SCH J-3" xfId="15698"/>
    <cellStyle name="40% - Accent3 8" xfId="2491"/>
    <cellStyle name="40% - Accent3 8 2" xfId="2492"/>
    <cellStyle name="40% - Accent3 8 2 2" xfId="2493"/>
    <cellStyle name="40% - Accent3 8 2 2 2" xfId="2494"/>
    <cellStyle name="40% - Accent3 8 2 2_SCH J-3" xfId="15704"/>
    <cellStyle name="40% - Accent3 8 2 3" xfId="2495"/>
    <cellStyle name="40% - Accent3 8 2_SCH J-3" xfId="15703"/>
    <cellStyle name="40% - Accent3 8 3" xfId="2496"/>
    <cellStyle name="40% - Accent3 8 3 2" xfId="2497"/>
    <cellStyle name="40% - Accent3 8 3_SCH J-3" xfId="15705"/>
    <cellStyle name="40% - Accent3 8 4" xfId="2498"/>
    <cellStyle name="40% - Accent3 8 5" xfId="2499"/>
    <cellStyle name="40% - Accent3 8_SCH J-3" xfId="15702"/>
    <cellStyle name="40% - Accent3 9" xfId="2500"/>
    <cellStyle name="40% - Accent3 9 2" xfId="2501"/>
    <cellStyle name="40% - Accent3 9 2 2" xfId="2502"/>
    <cellStyle name="40% - Accent3 9 2_SCH J-3" xfId="15707"/>
    <cellStyle name="40% - Accent3 9 3" xfId="2503"/>
    <cellStyle name="40% - Accent3 9 4" xfId="2504"/>
    <cellStyle name="40% - Accent3 9_SCH J-3" xfId="15706"/>
    <cellStyle name="40% - Accent4" xfId="14672" builtinId="43" customBuiltin="1"/>
    <cellStyle name="40% - Accent4 10" xfId="2505"/>
    <cellStyle name="40% - Accent4 10 2" xfId="2506"/>
    <cellStyle name="40% - Accent4 10 2 2" xfId="2507"/>
    <cellStyle name="40% - Accent4 10 2_SCH J-3" xfId="15709"/>
    <cellStyle name="40% - Accent4 10 3" xfId="2508"/>
    <cellStyle name="40% - Accent4 10 4" xfId="2509"/>
    <cellStyle name="40% - Accent4 10_SCH J-3" xfId="15708"/>
    <cellStyle name="40% - Accent4 11" xfId="2510"/>
    <cellStyle name="40% - Accent4 11 2" xfId="2511"/>
    <cellStyle name="40% - Accent4 11 2 2" xfId="2512"/>
    <cellStyle name="40% - Accent4 11 2_SCH J-3" xfId="15711"/>
    <cellStyle name="40% - Accent4 11 3" xfId="2513"/>
    <cellStyle name="40% - Accent4 11 4" xfId="2514"/>
    <cellStyle name="40% - Accent4 11_SCH J-3" xfId="15710"/>
    <cellStyle name="40% - Accent4 12" xfId="2515"/>
    <cellStyle name="40% - Accent4 12 2" xfId="2516"/>
    <cellStyle name="40% - Accent4 12 3" xfId="2517"/>
    <cellStyle name="40% - Accent4 12_SCH J-3" xfId="15712"/>
    <cellStyle name="40% - Accent4 13" xfId="2518"/>
    <cellStyle name="40% - Accent4 13 2" xfId="2519"/>
    <cellStyle name="40% - Accent4 13_SCH J-3" xfId="15713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2_SCH J-3" xfId="15718"/>
    <cellStyle name="40% - Accent4 2 2 2 2 2 3" xfId="2534"/>
    <cellStyle name="40% - Accent4 2 2 2 2 2_SCH J-3" xfId="15717"/>
    <cellStyle name="40% - Accent4 2 2 2 2 3" xfId="2535"/>
    <cellStyle name="40% - Accent4 2 2 2 2 3 2" xfId="2536"/>
    <cellStyle name="40% - Accent4 2 2 2 2 3_SCH J-3" xfId="15719"/>
    <cellStyle name="40% - Accent4 2 2 2 2 4" xfId="2537"/>
    <cellStyle name="40% - Accent4 2 2 2 2 5" xfId="2538"/>
    <cellStyle name="40% - Accent4 2 2 2 2_SCH J-3" xfId="15716"/>
    <cellStyle name="40% - Accent4 2 2 2 3" xfId="2539"/>
    <cellStyle name="40% - Accent4 2 2 2 3 2" xfId="2540"/>
    <cellStyle name="40% - Accent4 2 2 2 3 2 2" xfId="2541"/>
    <cellStyle name="40% - Accent4 2 2 2 3 2_SCH J-3" xfId="15721"/>
    <cellStyle name="40% - Accent4 2 2 2 3 3" xfId="2542"/>
    <cellStyle name="40% - Accent4 2 2 2 3_SCH J-3" xfId="15720"/>
    <cellStyle name="40% - Accent4 2 2 2 4" xfId="2543"/>
    <cellStyle name="40% - Accent4 2 2 2 4 2" xfId="2544"/>
    <cellStyle name="40% - Accent4 2 2 2 4_SCH J-3" xfId="15722"/>
    <cellStyle name="40% - Accent4 2 2 2 5" xfId="2545"/>
    <cellStyle name="40% - Accent4 2 2 2 6" xfId="2546"/>
    <cellStyle name="40% - Accent4 2 2 2_SCH J-3" xfId="15715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2_SCH J-3" xfId="15725"/>
    <cellStyle name="40% - Accent4 2 2 3 2 3" xfId="2551"/>
    <cellStyle name="40% - Accent4 2 2 3 2_SCH J-3" xfId="15724"/>
    <cellStyle name="40% - Accent4 2 2 3 3" xfId="2552"/>
    <cellStyle name="40% - Accent4 2 2 3 3 2" xfId="2553"/>
    <cellStyle name="40% - Accent4 2 2 3 3_SCH J-3" xfId="15726"/>
    <cellStyle name="40% - Accent4 2 2 3 4" xfId="2554"/>
    <cellStyle name="40% - Accent4 2 2 3 5" xfId="2555"/>
    <cellStyle name="40% - Accent4 2 2 3_SCH J-3" xfId="15723"/>
    <cellStyle name="40% - Accent4 2 2 4" xfId="2556"/>
    <cellStyle name="40% - Accent4 2 2 4 2" xfId="2557"/>
    <cellStyle name="40% - Accent4 2 2 4 2 2" xfId="2558"/>
    <cellStyle name="40% - Accent4 2 2 4 2_SCH J-3" xfId="15728"/>
    <cellStyle name="40% - Accent4 2 2 4 3" xfId="2559"/>
    <cellStyle name="40% - Accent4 2 2 4_SCH J-3" xfId="15727"/>
    <cellStyle name="40% - Accent4 2 2 5" xfId="2560"/>
    <cellStyle name="40% - Accent4 2 2 5 2" xfId="2561"/>
    <cellStyle name="40% - Accent4 2 2 5_SCH J-3" xfId="15729"/>
    <cellStyle name="40% - Accent4 2 2 6" xfId="2562"/>
    <cellStyle name="40% - Accent4 2 2 7" xfId="2563"/>
    <cellStyle name="40% - Accent4 2 2_SCH J-3" xfId="15714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2_SCH J-3" xfId="15733"/>
    <cellStyle name="40% - Accent4 2 3 2 2 3" xfId="2569"/>
    <cellStyle name="40% - Accent4 2 3 2 2_SCH J-3" xfId="15732"/>
    <cellStyle name="40% - Accent4 2 3 2 3" xfId="2570"/>
    <cellStyle name="40% - Accent4 2 3 2 3 2" xfId="2571"/>
    <cellStyle name="40% - Accent4 2 3 2 3_SCH J-3" xfId="15734"/>
    <cellStyle name="40% - Accent4 2 3 2 4" xfId="2572"/>
    <cellStyle name="40% - Accent4 2 3 2_SCH J-3" xfId="15731"/>
    <cellStyle name="40% - Accent4 2 3 3" xfId="2573"/>
    <cellStyle name="40% - Accent4 2 3 3 2" xfId="2574"/>
    <cellStyle name="40% - Accent4 2 3 3 2 2" xfId="2575"/>
    <cellStyle name="40% - Accent4 2 3 3 2_SCH J-3" xfId="15736"/>
    <cellStyle name="40% - Accent4 2 3 3 3" xfId="2576"/>
    <cellStyle name="40% - Accent4 2 3 3_SCH J-3" xfId="15735"/>
    <cellStyle name="40% - Accent4 2 3 4" xfId="2577"/>
    <cellStyle name="40% - Accent4 2 3 4 2" xfId="2578"/>
    <cellStyle name="40% - Accent4 2 3 4_SCH J-3" xfId="15737"/>
    <cellStyle name="40% - Accent4 2 3 5" xfId="2579"/>
    <cellStyle name="40% - Accent4 2 3 6" xfId="2580"/>
    <cellStyle name="40% - Accent4 2 3_SCH J-3" xfId="15730"/>
    <cellStyle name="40% - Accent4 2 4" xfId="2581"/>
    <cellStyle name="40% - Accent4 2 4 2" xfId="2582"/>
    <cellStyle name="40% - Accent4 2 4 2 2" xfId="2583"/>
    <cellStyle name="40% - Accent4 2 4 2 2 2" xfId="2584"/>
    <cellStyle name="40% - Accent4 2 4 2 2_SCH J-3" xfId="15740"/>
    <cellStyle name="40% - Accent4 2 4 2 3" xfId="2585"/>
    <cellStyle name="40% - Accent4 2 4 2_SCH J-3" xfId="15739"/>
    <cellStyle name="40% - Accent4 2 4 3" xfId="2586"/>
    <cellStyle name="40% - Accent4 2 4 3 2" xfId="2587"/>
    <cellStyle name="40% - Accent4 2 4 3_SCH J-3" xfId="15741"/>
    <cellStyle name="40% - Accent4 2 4 4" xfId="2588"/>
    <cellStyle name="40% - Accent4 2 4 5" xfId="2589"/>
    <cellStyle name="40% - Accent4 2 4_SCH J-3" xfId="15738"/>
    <cellStyle name="40% - Accent4 2 5" xfId="2590"/>
    <cellStyle name="40% - Accent4 2 5 2" xfId="2591"/>
    <cellStyle name="40% - Accent4 2 5 2 2" xfId="2592"/>
    <cellStyle name="40% - Accent4 2 5 2_SCH J-3" xfId="15743"/>
    <cellStyle name="40% - Accent4 2 5 3" xfId="2593"/>
    <cellStyle name="40% - Accent4 2 5 4" xfId="2594"/>
    <cellStyle name="40% - Accent4 2 5_SCH J-3" xfId="15742"/>
    <cellStyle name="40% - Accent4 2 6" xfId="2595"/>
    <cellStyle name="40% - Accent4 2 6 2" xfId="2596"/>
    <cellStyle name="40% - Accent4 2 6 3" xfId="2597"/>
    <cellStyle name="40% - Accent4 2 6_SCH J-3" xfId="15744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2_SCH J-3" xfId="15750"/>
    <cellStyle name="40% - Accent4 3 2 2 2 2 3" xfId="2610"/>
    <cellStyle name="40% - Accent4 3 2 2 2 2_SCH J-3" xfId="15749"/>
    <cellStyle name="40% - Accent4 3 2 2 2 3" xfId="2611"/>
    <cellStyle name="40% - Accent4 3 2 2 2 3 2" xfId="2612"/>
    <cellStyle name="40% - Accent4 3 2 2 2 3_SCH J-3" xfId="15751"/>
    <cellStyle name="40% - Accent4 3 2 2 2 4" xfId="2613"/>
    <cellStyle name="40% - Accent4 3 2 2 2 5" xfId="14473"/>
    <cellStyle name="40% - Accent4 3 2 2 2_SCH J-3" xfId="15748"/>
    <cellStyle name="40% - Accent4 3 2 2 3" xfId="2614"/>
    <cellStyle name="40% - Accent4 3 2 2 3 2" xfId="2615"/>
    <cellStyle name="40% - Accent4 3 2 2 3 2 2" xfId="2616"/>
    <cellStyle name="40% - Accent4 3 2 2 3 2_SCH J-3" xfId="15753"/>
    <cellStyle name="40% - Accent4 3 2 2 3 3" xfId="2617"/>
    <cellStyle name="40% - Accent4 3 2 2 3_SCH J-3" xfId="15752"/>
    <cellStyle name="40% - Accent4 3 2 2 4" xfId="2618"/>
    <cellStyle name="40% - Accent4 3 2 2 4 2" xfId="2619"/>
    <cellStyle name="40% - Accent4 3 2 2 4_SCH J-3" xfId="15754"/>
    <cellStyle name="40% - Accent4 3 2 2 5" xfId="2620"/>
    <cellStyle name="40% - Accent4 3 2 2 6" xfId="2621"/>
    <cellStyle name="40% - Accent4 3 2 2_SCH J-3" xfId="15747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2_SCH J-3" xfId="15757"/>
    <cellStyle name="40% - Accent4 3 2 3 2 3" xfId="2626"/>
    <cellStyle name="40% - Accent4 3 2 3 2_SCH J-3" xfId="15756"/>
    <cellStyle name="40% - Accent4 3 2 3 3" xfId="2627"/>
    <cellStyle name="40% - Accent4 3 2 3 3 2" xfId="2628"/>
    <cellStyle name="40% - Accent4 3 2 3 3_SCH J-3" xfId="15758"/>
    <cellStyle name="40% - Accent4 3 2 3 4" xfId="2629"/>
    <cellStyle name="40% - Accent4 3 2 3 5" xfId="14474"/>
    <cellStyle name="40% - Accent4 3 2 3_SCH J-3" xfId="15755"/>
    <cellStyle name="40% - Accent4 3 2 4" xfId="2630"/>
    <cellStyle name="40% - Accent4 3 2 4 2" xfId="2631"/>
    <cellStyle name="40% - Accent4 3 2 4 2 2" xfId="2632"/>
    <cellStyle name="40% - Accent4 3 2 4 2_SCH J-3" xfId="15760"/>
    <cellStyle name="40% - Accent4 3 2 4 3" xfId="2633"/>
    <cellStyle name="40% - Accent4 3 2 4_SCH J-3" xfId="15759"/>
    <cellStyle name="40% - Accent4 3 2 5" xfId="2634"/>
    <cellStyle name="40% - Accent4 3 2 5 2" xfId="2635"/>
    <cellStyle name="40% - Accent4 3 2 5_SCH J-3" xfId="15761"/>
    <cellStyle name="40% - Accent4 3 2 6" xfId="2636"/>
    <cellStyle name="40% - Accent4 3 2 7" xfId="2637"/>
    <cellStyle name="40% - Accent4 3 2_SCH J-3" xfId="15746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2_SCH J-3" xfId="15765"/>
    <cellStyle name="40% - Accent4 3 3 2 2 3" xfId="2643"/>
    <cellStyle name="40% - Accent4 3 3 2 2_SCH J-3" xfId="15764"/>
    <cellStyle name="40% - Accent4 3 3 2 3" xfId="2644"/>
    <cellStyle name="40% - Accent4 3 3 2 3 2" xfId="2645"/>
    <cellStyle name="40% - Accent4 3 3 2 3_SCH J-3" xfId="15766"/>
    <cellStyle name="40% - Accent4 3 3 2 4" xfId="2646"/>
    <cellStyle name="40% - Accent4 3 3 2 5" xfId="14475"/>
    <cellStyle name="40% - Accent4 3 3 2_SCH J-3" xfId="15763"/>
    <cellStyle name="40% - Accent4 3 3 3" xfId="2647"/>
    <cellStyle name="40% - Accent4 3 3 3 2" xfId="2648"/>
    <cellStyle name="40% - Accent4 3 3 3 2 2" xfId="2649"/>
    <cellStyle name="40% - Accent4 3 3 3 2_SCH J-3" xfId="15768"/>
    <cellStyle name="40% - Accent4 3 3 3 3" xfId="2650"/>
    <cellStyle name="40% - Accent4 3 3 3_SCH J-3" xfId="15767"/>
    <cellStyle name="40% - Accent4 3 3 4" xfId="2651"/>
    <cellStyle name="40% - Accent4 3 3 4 2" xfId="2652"/>
    <cellStyle name="40% - Accent4 3 3 4_SCH J-3" xfId="15769"/>
    <cellStyle name="40% - Accent4 3 3 5" xfId="2653"/>
    <cellStyle name="40% - Accent4 3 3 6" xfId="2654"/>
    <cellStyle name="40% - Accent4 3 3_SCH J-3" xfId="15762"/>
    <cellStyle name="40% - Accent4 3 4" xfId="2655"/>
    <cellStyle name="40% - Accent4 3 4 2" xfId="2656"/>
    <cellStyle name="40% - Accent4 3 4 2 2" xfId="2657"/>
    <cellStyle name="40% - Accent4 3 4 2 2 2" xfId="2658"/>
    <cellStyle name="40% - Accent4 3 4 2 2_SCH J-3" xfId="15772"/>
    <cellStyle name="40% - Accent4 3 4 2 3" xfId="2659"/>
    <cellStyle name="40% - Accent4 3 4 2_SCH J-3" xfId="15771"/>
    <cellStyle name="40% - Accent4 3 4 3" xfId="2660"/>
    <cellStyle name="40% - Accent4 3 4 3 2" xfId="2661"/>
    <cellStyle name="40% - Accent4 3 4 3_SCH J-3" xfId="15773"/>
    <cellStyle name="40% - Accent4 3 4 4" xfId="2662"/>
    <cellStyle name="40% - Accent4 3 4 5" xfId="2663"/>
    <cellStyle name="40% - Accent4 3 4_SCH J-3" xfId="15770"/>
    <cellStyle name="40% - Accent4 3 5" xfId="2664"/>
    <cellStyle name="40% - Accent4 3 5 2" xfId="2665"/>
    <cellStyle name="40% - Accent4 3 5 2 2" xfId="2666"/>
    <cellStyle name="40% - Accent4 3 5 2_SCH J-3" xfId="15775"/>
    <cellStyle name="40% - Accent4 3 5 3" xfId="2667"/>
    <cellStyle name="40% - Accent4 3 5_SCH J-3" xfId="15774"/>
    <cellStyle name="40% - Accent4 3 6" xfId="2668"/>
    <cellStyle name="40% - Accent4 3 6 2" xfId="2669"/>
    <cellStyle name="40% - Accent4 3 6_SCH J-3" xfId="15776"/>
    <cellStyle name="40% - Accent4 3 7" xfId="2670"/>
    <cellStyle name="40% - Accent4 3 8" xfId="2671"/>
    <cellStyle name="40% - Accent4 3 9" xfId="2672"/>
    <cellStyle name="40% - Accent4 3_SCH J-3" xfId="15745"/>
    <cellStyle name="40% - Accent4 4" xfId="2673"/>
    <cellStyle name="40% - Accent4 4 2" xfId="2674"/>
    <cellStyle name="40% - Accent4 4 2 2" xfId="2675"/>
    <cellStyle name="40% - Accent4 4 2 2 2" xfId="2676"/>
    <cellStyle name="40% - Accent4 4 2 2 2 2" xfId="2677"/>
    <cellStyle name="40% - Accent4 4 2 2 2 2 2" xfId="2678"/>
    <cellStyle name="40% - Accent4 4 2 2 2 2_SCH J-3" xfId="15781"/>
    <cellStyle name="40% - Accent4 4 2 2 2 3" xfId="2679"/>
    <cellStyle name="40% - Accent4 4 2 2 2_SCH J-3" xfId="15780"/>
    <cellStyle name="40% - Accent4 4 2 2 3" xfId="2680"/>
    <cellStyle name="40% - Accent4 4 2 2 3 2" xfId="2681"/>
    <cellStyle name="40% - Accent4 4 2 2 3_SCH J-3" xfId="15782"/>
    <cellStyle name="40% - Accent4 4 2 2 4" xfId="2682"/>
    <cellStyle name="40% - Accent4 4 2 2_SCH J-3" xfId="15779"/>
    <cellStyle name="40% - Accent4 4 2 3" xfId="2683"/>
    <cellStyle name="40% - Accent4 4 2 3 2" xfId="2684"/>
    <cellStyle name="40% - Accent4 4 2 3 2 2" xfId="2685"/>
    <cellStyle name="40% - Accent4 4 2 3 2_SCH J-3" xfId="15784"/>
    <cellStyle name="40% - Accent4 4 2 3 3" xfId="2686"/>
    <cellStyle name="40% - Accent4 4 2 3_SCH J-3" xfId="15783"/>
    <cellStyle name="40% - Accent4 4 2 4" xfId="2687"/>
    <cellStyle name="40% - Accent4 4 2 4 2" xfId="2688"/>
    <cellStyle name="40% - Accent4 4 2 4_SCH J-3" xfId="15785"/>
    <cellStyle name="40% - Accent4 4 2 5" xfId="2689"/>
    <cellStyle name="40% - Accent4 4 2 6" xfId="2690"/>
    <cellStyle name="40% - Accent4 4 2_SCH J-3" xfId="15778"/>
    <cellStyle name="40% - Accent4 4 3" xfId="2691"/>
    <cellStyle name="40% - Accent4 4 3 2" xfId="2692"/>
    <cellStyle name="40% - Accent4 4 3 2 2" xfId="2693"/>
    <cellStyle name="40% - Accent4 4 3 2 2 2" xfId="2694"/>
    <cellStyle name="40% - Accent4 4 3 2 2_SCH J-3" xfId="15788"/>
    <cellStyle name="40% - Accent4 4 3 2 3" xfId="2695"/>
    <cellStyle name="40% - Accent4 4 3 2_SCH J-3" xfId="15787"/>
    <cellStyle name="40% - Accent4 4 3 3" xfId="2696"/>
    <cellStyle name="40% - Accent4 4 3 3 2" xfId="2697"/>
    <cellStyle name="40% - Accent4 4 3 3_SCH J-3" xfId="15789"/>
    <cellStyle name="40% - Accent4 4 3 4" xfId="2698"/>
    <cellStyle name="40% - Accent4 4 3 5" xfId="2699"/>
    <cellStyle name="40% - Accent4 4 3_SCH J-3" xfId="15786"/>
    <cellStyle name="40% - Accent4 4 4" xfId="2700"/>
    <cellStyle name="40% - Accent4 4 4 2" xfId="2701"/>
    <cellStyle name="40% - Accent4 4 4 2 2" xfId="2702"/>
    <cellStyle name="40% - Accent4 4 4 2_SCH J-3" xfId="15791"/>
    <cellStyle name="40% - Accent4 4 4 3" xfId="2703"/>
    <cellStyle name="40% - Accent4 4 4_SCH J-3" xfId="15790"/>
    <cellStyle name="40% - Accent4 4 5" xfId="2704"/>
    <cellStyle name="40% - Accent4 4 5 2" xfId="2705"/>
    <cellStyle name="40% - Accent4 4 5_SCH J-3" xfId="15792"/>
    <cellStyle name="40% - Accent4 4 6" xfId="2706"/>
    <cellStyle name="40% - Accent4 4 7" xfId="2707"/>
    <cellStyle name="40% - Accent4 4_SCH J-3" xfId="15777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2_SCH J-3" xfId="15796"/>
    <cellStyle name="40% - Accent4 5 2 2 3" xfId="2713"/>
    <cellStyle name="40% - Accent4 5 2 2_SCH J-3" xfId="15795"/>
    <cellStyle name="40% - Accent4 5 2 3" xfId="2714"/>
    <cellStyle name="40% - Accent4 5 2 3 2" xfId="2715"/>
    <cellStyle name="40% - Accent4 5 2 3_SCH J-3" xfId="15797"/>
    <cellStyle name="40% - Accent4 5 2 4" xfId="2716"/>
    <cellStyle name="40% - Accent4 5 2 5" xfId="2717"/>
    <cellStyle name="40% - Accent4 5 2_SCH J-3" xfId="15794"/>
    <cellStyle name="40% - Accent4 5 3" xfId="2718"/>
    <cellStyle name="40% - Accent4 5 3 2" xfId="2719"/>
    <cellStyle name="40% - Accent4 5 3 2 2" xfId="2720"/>
    <cellStyle name="40% - Accent4 5 3 2_SCH J-3" xfId="15799"/>
    <cellStyle name="40% - Accent4 5 3 3" xfId="2721"/>
    <cellStyle name="40% - Accent4 5 3_SCH J-3" xfId="15798"/>
    <cellStyle name="40% - Accent4 5 4" xfId="2722"/>
    <cellStyle name="40% - Accent4 5 4 2" xfId="2723"/>
    <cellStyle name="40% - Accent4 5 4_SCH J-3" xfId="15800"/>
    <cellStyle name="40% - Accent4 5 5" xfId="2724"/>
    <cellStyle name="40% - Accent4 5 6" xfId="2725"/>
    <cellStyle name="40% - Accent4 5_SCH J-3" xfId="15793"/>
    <cellStyle name="40% - Accent4 6" xfId="2726"/>
    <cellStyle name="40% - Accent4 6 2" xfId="2727"/>
    <cellStyle name="40% - Accent4 6 2 2" xfId="2728"/>
    <cellStyle name="40% - Accent4 6 2 2 2" xfId="2729"/>
    <cellStyle name="40% - Accent4 6 2 2_SCH J-3" xfId="15803"/>
    <cellStyle name="40% - Accent4 6 2 3" xfId="2730"/>
    <cellStyle name="40% - Accent4 6 2 4" xfId="2731"/>
    <cellStyle name="40% - Accent4 6 2 5" xfId="2732"/>
    <cellStyle name="40% - Accent4 6 2_SCH J-3" xfId="15802"/>
    <cellStyle name="40% - Accent4 6 3" xfId="2733"/>
    <cellStyle name="40% - Accent4 6 3 2" xfId="2734"/>
    <cellStyle name="40% - Accent4 6 3_SCH J-3" xfId="15804"/>
    <cellStyle name="40% - Accent4 6 4" xfId="2735"/>
    <cellStyle name="40% - Accent4 6 5" xfId="2736"/>
    <cellStyle name="40% - Accent4 6_SCH J-3" xfId="15801"/>
    <cellStyle name="40% - Accent4 7" xfId="2737"/>
    <cellStyle name="40% - Accent4 7 2" xfId="2738"/>
    <cellStyle name="40% - Accent4 7 2 2" xfId="2739"/>
    <cellStyle name="40% - Accent4 7 2 2 2" xfId="2740"/>
    <cellStyle name="40% - Accent4 7 2 2_SCH J-3" xfId="15807"/>
    <cellStyle name="40% - Accent4 7 2 3" xfId="2741"/>
    <cellStyle name="40% - Accent4 7 2_SCH J-3" xfId="15806"/>
    <cellStyle name="40% - Accent4 7 3" xfId="2742"/>
    <cellStyle name="40% - Accent4 7 3 2" xfId="2743"/>
    <cellStyle name="40% - Accent4 7 3_SCH J-3" xfId="15808"/>
    <cellStyle name="40% - Accent4 7 4" xfId="2744"/>
    <cellStyle name="40% - Accent4 7 5" xfId="2745"/>
    <cellStyle name="40% - Accent4 7_SCH J-3" xfId="15805"/>
    <cellStyle name="40% - Accent4 8" xfId="2746"/>
    <cellStyle name="40% - Accent4 8 2" xfId="2747"/>
    <cellStyle name="40% - Accent4 8 2 2" xfId="2748"/>
    <cellStyle name="40% - Accent4 8 2 2 2" xfId="2749"/>
    <cellStyle name="40% - Accent4 8 2 2_SCH J-3" xfId="15811"/>
    <cellStyle name="40% - Accent4 8 2 3" xfId="2750"/>
    <cellStyle name="40% - Accent4 8 2_SCH J-3" xfId="15810"/>
    <cellStyle name="40% - Accent4 8 3" xfId="2751"/>
    <cellStyle name="40% - Accent4 8 3 2" xfId="2752"/>
    <cellStyle name="40% - Accent4 8 3_SCH J-3" xfId="15812"/>
    <cellStyle name="40% - Accent4 8 4" xfId="2753"/>
    <cellStyle name="40% - Accent4 8 5" xfId="2754"/>
    <cellStyle name="40% - Accent4 8_SCH J-3" xfId="15809"/>
    <cellStyle name="40% - Accent4 9" xfId="2755"/>
    <cellStyle name="40% - Accent4 9 2" xfId="2756"/>
    <cellStyle name="40% - Accent4 9 2 2" xfId="2757"/>
    <cellStyle name="40% - Accent4 9 2_SCH J-3" xfId="15814"/>
    <cellStyle name="40% - Accent4 9 3" xfId="2758"/>
    <cellStyle name="40% - Accent4 9 4" xfId="2759"/>
    <cellStyle name="40% - Accent4 9_SCH J-3" xfId="15813"/>
    <cellStyle name="40% - Accent5" xfId="14676" builtinId="47" customBuiltin="1"/>
    <cellStyle name="40% - Accent5 10" xfId="2760"/>
    <cellStyle name="40% - Accent5 10 2" xfId="2761"/>
    <cellStyle name="40% - Accent5 10 2 2" xfId="2762"/>
    <cellStyle name="40% - Accent5 10 2_SCH J-3" xfId="15816"/>
    <cellStyle name="40% - Accent5 10 3" xfId="2763"/>
    <cellStyle name="40% - Accent5 10 4" xfId="2764"/>
    <cellStyle name="40% - Accent5 10_SCH J-3" xfId="15815"/>
    <cellStyle name="40% - Accent5 11" xfId="2765"/>
    <cellStyle name="40% - Accent5 11 2" xfId="2766"/>
    <cellStyle name="40% - Accent5 11 2 2" xfId="2767"/>
    <cellStyle name="40% - Accent5 11 2_SCH J-3" xfId="15818"/>
    <cellStyle name="40% - Accent5 11 3" xfId="2768"/>
    <cellStyle name="40% - Accent5 11 4" xfId="2769"/>
    <cellStyle name="40% - Accent5 11_SCH J-3" xfId="15817"/>
    <cellStyle name="40% - Accent5 12" xfId="2770"/>
    <cellStyle name="40% - Accent5 12 2" xfId="2771"/>
    <cellStyle name="40% - Accent5 12 3" xfId="2772"/>
    <cellStyle name="40% - Accent5 12_SCH J-3" xfId="15819"/>
    <cellStyle name="40% - Accent5 13" xfId="2773"/>
    <cellStyle name="40% - Accent5 13 2" xfId="2774"/>
    <cellStyle name="40% - Accent5 13_SCH J-3" xfId="15820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2_SCH J-3" xfId="15825"/>
    <cellStyle name="40% - Accent5 2 2 2 2 2 3" xfId="2789"/>
    <cellStyle name="40% - Accent5 2 2 2 2 2_SCH J-3" xfId="15824"/>
    <cellStyle name="40% - Accent5 2 2 2 2 3" xfId="2790"/>
    <cellStyle name="40% - Accent5 2 2 2 2 3 2" xfId="2791"/>
    <cellStyle name="40% - Accent5 2 2 2 2 3_SCH J-3" xfId="15826"/>
    <cellStyle name="40% - Accent5 2 2 2 2 4" xfId="2792"/>
    <cellStyle name="40% - Accent5 2 2 2 2 5" xfId="2793"/>
    <cellStyle name="40% - Accent5 2 2 2 2_SCH J-3" xfId="15823"/>
    <cellStyle name="40% - Accent5 2 2 2 3" xfId="2794"/>
    <cellStyle name="40% - Accent5 2 2 2 3 2" xfId="2795"/>
    <cellStyle name="40% - Accent5 2 2 2 3 2 2" xfId="2796"/>
    <cellStyle name="40% - Accent5 2 2 2 3 2_SCH J-3" xfId="15828"/>
    <cellStyle name="40% - Accent5 2 2 2 3 3" xfId="2797"/>
    <cellStyle name="40% - Accent5 2 2 2 3_SCH J-3" xfId="15827"/>
    <cellStyle name="40% - Accent5 2 2 2 4" xfId="2798"/>
    <cellStyle name="40% - Accent5 2 2 2 4 2" xfId="2799"/>
    <cellStyle name="40% - Accent5 2 2 2 4_SCH J-3" xfId="15829"/>
    <cellStyle name="40% - Accent5 2 2 2 5" xfId="2800"/>
    <cellStyle name="40% - Accent5 2 2 2 6" xfId="2801"/>
    <cellStyle name="40% - Accent5 2 2 2_SCH J-3" xfId="15822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2_SCH J-3" xfId="15832"/>
    <cellStyle name="40% - Accent5 2 2 3 2 3" xfId="2806"/>
    <cellStyle name="40% - Accent5 2 2 3 2_SCH J-3" xfId="15831"/>
    <cellStyle name="40% - Accent5 2 2 3 3" xfId="2807"/>
    <cellStyle name="40% - Accent5 2 2 3 3 2" xfId="2808"/>
    <cellStyle name="40% - Accent5 2 2 3 3_SCH J-3" xfId="15833"/>
    <cellStyle name="40% - Accent5 2 2 3 4" xfId="2809"/>
    <cellStyle name="40% - Accent5 2 2 3 5" xfId="2810"/>
    <cellStyle name="40% - Accent5 2 2 3_SCH J-3" xfId="15830"/>
    <cellStyle name="40% - Accent5 2 2 4" xfId="2811"/>
    <cellStyle name="40% - Accent5 2 2 4 2" xfId="2812"/>
    <cellStyle name="40% - Accent5 2 2 4 2 2" xfId="2813"/>
    <cellStyle name="40% - Accent5 2 2 4 2_SCH J-3" xfId="15835"/>
    <cellStyle name="40% - Accent5 2 2 4 3" xfId="2814"/>
    <cellStyle name="40% - Accent5 2 2 4_SCH J-3" xfId="15834"/>
    <cellStyle name="40% - Accent5 2 2 5" xfId="2815"/>
    <cellStyle name="40% - Accent5 2 2 5 2" xfId="2816"/>
    <cellStyle name="40% - Accent5 2 2 5_SCH J-3" xfId="15836"/>
    <cellStyle name="40% - Accent5 2 2 6" xfId="2817"/>
    <cellStyle name="40% - Accent5 2 2 7" xfId="2818"/>
    <cellStyle name="40% - Accent5 2 2_SCH J-3" xfId="15821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2_SCH J-3" xfId="15840"/>
    <cellStyle name="40% - Accent5 2 3 2 2 3" xfId="2824"/>
    <cellStyle name="40% - Accent5 2 3 2 2_SCH J-3" xfId="15839"/>
    <cellStyle name="40% - Accent5 2 3 2 3" xfId="2825"/>
    <cellStyle name="40% - Accent5 2 3 2 3 2" xfId="2826"/>
    <cellStyle name="40% - Accent5 2 3 2 3_SCH J-3" xfId="15841"/>
    <cellStyle name="40% - Accent5 2 3 2 4" xfId="2827"/>
    <cellStyle name="40% - Accent5 2 3 2_SCH J-3" xfId="15838"/>
    <cellStyle name="40% - Accent5 2 3 3" xfId="2828"/>
    <cellStyle name="40% - Accent5 2 3 3 2" xfId="2829"/>
    <cellStyle name="40% - Accent5 2 3 3 2 2" xfId="2830"/>
    <cellStyle name="40% - Accent5 2 3 3 2_SCH J-3" xfId="15843"/>
    <cellStyle name="40% - Accent5 2 3 3 3" xfId="2831"/>
    <cellStyle name="40% - Accent5 2 3 3_SCH J-3" xfId="15842"/>
    <cellStyle name="40% - Accent5 2 3 4" xfId="2832"/>
    <cellStyle name="40% - Accent5 2 3 4 2" xfId="2833"/>
    <cellStyle name="40% - Accent5 2 3 4_SCH J-3" xfId="15844"/>
    <cellStyle name="40% - Accent5 2 3 5" xfId="2834"/>
    <cellStyle name="40% - Accent5 2 3 6" xfId="2835"/>
    <cellStyle name="40% - Accent5 2 3_SCH J-3" xfId="15837"/>
    <cellStyle name="40% - Accent5 2 4" xfId="2836"/>
    <cellStyle name="40% - Accent5 2 4 2" xfId="2837"/>
    <cellStyle name="40% - Accent5 2 4 2 2" xfId="2838"/>
    <cellStyle name="40% - Accent5 2 4 2 2 2" xfId="2839"/>
    <cellStyle name="40% - Accent5 2 4 2 2_SCH J-3" xfId="15847"/>
    <cellStyle name="40% - Accent5 2 4 2 3" xfId="2840"/>
    <cellStyle name="40% - Accent5 2 4 2_SCH J-3" xfId="15846"/>
    <cellStyle name="40% - Accent5 2 4 3" xfId="2841"/>
    <cellStyle name="40% - Accent5 2 4 3 2" xfId="2842"/>
    <cellStyle name="40% - Accent5 2 4 3_SCH J-3" xfId="15848"/>
    <cellStyle name="40% - Accent5 2 4 4" xfId="2843"/>
    <cellStyle name="40% - Accent5 2 4 5" xfId="2844"/>
    <cellStyle name="40% - Accent5 2 4_SCH J-3" xfId="15845"/>
    <cellStyle name="40% - Accent5 2 5" xfId="2845"/>
    <cellStyle name="40% - Accent5 2 5 2" xfId="2846"/>
    <cellStyle name="40% - Accent5 2 5 2 2" xfId="2847"/>
    <cellStyle name="40% - Accent5 2 5 2_SCH J-3" xfId="15850"/>
    <cellStyle name="40% - Accent5 2 5 3" xfId="2848"/>
    <cellStyle name="40% - Accent5 2 5 4" xfId="2849"/>
    <cellStyle name="40% - Accent5 2 5_SCH J-3" xfId="15849"/>
    <cellStyle name="40% - Accent5 2 6" xfId="2850"/>
    <cellStyle name="40% - Accent5 2 6 2" xfId="2851"/>
    <cellStyle name="40% - Accent5 2 6 3" xfId="2852"/>
    <cellStyle name="40% - Accent5 2 6_SCH J-3" xfId="15851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2_SCH J-3" xfId="15857"/>
    <cellStyle name="40% - Accent5 3 2 2 2 2 3" xfId="2865"/>
    <cellStyle name="40% - Accent5 3 2 2 2 2_SCH J-3" xfId="15856"/>
    <cellStyle name="40% - Accent5 3 2 2 2 3" xfId="2866"/>
    <cellStyle name="40% - Accent5 3 2 2 2 3 2" xfId="2867"/>
    <cellStyle name="40% - Accent5 3 2 2 2 3_SCH J-3" xfId="15858"/>
    <cellStyle name="40% - Accent5 3 2 2 2 4" xfId="2868"/>
    <cellStyle name="40% - Accent5 3 2 2 2 5" xfId="14476"/>
    <cellStyle name="40% - Accent5 3 2 2 2_SCH J-3" xfId="15855"/>
    <cellStyle name="40% - Accent5 3 2 2 3" xfId="2869"/>
    <cellStyle name="40% - Accent5 3 2 2 3 2" xfId="2870"/>
    <cellStyle name="40% - Accent5 3 2 2 3 2 2" xfId="2871"/>
    <cellStyle name="40% - Accent5 3 2 2 3 2_SCH J-3" xfId="15860"/>
    <cellStyle name="40% - Accent5 3 2 2 3 3" xfId="2872"/>
    <cellStyle name="40% - Accent5 3 2 2 3_SCH J-3" xfId="15859"/>
    <cellStyle name="40% - Accent5 3 2 2 4" xfId="2873"/>
    <cellStyle name="40% - Accent5 3 2 2 4 2" xfId="2874"/>
    <cellStyle name="40% - Accent5 3 2 2 4_SCH J-3" xfId="15861"/>
    <cellStyle name="40% - Accent5 3 2 2 5" xfId="2875"/>
    <cellStyle name="40% - Accent5 3 2 2 6" xfId="2876"/>
    <cellStyle name="40% - Accent5 3 2 2_SCH J-3" xfId="15854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2_SCH J-3" xfId="15864"/>
    <cellStyle name="40% - Accent5 3 2 3 2 3" xfId="2881"/>
    <cellStyle name="40% - Accent5 3 2 3 2_SCH J-3" xfId="15863"/>
    <cellStyle name="40% - Accent5 3 2 3 3" xfId="2882"/>
    <cellStyle name="40% - Accent5 3 2 3 3 2" xfId="2883"/>
    <cellStyle name="40% - Accent5 3 2 3 3_SCH J-3" xfId="15865"/>
    <cellStyle name="40% - Accent5 3 2 3 4" xfId="2884"/>
    <cellStyle name="40% - Accent5 3 2 3 5" xfId="14477"/>
    <cellStyle name="40% - Accent5 3 2 3_SCH J-3" xfId="15862"/>
    <cellStyle name="40% - Accent5 3 2 4" xfId="2885"/>
    <cellStyle name="40% - Accent5 3 2 4 2" xfId="2886"/>
    <cellStyle name="40% - Accent5 3 2 4 2 2" xfId="2887"/>
    <cellStyle name="40% - Accent5 3 2 4 2_SCH J-3" xfId="15867"/>
    <cellStyle name="40% - Accent5 3 2 4 3" xfId="2888"/>
    <cellStyle name="40% - Accent5 3 2 4_SCH J-3" xfId="15866"/>
    <cellStyle name="40% - Accent5 3 2 5" xfId="2889"/>
    <cellStyle name="40% - Accent5 3 2 5 2" xfId="2890"/>
    <cellStyle name="40% - Accent5 3 2 5_SCH J-3" xfId="15868"/>
    <cellStyle name="40% - Accent5 3 2 6" xfId="2891"/>
    <cellStyle name="40% - Accent5 3 2 7" xfId="2892"/>
    <cellStyle name="40% - Accent5 3 2_SCH J-3" xfId="15853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2_SCH J-3" xfId="15872"/>
    <cellStyle name="40% - Accent5 3 3 2 2 3" xfId="2898"/>
    <cellStyle name="40% - Accent5 3 3 2 2_SCH J-3" xfId="15871"/>
    <cellStyle name="40% - Accent5 3 3 2 3" xfId="2899"/>
    <cellStyle name="40% - Accent5 3 3 2 3 2" xfId="2900"/>
    <cellStyle name="40% - Accent5 3 3 2 3_SCH J-3" xfId="15873"/>
    <cellStyle name="40% - Accent5 3 3 2 4" xfId="2901"/>
    <cellStyle name="40% - Accent5 3 3 2 5" xfId="14478"/>
    <cellStyle name="40% - Accent5 3 3 2_SCH J-3" xfId="15870"/>
    <cellStyle name="40% - Accent5 3 3 3" xfId="2902"/>
    <cellStyle name="40% - Accent5 3 3 3 2" xfId="2903"/>
    <cellStyle name="40% - Accent5 3 3 3 2 2" xfId="2904"/>
    <cellStyle name="40% - Accent5 3 3 3 2_SCH J-3" xfId="15875"/>
    <cellStyle name="40% - Accent5 3 3 3 3" xfId="2905"/>
    <cellStyle name="40% - Accent5 3 3 3_SCH J-3" xfId="15874"/>
    <cellStyle name="40% - Accent5 3 3 4" xfId="2906"/>
    <cellStyle name="40% - Accent5 3 3 4 2" xfId="2907"/>
    <cellStyle name="40% - Accent5 3 3 4_SCH J-3" xfId="15876"/>
    <cellStyle name="40% - Accent5 3 3 5" xfId="2908"/>
    <cellStyle name="40% - Accent5 3 3 6" xfId="2909"/>
    <cellStyle name="40% - Accent5 3 3_SCH J-3" xfId="15869"/>
    <cellStyle name="40% - Accent5 3 4" xfId="2910"/>
    <cellStyle name="40% - Accent5 3 4 2" xfId="2911"/>
    <cellStyle name="40% - Accent5 3 4 2 2" xfId="2912"/>
    <cellStyle name="40% - Accent5 3 4 2 2 2" xfId="2913"/>
    <cellStyle name="40% - Accent5 3 4 2 2_SCH J-3" xfId="15879"/>
    <cellStyle name="40% - Accent5 3 4 2 3" xfId="2914"/>
    <cellStyle name="40% - Accent5 3 4 2_SCH J-3" xfId="15878"/>
    <cellStyle name="40% - Accent5 3 4 3" xfId="2915"/>
    <cellStyle name="40% - Accent5 3 4 3 2" xfId="2916"/>
    <cellStyle name="40% - Accent5 3 4 3_SCH J-3" xfId="15880"/>
    <cellStyle name="40% - Accent5 3 4 4" xfId="2917"/>
    <cellStyle name="40% - Accent5 3 4 5" xfId="2918"/>
    <cellStyle name="40% - Accent5 3 4_SCH J-3" xfId="15877"/>
    <cellStyle name="40% - Accent5 3 5" xfId="2919"/>
    <cellStyle name="40% - Accent5 3 5 2" xfId="2920"/>
    <cellStyle name="40% - Accent5 3 5 2 2" xfId="2921"/>
    <cellStyle name="40% - Accent5 3 5 2_SCH J-3" xfId="15882"/>
    <cellStyle name="40% - Accent5 3 5 3" xfId="2922"/>
    <cellStyle name="40% - Accent5 3 5_SCH J-3" xfId="15881"/>
    <cellStyle name="40% - Accent5 3 6" xfId="2923"/>
    <cellStyle name="40% - Accent5 3 6 2" xfId="2924"/>
    <cellStyle name="40% - Accent5 3 6_SCH J-3" xfId="15883"/>
    <cellStyle name="40% - Accent5 3 7" xfId="2925"/>
    <cellStyle name="40% - Accent5 3 8" xfId="2926"/>
    <cellStyle name="40% - Accent5 3 9" xfId="2927"/>
    <cellStyle name="40% - Accent5 3_SCH J-3" xfId="15852"/>
    <cellStyle name="40% - Accent5 4" xfId="2928"/>
    <cellStyle name="40% - Accent5 4 2" xfId="2929"/>
    <cellStyle name="40% - Accent5 4 2 2" xfId="2930"/>
    <cellStyle name="40% - Accent5 4 2 2 2" xfId="2931"/>
    <cellStyle name="40% - Accent5 4 2 2 2 2" xfId="2932"/>
    <cellStyle name="40% - Accent5 4 2 2 2 2 2" xfId="2933"/>
    <cellStyle name="40% - Accent5 4 2 2 2 2_SCH J-3" xfId="15888"/>
    <cellStyle name="40% - Accent5 4 2 2 2 3" xfId="2934"/>
    <cellStyle name="40% - Accent5 4 2 2 2_SCH J-3" xfId="15887"/>
    <cellStyle name="40% - Accent5 4 2 2 3" xfId="2935"/>
    <cellStyle name="40% - Accent5 4 2 2 3 2" xfId="2936"/>
    <cellStyle name="40% - Accent5 4 2 2 3_SCH J-3" xfId="15889"/>
    <cellStyle name="40% - Accent5 4 2 2 4" xfId="2937"/>
    <cellStyle name="40% - Accent5 4 2 2_SCH J-3" xfId="15886"/>
    <cellStyle name="40% - Accent5 4 2 3" xfId="2938"/>
    <cellStyle name="40% - Accent5 4 2 3 2" xfId="2939"/>
    <cellStyle name="40% - Accent5 4 2 3 2 2" xfId="2940"/>
    <cellStyle name="40% - Accent5 4 2 3 2_SCH J-3" xfId="15891"/>
    <cellStyle name="40% - Accent5 4 2 3 3" xfId="2941"/>
    <cellStyle name="40% - Accent5 4 2 3_SCH J-3" xfId="15890"/>
    <cellStyle name="40% - Accent5 4 2 4" xfId="2942"/>
    <cellStyle name="40% - Accent5 4 2 4 2" xfId="2943"/>
    <cellStyle name="40% - Accent5 4 2 4_SCH J-3" xfId="15892"/>
    <cellStyle name="40% - Accent5 4 2 5" xfId="2944"/>
    <cellStyle name="40% - Accent5 4 2 6" xfId="2945"/>
    <cellStyle name="40% - Accent5 4 2_SCH J-3" xfId="15885"/>
    <cellStyle name="40% - Accent5 4 3" xfId="2946"/>
    <cellStyle name="40% - Accent5 4 3 2" xfId="2947"/>
    <cellStyle name="40% - Accent5 4 3 2 2" xfId="2948"/>
    <cellStyle name="40% - Accent5 4 3 2 2 2" xfId="2949"/>
    <cellStyle name="40% - Accent5 4 3 2 2_SCH J-3" xfId="15895"/>
    <cellStyle name="40% - Accent5 4 3 2 3" xfId="2950"/>
    <cellStyle name="40% - Accent5 4 3 2_SCH J-3" xfId="15894"/>
    <cellStyle name="40% - Accent5 4 3 3" xfId="2951"/>
    <cellStyle name="40% - Accent5 4 3 3 2" xfId="2952"/>
    <cellStyle name="40% - Accent5 4 3 3_SCH J-3" xfId="15896"/>
    <cellStyle name="40% - Accent5 4 3 4" xfId="2953"/>
    <cellStyle name="40% - Accent5 4 3 5" xfId="2954"/>
    <cellStyle name="40% - Accent5 4 3_SCH J-3" xfId="15893"/>
    <cellStyle name="40% - Accent5 4 4" xfId="2955"/>
    <cellStyle name="40% - Accent5 4 4 2" xfId="2956"/>
    <cellStyle name="40% - Accent5 4 4 2 2" xfId="2957"/>
    <cellStyle name="40% - Accent5 4 4 2_SCH J-3" xfId="15898"/>
    <cellStyle name="40% - Accent5 4 4 3" xfId="2958"/>
    <cellStyle name="40% - Accent5 4 4_SCH J-3" xfId="15897"/>
    <cellStyle name="40% - Accent5 4 5" xfId="2959"/>
    <cellStyle name="40% - Accent5 4 5 2" xfId="2960"/>
    <cellStyle name="40% - Accent5 4 5_SCH J-3" xfId="15899"/>
    <cellStyle name="40% - Accent5 4 6" xfId="2961"/>
    <cellStyle name="40% - Accent5 4 7" xfId="2962"/>
    <cellStyle name="40% - Accent5 4_SCH J-3" xfId="15884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2_SCH J-3" xfId="15903"/>
    <cellStyle name="40% - Accent5 5 2 2 3" xfId="2968"/>
    <cellStyle name="40% - Accent5 5 2 2_SCH J-3" xfId="15902"/>
    <cellStyle name="40% - Accent5 5 2 3" xfId="2969"/>
    <cellStyle name="40% - Accent5 5 2 3 2" xfId="2970"/>
    <cellStyle name="40% - Accent5 5 2 3_SCH J-3" xfId="15904"/>
    <cellStyle name="40% - Accent5 5 2 4" xfId="2971"/>
    <cellStyle name="40% - Accent5 5 2 5" xfId="2972"/>
    <cellStyle name="40% - Accent5 5 2_SCH J-3" xfId="15901"/>
    <cellStyle name="40% - Accent5 5 3" xfId="2973"/>
    <cellStyle name="40% - Accent5 5 3 2" xfId="2974"/>
    <cellStyle name="40% - Accent5 5 3 2 2" xfId="2975"/>
    <cellStyle name="40% - Accent5 5 3 2_SCH J-3" xfId="15906"/>
    <cellStyle name="40% - Accent5 5 3 3" xfId="2976"/>
    <cellStyle name="40% - Accent5 5 3_SCH J-3" xfId="15905"/>
    <cellStyle name="40% - Accent5 5 4" xfId="2977"/>
    <cellStyle name="40% - Accent5 5 4 2" xfId="2978"/>
    <cellStyle name="40% - Accent5 5 4_SCH J-3" xfId="15907"/>
    <cellStyle name="40% - Accent5 5 5" xfId="2979"/>
    <cellStyle name="40% - Accent5 5 6" xfId="2980"/>
    <cellStyle name="40% - Accent5 5_SCH J-3" xfId="15900"/>
    <cellStyle name="40% - Accent5 6" xfId="2981"/>
    <cellStyle name="40% - Accent5 6 2" xfId="2982"/>
    <cellStyle name="40% - Accent5 6 2 2" xfId="2983"/>
    <cellStyle name="40% - Accent5 6 2 2 2" xfId="2984"/>
    <cellStyle name="40% - Accent5 6 2 2_SCH J-3" xfId="15910"/>
    <cellStyle name="40% - Accent5 6 2 3" xfId="2985"/>
    <cellStyle name="40% - Accent5 6 2 4" xfId="2986"/>
    <cellStyle name="40% - Accent5 6 2 5" xfId="2987"/>
    <cellStyle name="40% - Accent5 6 2_SCH J-3" xfId="15909"/>
    <cellStyle name="40% - Accent5 6 3" xfId="2988"/>
    <cellStyle name="40% - Accent5 6 3 2" xfId="2989"/>
    <cellStyle name="40% - Accent5 6 3_SCH J-3" xfId="15911"/>
    <cellStyle name="40% - Accent5 6 4" xfId="2990"/>
    <cellStyle name="40% - Accent5 6 5" xfId="2991"/>
    <cellStyle name="40% - Accent5 6_SCH J-3" xfId="15908"/>
    <cellStyle name="40% - Accent5 7" xfId="2992"/>
    <cellStyle name="40% - Accent5 7 2" xfId="2993"/>
    <cellStyle name="40% - Accent5 7 2 2" xfId="2994"/>
    <cellStyle name="40% - Accent5 7 2 2 2" xfId="2995"/>
    <cellStyle name="40% - Accent5 7 2 2_SCH J-3" xfId="15914"/>
    <cellStyle name="40% - Accent5 7 2 3" xfId="2996"/>
    <cellStyle name="40% - Accent5 7 2_SCH J-3" xfId="15913"/>
    <cellStyle name="40% - Accent5 7 3" xfId="2997"/>
    <cellStyle name="40% - Accent5 7 3 2" xfId="2998"/>
    <cellStyle name="40% - Accent5 7 3_SCH J-3" xfId="15915"/>
    <cellStyle name="40% - Accent5 7 4" xfId="2999"/>
    <cellStyle name="40% - Accent5 7 5" xfId="3000"/>
    <cellStyle name="40% - Accent5 7_SCH J-3" xfId="15912"/>
    <cellStyle name="40% - Accent5 8" xfId="3001"/>
    <cellStyle name="40% - Accent5 8 2" xfId="3002"/>
    <cellStyle name="40% - Accent5 8 2 2" xfId="3003"/>
    <cellStyle name="40% - Accent5 8 2 2 2" xfId="3004"/>
    <cellStyle name="40% - Accent5 8 2 2_SCH J-3" xfId="15918"/>
    <cellStyle name="40% - Accent5 8 2 3" xfId="3005"/>
    <cellStyle name="40% - Accent5 8 2_SCH J-3" xfId="15917"/>
    <cellStyle name="40% - Accent5 8 3" xfId="3006"/>
    <cellStyle name="40% - Accent5 8 3 2" xfId="3007"/>
    <cellStyle name="40% - Accent5 8 3_SCH J-3" xfId="15919"/>
    <cellStyle name="40% - Accent5 8 4" xfId="3008"/>
    <cellStyle name="40% - Accent5 8 5" xfId="3009"/>
    <cellStyle name="40% - Accent5 8_SCH J-3" xfId="15916"/>
    <cellStyle name="40% - Accent5 9" xfId="3010"/>
    <cellStyle name="40% - Accent5 9 2" xfId="3011"/>
    <cellStyle name="40% - Accent5 9 2 2" xfId="3012"/>
    <cellStyle name="40% - Accent5 9 2_SCH J-3" xfId="15921"/>
    <cellStyle name="40% - Accent5 9 3" xfId="3013"/>
    <cellStyle name="40% - Accent5 9 4" xfId="3014"/>
    <cellStyle name="40% - Accent5 9_SCH J-3" xfId="15920"/>
    <cellStyle name="40% - Accent6" xfId="14680" builtinId="51" customBuiltin="1"/>
    <cellStyle name="40% - Accent6 10" xfId="3015"/>
    <cellStyle name="40% - Accent6 10 2" xfId="3016"/>
    <cellStyle name="40% - Accent6 10 2 2" xfId="3017"/>
    <cellStyle name="40% - Accent6 10 2_SCH J-3" xfId="15923"/>
    <cellStyle name="40% - Accent6 10 3" xfId="3018"/>
    <cellStyle name="40% - Accent6 10 4" xfId="3019"/>
    <cellStyle name="40% - Accent6 10_SCH J-3" xfId="15922"/>
    <cellStyle name="40% - Accent6 11" xfId="3020"/>
    <cellStyle name="40% - Accent6 11 2" xfId="3021"/>
    <cellStyle name="40% - Accent6 11 2 2" xfId="3022"/>
    <cellStyle name="40% - Accent6 11 2_SCH J-3" xfId="15925"/>
    <cellStyle name="40% - Accent6 11 3" xfId="3023"/>
    <cellStyle name="40% - Accent6 11 4" xfId="3024"/>
    <cellStyle name="40% - Accent6 11_SCH J-3" xfId="15924"/>
    <cellStyle name="40% - Accent6 12" xfId="3025"/>
    <cellStyle name="40% - Accent6 12 2" xfId="3026"/>
    <cellStyle name="40% - Accent6 12 3" xfId="3027"/>
    <cellStyle name="40% - Accent6 12_SCH J-3" xfId="15926"/>
    <cellStyle name="40% - Accent6 13" xfId="3028"/>
    <cellStyle name="40% - Accent6 13 2" xfId="3029"/>
    <cellStyle name="40% - Accent6 13_SCH J-3" xfId="15927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2_SCH J-3" xfId="15932"/>
    <cellStyle name="40% - Accent6 2 2 2 2 2 3" xfId="3044"/>
    <cellStyle name="40% - Accent6 2 2 2 2 2_SCH J-3" xfId="15931"/>
    <cellStyle name="40% - Accent6 2 2 2 2 3" xfId="3045"/>
    <cellStyle name="40% - Accent6 2 2 2 2 3 2" xfId="3046"/>
    <cellStyle name="40% - Accent6 2 2 2 2 3_SCH J-3" xfId="15933"/>
    <cellStyle name="40% - Accent6 2 2 2 2 4" xfId="3047"/>
    <cellStyle name="40% - Accent6 2 2 2 2 5" xfId="3048"/>
    <cellStyle name="40% - Accent6 2 2 2 2_SCH J-3" xfId="15930"/>
    <cellStyle name="40% - Accent6 2 2 2 3" xfId="3049"/>
    <cellStyle name="40% - Accent6 2 2 2 3 2" xfId="3050"/>
    <cellStyle name="40% - Accent6 2 2 2 3 2 2" xfId="3051"/>
    <cellStyle name="40% - Accent6 2 2 2 3 2_SCH J-3" xfId="15935"/>
    <cellStyle name="40% - Accent6 2 2 2 3 3" xfId="3052"/>
    <cellStyle name="40% - Accent6 2 2 2 3_SCH J-3" xfId="15934"/>
    <cellStyle name="40% - Accent6 2 2 2 4" xfId="3053"/>
    <cellStyle name="40% - Accent6 2 2 2 4 2" xfId="3054"/>
    <cellStyle name="40% - Accent6 2 2 2 4_SCH J-3" xfId="15936"/>
    <cellStyle name="40% - Accent6 2 2 2 5" xfId="3055"/>
    <cellStyle name="40% - Accent6 2 2 2 6" xfId="3056"/>
    <cellStyle name="40% - Accent6 2 2 2_SCH J-3" xfId="15929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2_SCH J-3" xfId="15939"/>
    <cellStyle name="40% - Accent6 2 2 3 2 3" xfId="3061"/>
    <cellStyle name="40% - Accent6 2 2 3 2_SCH J-3" xfId="15938"/>
    <cellStyle name="40% - Accent6 2 2 3 3" xfId="3062"/>
    <cellStyle name="40% - Accent6 2 2 3 3 2" xfId="3063"/>
    <cellStyle name="40% - Accent6 2 2 3 3_SCH J-3" xfId="15940"/>
    <cellStyle name="40% - Accent6 2 2 3 4" xfId="3064"/>
    <cellStyle name="40% - Accent6 2 2 3 5" xfId="3065"/>
    <cellStyle name="40% - Accent6 2 2 3_SCH J-3" xfId="15937"/>
    <cellStyle name="40% - Accent6 2 2 4" xfId="3066"/>
    <cellStyle name="40% - Accent6 2 2 4 2" xfId="3067"/>
    <cellStyle name="40% - Accent6 2 2 4 2 2" xfId="3068"/>
    <cellStyle name="40% - Accent6 2 2 4 2_SCH J-3" xfId="15942"/>
    <cellStyle name="40% - Accent6 2 2 4 3" xfId="3069"/>
    <cellStyle name="40% - Accent6 2 2 4_SCH J-3" xfId="15941"/>
    <cellStyle name="40% - Accent6 2 2 5" xfId="3070"/>
    <cellStyle name="40% - Accent6 2 2 5 2" xfId="3071"/>
    <cellStyle name="40% - Accent6 2 2 5_SCH J-3" xfId="15943"/>
    <cellStyle name="40% - Accent6 2 2 6" xfId="3072"/>
    <cellStyle name="40% - Accent6 2 2 7" xfId="3073"/>
    <cellStyle name="40% - Accent6 2 2_SCH J-3" xfId="15928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2_SCH J-3" xfId="15947"/>
    <cellStyle name="40% - Accent6 2 3 2 2 3" xfId="3079"/>
    <cellStyle name="40% - Accent6 2 3 2 2_SCH J-3" xfId="15946"/>
    <cellStyle name="40% - Accent6 2 3 2 3" xfId="3080"/>
    <cellStyle name="40% - Accent6 2 3 2 3 2" xfId="3081"/>
    <cellStyle name="40% - Accent6 2 3 2 3_SCH J-3" xfId="15948"/>
    <cellStyle name="40% - Accent6 2 3 2 4" xfId="3082"/>
    <cellStyle name="40% - Accent6 2 3 2_SCH J-3" xfId="15945"/>
    <cellStyle name="40% - Accent6 2 3 3" xfId="3083"/>
    <cellStyle name="40% - Accent6 2 3 3 2" xfId="3084"/>
    <cellStyle name="40% - Accent6 2 3 3 2 2" xfId="3085"/>
    <cellStyle name="40% - Accent6 2 3 3 2_SCH J-3" xfId="15950"/>
    <cellStyle name="40% - Accent6 2 3 3 3" xfId="3086"/>
    <cellStyle name="40% - Accent6 2 3 3_SCH J-3" xfId="15949"/>
    <cellStyle name="40% - Accent6 2 3 4" xfId="3087"/>
    <cellStyle name="40% - Accent6 2 3 4 2" xfId="3088"/>
    <cellStyle name="40% - Accent6 2 3 4_SCH J-3" xfId="15951"/>
    <cellStyle name="40% - Accent6 2 3 5" xfId="3089"/>
    <cellStyle name="40% - Accent6 2 3 6" xfId="3090"/>
    <cellStyle name="40% - Accent6 2 3_SCH J-3" xfId="15944"/>
    <cellStyle name="40% - Accent6 2 4" xfId="3091"/>
    <cellStyle name="40% - Accent6 2 4 2" xfId="3092"/>
    <cellStyle name="40% - Accent6 2 4 2 2" xfId="3093"/>
    <cellStyle name="40% - Accent6 2 4 2 2 2" xfId="3094"/>
    <cellStyle name="40% - Accent6 2 4 2 2_SCH J-3" xfId="15954"/>
    <cellStyle name="40% - Accent6 2 4 2 3" xfId="3095"/>
    <cellStyle name="40% - Accent6 2 4 2_SCH J-3" xfId="15953"/>
    <cellStyle name="40% - Accent6 2 4 3" xfId="3096"/>
    <cellStyle name="40% - Accent6 2 4 3 2" xfId="3097"/>
    <cellStyle name="40% - Accent6 2 4 3_SCH J-3" xfId="15955"/>
    <cellStyle name="40% - Accent6 2 4 4" xfId="3098"/>
    <cellStyle name="40% - Accent6 2 4 5" xfId="3099"/>
    <cellStyle name="40% - Accent6 2 4_SCH J-3" xfId="15952"/>
    <cellStyle name="40% - Accent6 2 5" xfId="3100"/>
    <cellStyle name="40% - Accent6 2 5 2" xfId="3101"/>
    <cellStyle name="40% - Accent6 2 5 2 2" xfId="3102"/>
    <cellStyle name="40% - Accent6 2 5 2_SCH J-3" xfId="15957"/>
    <cellStyle name="40% - Accent6 2 5 3" xfId="3103"/>
    <cellStyle name="40% - Accent6 2 5 4" xfId="3104"/>
    <cellStyle name="40% - Accent6 2 5_SCH J-3" xfId="15956"/>
    <cellStyle name="40% - Accent6 2 6" xfId="3105"/>
    <cellStyle name="40% - Accent6 2 6 2" xfId="3106"/>
    <cellStyle name="40% - Accent6 2 6 3" xfId="3107"/>
    <cellStyle name="40% - Accent6 2 6_SCH J-3" xfId="15958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2_SCH J-3" xfId="15964"/>
    <cellStyle name="40% - Accent6 3 2 2 2 2 3" xfId="3120"/>
    <cellStyle name="40% - Accent6 3 2 2 2 2_SCH J-3" xfId="15963"/>
    <cellStyle name="40% - Accent6 3 2 2 2 3" xfId="3121"/>
    <cellStyle name="40% - Accent6 3 2 2 2 3 2" xfId="3122"/>
    <cellStyle name="40% - Accent6 3 2 2 2 3_SCH J-3" xfId="15965"/>
    <cellStyle name="40% - Accent6 3 2 2 2 4" xfId="3123"/>
    <cellStyle name="40% - Accent6 3 2 2 2 5" xfId="14479"/>
    <cellStyle name="40% - Accent6 3 2 2 2_SCH J-3" xfId="15962"/>
    <cellStyle name="40% - Accent6 3 2 2 3" xfId="3124"/>
    <cellStyle name="40% - Accent6 3 2 2 3 2" xfId="3125"/>
    <cellStyle name="40% - Accent6 3 2 2 3 2 2" xfId="3126"/>
    <cellStyle name="40% - Accent6 3 2 2 3 2_SCH J-3" xfId="15967"/>
    <cellStyle name="40% - Accent6 3 2 2 3 3" xfId="3127"/>
    <cellStyle name="40% - Accent6 3 2 2 3_SCH J-3" xfId="15966"/>
    <cellStyle name="40% - Accent6 3 2 2 4" xfId="3128"/>
    <cellStyle name="40% - Accent6 3 2 2 4 2" xfId="3129"/>
    <cellStyle name="40% - Accent6 3 2 2 4_SCH J-3" xfId="15968"/>
    <cellStyle name="40% - Accent6 3 2 2 5" xfId="3130"/>
    <cellStyle name="40% - Accent6 3 2 2 6" xfId="3131"/>
    <cellStyle name="40% - Accent6 3 2 2_SCH J-3" xfId="1596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2_SCH J-3" xfId="15971"/>
    <cellStyle name="40% - Accent6 3 2 3 2 3" xfId="3136"/>
    <cellStyle name="40% - Accent6 3 2 3 2_SCH J-3" xfId="15970"/>
    <cellStyle name="40% - Accent6 3 2 3 3" xfId="3137"/>
    <cellStyle name="40% - Accent6 3 2 3 3 2" xfId="3138"/>
    <cellStyle name="40% - Accent6 3 2 3 3_SCH J-3" xfId="15972"/>
    <cellStyle name="40% - Accent6 3 2 3 4" xfId="3139"/>
    <cellStyle name="40% - Accent6 3 2 3 5" xfId="14480"/>
    <cellStyle name="40% - Accent6 3 2 3_SCH J-3" xfId="15969"/>
    <cellStyle name="40% - Accent6 3 2 4" xfId="3140"/>
    <cellStyle name="40% - Accent6 3 2 4 2" xfId="3141"/>
    <cellStyle name="40% - Accent6 3 2 4 2 2" xfId="3142"/>
    <cellStyle name="40% - Accent6 3 2 4 2_SCH J-3" xfId="15974"/>
    <cellStyle name="40% - Accent6 3 2 4 3" xfId="3143"/>
    <cellStyle name="40% - Accent6 3 2 4_SCH J-3" xfId="15973"/>
    <cellStyle name="40% - Accent6 3 2 5" xfId="3144"/>
    <cellStyle name="40% - Accent6 3 2 5 2" xfId="3145"/>
    <cellStyle name="40% - Accent6 3 2 5_SCH J-3" xfId="15975"/>
    <cellStyle name="40% - Accent6 3 2 6" xfId="3146"/>
    <cellStyle name="40% - Accent6 3 2 7" xfId="3147"/>
    <cellStyle name="40% - Accent6 3 2_SCH J-3" xfId="15960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2_SCH J-3" xfId="15979"/>
    <cellStyle name="40% - Accent6 3 3 2 2 3" xfId="3153"/>
    <cellStyle name="40% - Accent6 3 3 2 2_SCH J-3" xfId="15978"/>
    <cellStyle name="40% - Accent6 3 3 2 3" xfId="3154"/>
    <cellStyle name="40% - Accent6 3 3 2 3 2" xfId="3155"/>
    <cellStyle name="40% - Accent6 3 3 2 3_SCH J-3" xfId="15980"/>
    <cellStyle name="40% - Accent6 3 3 2 4" xfId="3156"/>
    <cellStyle name="40% - Accent6 3 3 2 5" xfId="14481"/>
    <cellStyle name="40% - Accent6 3 3 2_SCH J-3" xfId="15977"/>
    <cellStyle name="40% - Accent6 3 3 3" xfId="3157"/>
    <cellStyle name="40% - Accent6 3 3 3 2" xfId="3158"/>
    <cellStyle name="40% - Accent6 3 3 3 2 2" xfId="3159"/>
    <cellStyle name="40% - Accent6 3 3 3 2_SCH J-3" xfId="15982"/>
    <cellStyle name="40% - Accent6 3 3 3 3" xfId="3160"/>
    <cellStyle name="40% - Accent6 3 3 3_SCH J-3" xfId="15981"/>
    <cellStyle name="40% - Accent6 3 3 4" xfId="3161"/>
    <cellStyle name="40% - Accent6 3 3 4 2" xfId="3162"/>
    <cellStyle name="40% - Accent6 3 3 4_SCH J-3" xfId="15983"/>
    <cellStyle name="40% - Accent6 3 3 5" xfId="3163"/>
    <cellStyle name="40% - Accent6 3 3 6" xfId="3164"/>
    <cellStyle name="40% - Accent6 3 3_SCH J-3" xfId="15976"/>
    <cellStyle name="40% - Accent6 3 4" xfId="3165"/>
    <cellStyle name="40% - Accent6 3 4 2" xfId="3166"/>
    <cellStyle name="40% - Accent6 3 4 2 2" xfId="3167"/>
    <cellStyle name="40% - Accent6 3 4 2 2 2" xfId="3168"/>
    <cellStyle name="40% - Accent6 3 4 2 2_SCH J-3" xfId="15986"/>
    <cellStyle name="40% - Accent6 3 4 2 3" xfId="3169"/>
    <cellStyle name="40% - Accent6 3 4 2_SCH J-3" xfId="15985"/>
    <cellStyle name="40% - Accent6 3 4 3" xfId="3170"/>
    <cellStyle name="40% - Accent6 3 4 3 2" xfId="3171"/>
    <cellStyle name="40% - Accent6 3 4 3_SCH J-3" xfId="15987"/>
    <cellStyle name="40% - Accent6 3 4 4" xfId="3172"/>
    <cellStyle name="40% - Accent6 3 4 5" xfId="3173"/>
    <cellStyle name="40% - Accent6 3 4_SCH J-3" xfId="15984"/>
    <cellStyle name="40% - Accent6 3 5" xfId="3174"/>
    <cellStyle name="40% - Accent6 3 5 2" xfId="3175"/>
    <cellStyle name="40% - Accent6 3 5 2 2" xfId="3176"/>
    <cellStyle name="40% - Accent6 3 5 2_SCH J-3" xfId="15989"/>
    <cellStyle name="40% - Accent6 3 5 3" xfId="3177"/>
    <cellStyle name="40% - Accent6 3 5_SCH J-3" xfId="15988"/>
    <cellStyle name="40% - Accent6 3 6" xfId="3178"/>
    <cellStyle name="40% - Accent6 3 6 2" xfId="3179"/>
    <cellStyle name="40% - Accent6 3 6_SCH J-3" xfId="15990"/>
    <cellStyle name="40% - Accent6 3 7" xfId="3180"/>
    <cellStyle name="40% - Accent6 3 8" xfId="3181"/>
    <cellStyle name="40% - Accent6 3 9" xfId="3182"/>
    <cellStyle name="40% - Accent6 3_SCH J-3" xfId="15959"/>
    <cellStyle name="40% - Accent6 4" xfId="3183"/>
    <cellStyle name="40% - Accent6 4 2" xfId="3184"/>
    <cellStyle name="40% - Accent6 4 2 2" xfId="3185"/>
    <cellStyle name="40% - Accent6 4 2 2 2" xfId="3186"/>
    <cellStyle name="40% - Accent6 4 2 2 2 2" xfId="3187"/>
    <cellStyle name="40% - Accent6 4 2 2 2 2 2" xfId="3188"/>
    <cellStyle name="40% - Accent6 4 2 2 2 2_SCH J-3" xfId="15995"/>
    <cellStyle name="40% - Accent6 4 2 2 2 3" xfId="3189"/>
    <cellStyle name="40% - Accent6 4 2 2 2_SCH J-3" xfId="15994"/>
    <cellStyle name="40% - Accent6 4 2 2 3" xfId="3190"/>
    <cellStyle name="40% - Accent6 4 2 2 3 2" xfId="3191"/>
    <cellStyle name="40% - Accent6 4 2 2 3_SCH J-3" xfId="15996"/>
    <cellStyle name="40% - Accent6 4 2 2 4" xfId="3192"/>
    <cellStyle name="40% - Accent6 4 2 2_SCH J-3" xfId="15993"/>
    <cellStyle name="40% - Accent6 4 2 3" xfId="3193"/>
    <cellStyle name="40% - Accent6 4 2 3 2" xfId="3194"/>
    <cellStyle name="40% - Accent6 4 2 3 2 2" xfId="3195"/>
    <cellStyle name="40% - Accent6 4 2 3 2_SCH J-3" xfId="15998"/>
    <cellStyle name="40% - Accent6 4 2 3 3" xfId="3196"/>
    <cellStyle name="40% - Accent6 4 2 3_SCH J-3" xfId="15997"/>
    <cellStyle name="40% - Accent6 4 2 4" xfId="3197"/>
    <cellStyle name="40% - Accent6 4 2 4 2" xfId="3198"/>
    <cellStyle name="40% - Accent6 4 2 4_SCH J-3" xfId="15999"/>
    <cellStyle name="40% - Accent6 4 2 5" xfId="3199"/>
    <cellStyle name="40% - Accent6 4 2 6" xfId="3200"/>
    <cellStyle name="40% - Accent6 4 2_SCH J-3" xfId="15992"/>
    <cellStyle name="40% - Accent6 4 3" xfId="3201"/>
    <cellStyle name="40% - Accent6 4 3 2" xfId="3202"/>
    <cellStyle name="40% - Accent6 4 3 2 2" xfId="3203"/>
    <cellStyle name="40% - Accent6 4 3 2 2 2" xfId="3204"/>
    <cellStyle name="40% - Accent6 4 3 2 2_SCH J-3" xfId="16002"/>
    <cellStyle name="40% - Accent6 4 3 2 3" xfId="3205"/>
    <cellStyle name="40% - Accent6 4 3 2_SCH J-3" xfId="16001"/>
    <cellStyle name="40% - Accent6 4 3 3" xfId="3206"/>
    <cellStyle name="40% - Accent6 4 3 3 2" xfId="3207"/>
    <cellStyle name="40% - Accent6 4 3 3_SCH J-3" xfId="16003"/>
    <cellStyle name="40% - Accent6 4 3 4" xfId="3208"/>
    <cellStyle name="40% - Accent6 4 3 5" xfId="3209"/>
    <cellStyle name="40% - Accent6 4 3_SCH J-3" xfId="16000"/>
    <cellStyle name="40% - Accent6 4 4" xfId="3210"/>
    <cellStyle name="40% - Accent6 4 4 2" xfId="3211"/>
    <cellStyle name="40% - Accent6 4 4 2 2" xfId="3212"/>
    <cellStyle name="40% - Accent6 4 4 2_SCH J-3" xfId="16005"/>
    <cellStyle name="40% - Accent6 4 4 3" xfId="3213"/>
    <cellStyle name="40% - Accent6 4 4_SCH J-3" xfId="16004"/>
    <cellStyle name="40% - Accent6 4 5" xfId="3214"/>
    <cellStyle name="40% - Accent6 4 5 2" xfId="3215"/>
    <cellStyle name="40% - Accent6 4 5_SCH J-3" xfId="16006"/>
    <cellStyle name="40% - Accent6 4 6" xfId="3216"/>
    <cellStyle name="40% - Accent6 4 7" xfId="3217"/>
    <cellStyle name="40% - Accent6 4_SCH J-3" xfId="15991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2_SCH J-3" xfId="16010"/>
    <cellStyle name="40% - Accent6 5 2 2 3" xfId="3223"/>
    <cellStyle name="40% - Accent6 5 2 2_SCH J-3" xfId="16009"/>
    <cellStyle name="40% - Accent6 5 2 3" xfId="3224"/>
    <cellStyle name="40% - Accent6 5 2 3 2" xfId="3225"/>
    <cellStyle name="40% - Accent6 5 2 3_SCH J-3" xfId="16011"/>
    <cellStyle name="40% - Accent6 5 2 4" xfId="3226"/>
    <cellStyle name="40% - Accent6 5 2 5" xfId="3227"/>
    <cellStyle name="40% - Accent6 5 2_SCH J-3" xfId="16008"/>
    <cellStyle name="40% - Accent6 5 3" xfId="3228"/>
    <cellStyle name="40% - Accent6 5 3 2" xfId="3229"/>
    <cellStyle name="40% - Accent6 5 3 2 2" xfId="3230"/>
    <cellStyle name="40% - Accent6 5 3 2_SCH J-3" xfId="16013"/>
    <cellStyle name="40% - Accent6 5 3 3" xfId="3231"/>
    <cellStyle name="40% - Accent6 5 3_SCH J-3" xfId="16012"/>
    <cellStyle name="40% - Accent6 5 4" xfId="3232"/>
    <cellStyle name="40% - Accent6 5 4 2" xfId="3233"/>
    <cellStyle name="40% - Accent6 5 4_SCH J-3" xfId="16014"/>
    <cellStyle name="40% - Accent6 5 5" xfId="3234"/>
    <cellStyle name="40% - Accent6 5 6" xfId="3235"/>
    <cellStyle name="40% - Accent6 5_SCH J-3" xfId="16007"/>
    <cellStyle name="40% - Accent6 6" xfId="3236"/>
    <cellStyle name="40% - Accent6 6 2" xfId="3237"/>
    <cellStyle name="40% - Accent6 6 2 2" xfId="3238"/>
    <cellStyle name="40% - Accent6 6 2 2 2" xfId="3239"/>
    <cellStyle name="40% - Accent6 6 2 2_SCH J-3" xfId="16017"/>
    <cellStyle name="40% - Accent6 6 2 3" xfId="3240"/>
    <cellStyle name="40% - Accent6 6 2 4" xfId="3241"/>
    <cellStyle name="40% - Accent6 6 2 5" xfId="3242"/>
    <cellStyle name="40% - Accent6 6 2_SCH J-3" xfId="16016"/>
    <cellStyle name="40% - Accent6 6 3" xfId="3243"/>
    <cellStyle name="40% - Accent6 6 3 2" xfId="3244"/>
    <cellStyle name="40% - Accent6 6 3_SCH J-3" xfId="16018"/>
    <cellStyle name="40% - Accent6 6 4" xfId="3245"/>
    <cellStyle name="40% - Accent6 6 5" xfId="3246"/>
    <cellStyle name="40% - Accent6 6_SCH J-3" xfId="16015"/>
    <cellStyle name="40% - Accent6 7" xfId="3247"/>
    <cellStyle name="40% - Accent6 7 2" xfId="3248"/>
    <cellStyle name="40% - Accent6 7 2 2" xfId="3249"/>
    <cellStyle name="40% - Accent6 7 2 2 2" xfId="3250"/>
    <cellStyle name="40% - Accent6 7 2 2_SCH J-3" xfId="16021"/>
    <cellStyle name="40% - Accent6 7 2 3" xfId="3251"/>
    <cellStyle name="40% - Accent6 7 2_SCH J-3" xfId="16020"/>
    <cellStyle name="40% - Accent6 7 3" xfId="3252"/>
    <cellStyle name="40% - Accent6 7 3 2" xfId="3253"/>
    <cellStyle name="40% - Accent6 7 3_SCH J-3" xfId="16022"/>
    <cellStyle name="40% - Accent6 7 4" xfId="3254"/>
    <cellStyle name="40% - Accent6 7 5" xfId="3255"/>
    <cellStyle name="40% - Accent6 7_SCH J-3" xfId="16019"/>
    <cellStyle name="40% - Accent6 8" xfId="3256"/>
    <cellStyle name="40% - Accent6 8 2" xfId="3257"/>
    <cellStyle name="40% - Accent6 8 2 2" xfId="3258"/>
    <cellStyle name="40% - Accent6 8 2 2 2" xfId="3259"/>
    <cellStyle name="40% - Accent6 8 2 2_SCH J-3" xfId="16025"/>
    <cellStyle name="40% - Accent6 8 2 3" xfId="3260"/>
    <cellStyle name="40% - Accent6 8 2_SCH J-3" xfId="16024"/>
    <cellStyle name="40% - Accent6 8 3" xfId="3261"/>
    <cellStyle name="40% - Accent6 8 3 2" xfId="3262"/>
    <cellStyle name="40% - Accent6 8 3_SCH J-3" xfId="16026"/>
    <cellStyle name="40% - Accent6 8 4" xfId="3263"/>
    <cellStyle name="40% - Accent6 8 5" xfId="3264"/>
    <cellStyle name="40% - Accent6 8_SCH J-3" xfId="16023"/>
    <cellStyle name="40% - Accent6 9" xfId="3265"/>
    <cellStyle name="40% - Accent6 9 2" xfId="3266"/>
    <cellStyle name="40% - Accent6 9 2 2" xfId="3267"/>
    <cellStyle name="40% - Accent6 9 2_SCH J-3" xfId="16028"/>
    <cellStyle name="40% - Accent6 9 3" xfId="3268"/>
    <cellStyle name="40% - Accent6 9 4" xfId="3269"/>
    <cellStyle name="40% - Accent6 9_SCH J-3" xfId="16027"/>
    <cellStyle name="60% - Accent1" xfId="14661" builtinId="32" customBuiltin="1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3" xfId="3283"/>
    <cellStyle name="60% - Accent1 3 2" xfId="3284"/>
    <cellStyle name="60% - Accent1 4" xfId="3285"/>
    <cellStyle name="60% - Accent1 4 2" xfId="3286"/>
    <cellStyle name="60% - Accent1 5" xfId="3287"/>
    <cellStyle name="60% - Accent1 6" xfId="3288"/>
    <cellStyle name="60% - Accent1 7" xfId="3289"/>
    <cellStyle name="60% - Accent1 8" xfId="3290"/>
    <cellStyle name="60% - Accent1 9" xfId="3291"/>
    <cellStyle name="60% - Accent2" xfId="14665" builtinId="36" customBuiltin="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3" xfId="3305"/>
    <cellStyle name="60% - Accent2 3 2" xfId="3306"/>
    <cellStyle name="60% - Accent2 4" xfId="3307"/>
    <cellStyle name="60% - Accent2 4 2" xfId="3308"/>
    <cellStyle name="60% - Accent2 5" xfId="3309"/>
    <cellStyle name="60% - Accent2 6" xfId="3310"/>
    <cellStyle name="60% - Accent2 7" xfId="3311"/>
    <cellStyle name="60% - Accent2 8" xfId="3312"/>
    <cellStyle name="60% - Accent2 9" xfId="3313"/>
    <cellStyle name="60% - Accent3" xfId="14669" builtinId="40" customBuiltin="1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3" xfId="3327"/>
    <cellStyle name="60% - Accent3 3 2" xfId="3328"/>
    <cellStyle name="60% - Accent3 4" xfId="3329"/>
    <cellStyle name="60% - Accent3 4 2" xfId="3330"/>
    <cellStyle name="60% - Accent3 5" xfId="3331"/>
    <cellStyle name="60% - Accent3 6" xfId="3332"/>
    <cellStyle name="60% - Accent3 7" xfId="3333"/>
    <cellStyle name="60% - Accent3 8" xfId="3334"/>
    <cellStyle name="60% - Accent3 9" xfId="3335"/>
    <cellStyle name="60% - Accent4" xfId="14673" builtinId="44" customBuiltin="1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3" xfId="3349"/>
    <cellStyle name="60% - Accent4 3 2" xfId="3350"/>
    <cellStyle name="60% - Accent4 4" xfId="3351"/>
    <cellStyle name="60% - Accent4 4 2" xfId="3352"/>
    <cellStyle name="60% - Accent4 5" xfId="3353"/>
    <cellStyle name="60% - Accent4 6" xfId="3354"/>
    <cellStyle name="60% - Accent4 7" xfId="3355"/>
    <cellStyle name="60% - Accent4 8" xfId="3356"/>
    <cellStyle name="60% - Accent4 9" xfId="3357"/>
    <cellStyle name="60% - Accent5" xfId="14677" builtinId="48" customBuiltin="1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3" xfId="3371"/>
    <cellStyle name="60% - Accent5 3 2" xfId="3372"/>
    <cellStyle name="60% - Accent5 4" xfId="3373"/>
    <cellStyle name="60% - Accent5 4 2" xfId="3374"/>
    <cellStyle name="60% - Accent5 5" xfId="3375"/>
    <cellStyle name="60% - Accent5 6" xfId="3376"/>
    <cellStyle name="60% - Accent5 7" xfId="3377"/>
    <cellStyle name="60% - Accent5 8" xfId="3378"/>
    <cellStyle name="60% - Accent5 9" xfId="3379"/>
    <cellStyle name="60% - Accent6" xfId="14681" builtinId="52" customBuiltin="1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3" xfId="3393"/>
    <cellStyle name="60% - Accent6 3 2" xfId="3394"/>
    <cellStyle name="60% - Accent6 4" xfId="3395"/>
    <cellStyle name="60% - Accent6 4 2" xfId="3396"/>
    <cellStyle name="60% - Accent6 5" xfId="3397"/>
    <cellStyle name="60% - Accent6 6" xfId="3398"/>
    <cellStyle name="60% - Accent6 7" xfId="3399"/>
    <cellStyle name="60% - Accent6 8" xfId="3400"/>
    <cellStyle name="60% - Accent6 9" xfId="3401"/>
    <cellStyle name="ac" xfId="3402"/>
    <cellStyle name="Accent1" xfId="14658" builtinId="29" customBuiltin="1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3" xfId="3416"/>
    <cellStyle name="Accent1 3 2" xfId="3417"/>
    <cellStyle name="Accent1 4" xfId="3418"/>
    <cellStyle name="Accent1 4 2" xfId="3419"/>
    <cellStyle name="Accent1 5" xfId="3420"/>
    <cellStyle name="Accent1 6" xfId="3421"/>
    <cellStyle name="Accent1 7" xfId="3422"/>
    <cellStyle name="Accent1 8" xfId="3423"/>
    <cellStyle name="Accent1 9" xfId="3424"/>
    <cellStyle name="Accent2" xfId="14662" builtinId="33" customBuiltin="1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3" xfId="3438"/>
    <cellStyle name="Accent2 3 2" xfId="3439"/>
    <cellStyle name="Accent2 4" xfId="3440"/>
    <cellStyle name="Accent2 4 2" xfId="3441"/>
    <cellStyle name="Accent2 5" xfId="3442"/>
    <cellStyle name="Accent2 6" xfId="3443"/>
    <cellStyle name="Accent2 7" xfId="3444"/>
    <cellStyle name="Accent2 8" xfId="3445"/>
    <cellStyle name="Accent2 9" xfId="3446"/>
    <cellStyle name="Accent3" xfId="14666" builtinId="37" customBuiltin="1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3" xfId="3460"/>
    <cellStyle name="Accent3 3 2" xfId="3461"/>
    <cellStyle name="Accent3 4" xfId="3462"/>
    <cellStyle name="Accent3 4 2" xfId="3463"/>
    <cellStyle name="Accent3 5" xfId="3464"/>
    <cellStyle name="Accent3 6" xfId="3465"/>
    <cellStyle name="Accent3 7" xfId="3466"/>
    <cellStyle name="Accent3 8" xfId="3467"/>
    <cellStyle name="Accent3 9" xfId="3468"/>
    <cellStyle name="Accent4" xfId="14670" builtinId="41" customBuiltin="1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3" xfId="3482"/>
    <cellStyle name="Accent4 3 2" xfId="3483"/>
    <cellStyle name="Accent4 4" xfId="3484"/>
    <cellStyle name="Accent4 4 2" xfId="3485"/>
    <cellStyle name="Accent4 5" xfId="3486"/>
    <cellStyle name="Accent4 6" xfId="3487"/>
    <cellStyle name="Accent4 7" xfId="3488"/>
    <cellStyle name="Accent4 8" xfId="3489"/>
    <cellStyle name="Accent4 9" xfId="3490"/>
    <cellStyle name="Accent5" xfId="14674" builtinId="45" customBuiltin="1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3" xfId="3503"/>
    <cellStyle name="Accent5 3 2" xfId="3504"/>
    <cellStyle name="Accent5 4" xfId="3505"/>
    <cellStyle name="Accent5 4 2" xfId="3506"/>
    <cellStyle name="Accent5 5" xfId="3507"/>
    <cellStyle name="Accent5 6" xfId="3508"/>
    <cellStyle name="Accent5 7" xfId="3509"/>
    <cellStyle name="Accent5 8" xfId="3510"/>
    <cellStyle name="Accent5 9" xfId="3511"/>
    <cellStyle name="Accent6" xfId="14678" builtinId="49" customBuiltin="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3" xfId="3525"/>
    <cellStyle name="Accent6 3 2" xfId="3526"/>
    <cellStyle name="Accent6 4" xfId="3527"/>
    <cellStyle name="Accent6 4 2" xfId="3528"/>
    <cellStyle name="Accent6 5" xfId="3529"/>
    <cellStyle name="Accent6 6" xfId="3530"/>
    <cellStyle name="Accent6 7" xfId="3531"/>
    <cellStyle name="Accent6 8" xfId="3532"/>
    <cellStyle name="Accent6 9" xfId="3533"/>
    <cellStyle name="Bad" xfId="14647" builtinId="27" customBuiltin="1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3" xfId="3547"/>
    <cellStyle name="Bad 3 2" xfId="3548"/>
    <cellStyle name="Bad 4" xfId="3549"/>
    <cellStyle name="Bad 5" xfId="3550"/>
    <cellStyle name="Bad 6" xfId="3551"/>
    <cellStyle name="Bad 7" xfId="3552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" xfId="14651" builtinId="22" customBuiltin="1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4_SCH J-3" xfId="16029"/>
    <cellStyle name="Calculation 2 5" xfId="3946"/>
    <cellStyle name="Calculation 2 5 2" xfId="3947"/>
    <cellStyle name="Calculation 2 5_SCH J-3" xfId="16030"/>
    <cellStyle name="Calculation 2 6" xfId="3948"/>
    <cellStyle name="Calculation 2 6 2" xfId="3949"/>
    <cellStyle name="Calculation 2 6_SCH J-3" xfId="16031"/>
    <cellStyle name="Calculation 2 7" xfId="3950"/>
    <cellStyle name="Calculation 2 7 2" xfId="3951"/>
    <cellStyle name="Calculation 2 7_SCH J-3" xfId="16032"/>
    <cellStyle name="Calculation 2 8" xfId="3952"/>
    <cellStyle name="Calculation 2 8 2" xfId="3953"/>
    <cellStyle name="Calculation 2 8_SCH J-3" xfId="1603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2_SCH J-3" xfId="16036"/>
    <cellStyle name="Calculation 20 2 3" xfId="3960"/>
    <cellStyle name="Calculation 20 2 3 2" xfId="3961"/>
    <cellStyle name="Calculation 20 2 3_SCH J-3" xfId="16037"/>
    <cellStyle name="Calculation 20 2 4" xfId="3962"/>
    <cellStyle name="Calculation 20 2 4 2" xfId="3963"/>
    <cellStyle name="Calculation 20 2 4_SCH J-3" xfId="16038"/>
    <cellStyle name="Calculation 20 2 5" xfId="3964"/>
    <cellStyle name="Calculation 20 2 5 2" xfId="3965"/>
    <cellStyle name="Calculation 20 2 5_SCH J-3" xfId="16039"/>
    <cellStyle name="Calculation 20 2 6" xfId="3966"/>
    <cellStyle name="Calculation 20 2 6 2" xfId="3967"/>
    <cellStyle name="Calculation 20 2 6_SCH J-3" xfId="16040"/>
    <cellStyle name="Calculation 20 2 7" xfId="3968"/>
    <cellStyle name="Calculation 20 2 7 2" xfId="3969"/>
    <cellStyle name="Calculation 20 2 7_SCH J-3" xfId="16041"/>
    <cellStyle name="Calculation 20 2 8" xfId="3970"/>
    <cellStyle name="Calculation 20 2 8 2" xfId="3971"/>
    <cellStyle name="Calculation 20 2 8_SCH J-3" xfId="16042"/>
    <cellStyle name="Calculation 20 2 9" xfId="3972"/>
    <cellStyle name="Calculation 20 2_SCH J-3" xfId="16035"/>
    <cellStyle name="Calculation 20 3" xfId="3973"/>
    <cellStyle name="Calculation 20 3 2" xfId="3974"/>
    <cellStyle name="Calculation 20 3_SCH J-3" xfId="16043"/>
    <cellStyle name="Calculation 20 4" xfId="3975"/>
    <cellStyle name="Calculation 20 4 2" xfId="3976"/>
    <cellStyle name="Calculation 20 4_SCH J-3" xfId="16044"/>
    <cellStyle name="Calculation 20 5" xfId="3977"/>
    <cellStyle name="Calculation 20 5 2" xfId="3978"/>
    <cellStyle name="Calculation 20 5_SCH J-3" xfId="16045"/>
    <cellStyle name="Calculation 20 6" xfId="3979"/>
    <cellStyle name="Calculation 20 6 2" xfId="3980"/>
    <cellStyle name="Calculation 20 6_SCH J-3" xfId="16046"/>
    <cellStyle name="Calculation 20 7" xfId="3981"/>
    <cellStyle name="Calculation 20 7 2" xfId="3982"/>
    <cellStyle name="Calculation 20 7_SCH J-3" xfId="16047"/>
    <cellStyle name="Calculation 20 8" xfId="3983"/>
    <cellStyle name="Calculation 20 8 2" xfId="3984"/>
    <cellStyle name="Calculation 20 8_SCH J-3" xfId="16048"/>
    <cellStyle name="Calculation 20 9" xfId="3985"/>
    <cellStyle name="Calculation 20 9 2" xfId="3986"/>
    <cellStyle name="Calculation 20 9_SCH J-3" xfId="16049"/>
    <cellStyle name="Calculation 20_SCH J-3" xfId="16034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2_SCH J-3" xfId="16052"/>
    <cellStyle name="Calculation 21 2 3" xfId="3992"/>
    <cellStyle name="Calculation 21 2 3 2" xfId="3993"/>
    <cellStyle name="Calculation 21 2 3_SCH J-3" xfId="16053"/>
    <cellStyle name="Calculation 21 2 4" xfId="3994"/>
    <cellStyle name="Calculation 21 2 4 2" xfId="3995"/>
    <cellStyle name="Calculation 21 2 4_SCH J-3" xfId="16054"/>
    <cellStyle name="Calculation 21 2 5" xfId="3996"/>
    <cellStyle name="Calculation 21 2 5 2" xfId="3997"/>
    <cellStyle name="Calculation 21 2 5_SCH J-3" xfId="16055"/>
    <cellStyle name="Calculation 21 2 6" xfId="3998"/>
    <cellStyle name="Calculation 21 2 6 2" xfId="3999"/>
    <cellStyle name="Calculation 21 2 6_SCH J-3" xfId="16056"/>
    <cellStyle name="Calculation 21 2 7" xfId="4000"/>
    <cellStyle name="Calculation 21 2 7 2" xfId="4001"/>
    <cellStyle name="Calculation 21 2 7_SCH J-3" xfId="16057"/>
    <cellStyle name="Calculation 21 2 8" xfId="4002"/>
    <cellStyle name="Calculation 21 2 8 2" xfId="4003"/>
    <cellStyle name="Calculation 21 2 8_SCH J-3" xfId="16058"/>
    <cellStyle name="Calculation 21 2 9" xfId="4004"/>
    <cellStyle name="Calculation 21 2_SCH J-3" xfId="16051"/>
    <cellStyle name="Calculation 21 3" xfId="4005"/>
    <cellStyle name="Calculation 21 3 2" xfId="4006"/>
    <cellStyle name="Calculation 21 3_SCH J-3" xfId="16059"/>
    <cellStyle name="Calculation 21 4" xfId="4007"/>
    <cellStyle name="Calculation 21 4 2" xfId="4008"/>
    <cellStyle name="Calculation 21 4_SCH J-3" xfId="16060"/>
    <cellStyle name="Calculation 21 5" xfId="4009"/>
    <cellStyle name="Calculation 21 5 2" xfId="4010"/>
    <cellStyle name="Calculation 21 5_SCH J-3" xfId="16061"/>
    <cellStyle name="Calculation 21 6" xfId="4011"/>
    <cellStyle name="Calculation 21 6 2" xfId="4012"/>
    <cellStyle name="Calculation 21 6_SCH J-3" xfId="16062"/>
    <cellStyle name="Calculation 21 7" xfId="4013"/>
    <cellStyle name="Calculation 21 7 2" xfId="4014"/>
    <cellStyle name="Calculation 21 7_SCH J-3" xfId="16063"/>
    <cellStyle name="Calculation 21 8" xfId="4015"/>
    <cellStyle name="Calculation 21 8 2" xfId="4016"/>
    <cellStyle name="Calculation 21 8_SCH J-3" xfId="16064"/>
    <cellStyle name="Calculation 21 9" xfId="4017"/>
    <cellStyle name="Calculation 21 9 2" xfId="4018"/>
    <cellStyle name="Calculation 21 9_SCH J-3" xfId="16065"/>
    <cellStyle name="Calculation 21_SCH J-3" xfId="16050"/>
    <cellStyle name="Calculation 22" xfId="4019"/>
    <cellStyle name="Calculation 22 2" xfId="4020"/>
    <cellStyle name="Calculation 22 2 2" xfId="4021"/>
    <cellStyle name="Calculation 22 2_SCH J-3" xfId="16067"/>
    <cellStyle name="Calculation 22 3" xfId="4022"/>
    <cellStyle name="Calculation 22 3 2" xfId="4023"/>
    <cellStyle name="Calculation 22 3_SCH J-3" xfId="16068"/>
    <cellStyle name="Calculation 22 4" xfId="4024"/>
    <cellStyle name="Calculation 22 4 2" xfId="4025"/>
    <cellStyle name="Calculation 22 4_SCH J-3" xfId="16069"/>
    <cellStyle name="Calculation 22 5" xfId="4026"/>
    <cellStyle name="Calculation 22 5 2" xfId="4027"/>
    <cellStyle name="Calculation 22 5_SCH J-3" xfId="16070"/>
    <cellStyle name="Calculation 22 6" xfId="4028"/>
    <cellStyle name="Calculation 22 6 2" xfId="4029"/>
    <cellStyle name="Calculation 22 6_SCH J-3" xfId="16071"/>
    <cellStyle name="Calculation 22 7" xfId="4030"/>
    <cellStyle name="Calculation 22 7 2" xfId="4031"/>
    <cellStyle name="Calculation 22 7_SCH J-3" xfId="16072"/>
    <cellStyle name="Calculation 22 8" xfId="4032"/>
    <cellStyle name="Calculation 22 8 2" xfId="4033"/>
    <cellStyle name="Calculation 22 8_SCH J-3" xfId="16073"/>
    <cellStyle name="Calculation 22 9" xfId="4034"/>
    <cellStyle name="Calculation 22_SCH J-3" xfId="16066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2_SCH J-3" xfId="16076"/>
    <cellStyle name="Calculation 3 2 3" xfId="4042"/>
    <cellStyle name="Calculation 3 2 3 2" xfId="4043"/>
    <cellStyle name="Calculation 3 2 3_SCH J-3" xfId="16077"/>
    <cellStyle name="Calculation 3 2 4" xfId="4044"/>
    <cellStyle name="Calculation 3 2 4 2" xfId="4045"/>
    <cellStyle name="Calculation 3 2 4_SCH J-3" xfId="16078"/>
    <cellStyle name="Calculation 3 2 5" xfId="4046"/>
    <cellStyle name="Calculation 3 2 5 2" xfId="4047"/>
    <cellStyle name="Calculation 3 2 5_SCH J-3" xfId="16079"/>
    <cellStyle name="Calculation 3 2 6" xfId="4048"/>
    <cellStyle name="Calculation 3 2 6 2" xfId="4049"/>
    <cellStyle name="Calculation 3 2 6_SCH J-3" xfId="16080"/>
    <cellStyle name="Calculation 3 2 7" xfId="4050"/>
    <cellStyle name="Calculation 3 2 7 2" xfId="4051"/>
    <cellStyle name="Calculation 3 2 7_SCH J-3" xfId="16081"/>
    <cellStyle name="Calculation 3 2 8" xfId="4052"/>
    <cellStyle name="Calculation 3 2 8 2" xfId="4053"/>
    <cellStyle name="Calculation 3 2 8_SCH J-3" xfId="16082"/>
    <cellStyle name="Calculation 3 2 9" xfId="4054"/>
    <cellStyle name="Calculation 3 2_SCH J-3" xfId="16075"/>
    <cellStyle name="Calculation 3 3" xfId="4055"/>
    <cellStyle name="Calculation 3 3 2" xfId="4056"/>
    <cellStyle name="Calculation 3 3_SCH J-3" xfId="16083"/>
    <cellStyle name="Calculation 3 4" xfId="4057"/>
    <cellStyle name="Calculation 3 4 2" xfId="4058"/>
    <cellStyle name="Calculation 3 4_SCH J-3" xfId="16084"/>
    <cellStyle name="Calculation 3 5" xfId="4059"/>
    <cellStyle name="Calculation 3 5 2" xfId="4060"/>
    <cellStyle name="Calculation 3 5_SCH J-3" xfId="16085"/>
    <cellStyle name="Calculation 3 6" xfId="4061"/>
    <cellStyle name="Calculation 3 6 2" xfId="4062"/>
    <cellStyle name="Calculation 3 6_SCH J-3" xfId="16086"/>
    <cellStyle name="Calculation 3 7" xfId="4063"/>
    <cellStyle name="Calculation 3 7 2" xfId="4064"/>
    <cellStyle name="Calculation 3 7_SCH J-3" xfId="16087"/>
    <cellStyle name="Calculation 3 8" xfId="4065"/>
    <cellStyle name="Calculation 3 8 2" xfId="4066"/>
    <cellStyle name="Calculation 3 8_SCH J-3" xfId="16088"/>
    <cellStyle name="Calculation 3 9" xfId="4067"/>
    <cellStyle name="Calculation 3 9 2" xfId="4068"/>
    <cellStyle name="Calculation 3 9_SCH J-3" xfId="16089"/>
    <cellStyle name="Calculation 3_SCH J-3" xfId="16074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2_SCH J-3" xfId="16092"/>
    <cellStyle name="Calculation 4 2 3" xfId="4076"/>
    <cellStyle name="Calculation 4 2 3 2" xfId="4077"/>
    <cellStyle name="Calculation 4 2 3_SCH J-3" xfId="16093"/>
    <cellStyle name="Calculation 4 2 4" xfId="4078"/>
    <cellStyle name="Calculation 4 2 4 2" xfId="4079"/>
    <cellStyle name="Calculation 4 2 4_SCH J-3" xfId="16094"/>
    <cellStyle name="Calculation 4 2 5" xfId="4080"/>
    <cellStyle name="Calculation 4 2 5 2" xfId="4081"/>
    <cellStyle name="Calculation 4 2 5_SCH J-3" xfId="16095"/>
    <cellStyle name="Calculation 4 2 6" xfId="4082"/>
    <cellStyle name="Calculation 4 2 6 2" xfId="4083"/>
    <cellStyle name="Calculation 4 2 6_SCH J-3" xfId="16096"/>
    <cellStyle name="Calculation 4 2 7" xfId="4084"/>
    <cellStyle name="Calculation 4 2 7 2" xfId="4085"/>
    <cellStyle name="Calculation 4 2 7_SCH J-3" xfId="16097"/>
    <cellStyle name="Calculation 4 2 8" xfId="4086"/>
    <cellStyle name="Calculation 4 2 8 2" xfId="4087"/>
    <cellStyle name="Calculation 4 2 8_SCH J-3" xfId="16098"/>
    <cellStyle name="Calculation 4 2 9" xfId="4088"/>
    <cellStyle name="Calculation 4 2_SCH J-3" xfId="16091"/>
    <cellStyle name="Calculation 4 3" xfId="4089"/>
    <cellStyle name="Calculation 4 3 2" xfId="4090"/>
    <cellStyle name="Calculation 4 3_SCH J-3" xfId="16099"/>
    <cellStyle name="Calculation 4 4" xfId="4091"/>
    <cellStyle name="Calculation 4 4 2" xfId="4092"/>
    <cellStyle name="Calculation 4 4_SCH J-3" xfId="16100"/>
    <cellStyle name="Calculation 4 5" xfId="4093"/>
    <cellStyle name="Calculation 4 5 2" xfId="4094"/>
    <cellStyle name="Calculation 4 5_SCH J-3" xfId="16101"/>
    <cellStyle name="Calculation 4 6" xfId="4095"/>
    <cellStyle name="Calculation 4 6 2" xfId="4096"/>
    <cellStyle name="Calculation 4 6_SCH J-3" xfId="16102"/>
    <cellStyle name="Calculation 4 7" xfId="4097"/>
    <cellStyle name="Calculation 4 7 2" xfId="4098"/>
    <cellStyle name="Calculation 4 7_SCH J-3" xfId="16103"/>
    <cellStyle name="Calculation 4 8" xfId="4099"/>
    <cellStyle name="Calculation 4 8 2" xfId="4100"/>
    <cellStyle name="Calculation 4 8_SCH J-3" xfId="16104"/>
    <cellStyle name="Calculation 4 9" xfId="4101"/>
    <cellStyle name="Calculation 4 9 2" xfId="4102"/>
    <cellStyle name="Calculation 4 9_SCH J-3" xfId="16105"/>
    <cellStyle name="Calculation 4_SCH J-3" xfId="16090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2_SCH J-3" xfId="16108"/>
    <cellStyle name="Calculation 5 2 3" xfId="4110"/>
    <cellStyle name="Calculation 5 2 3 2" xfId="4111"/>
    <cellStyle name="Calculation 5 2 3_SCH J-3" xfId="16109"/>
    <cellStyle name="Calculation 5 2 4" xfId="4112"/>
    <cellStyle name="Calculation 5 2 4 2" xfId="4113"/>
    <cellStyle name="Calculation 5 2 4_SCH J-3" xfId="16110"/>
    <cellStyle name="Calculation 5 2 5" xfId="4114"/>
    <cellStyle name="Calculation 5 2 5 2" xfId="4115"/>
    <cellStyle name="Calculation 5 2 5_SCH J-3" xfId="16111"/>
    <cellStyle name="Calculation 5 2 6" xfId="4116"/>
    <cellStyle name="Calculation 5 2 6 2" xfId="4117"/>
    <cellStyle name="Calculation 5 2 6_SCH J-3" xfId="16112"/>
    <cellStyle name="Calculation 5 2 7" xfId="4118"/>
    <cellStyle name="Calculation 5 2 7 2" xfId="4119"/>
    <cellStyle name="Calculation 5 2 7_SCH J-3" xfId="16113"/>
    <cellStyle name="Calculation 5 2 8" xfId="4120"/>
    <cellStyle name="Calculation 5 2 8 2" xfId="4121"/>
    <cellStyle name="Calculation 5 2 8_SCH J-3" xfId="16114"/>
    <cellStyle name="Calculation 5 2 9" xfId="4122"/>
    <cellStyle name="Calculation 5 2_SCH J-3" xfId="16107"/>
    <cellStyle name="Calculation 5 3" xfId="4123"/>
    <cellStyle name="Calculation 5 3 2" xfId="4124"/>
    <cellStyle name="Calculation 5 3_SCH J-3" xfId="16115"/>
    <cellStyle name="Calculation 5 4" xfId="4125"/>
    <cellStyle name="Calculation 5 4 2" xfId="4126"/>
    <cellStyle name="Calculation 5 4_SCH J-3" xfId="16116"/>
    <cellStyle name="Calculation 5 5" xfId="4127"/>
    <cellStyle name="Calculation 5 5 2" xfId="4128"/>
    <cellStyle name="Calculation 5 5_SCH J-3" xfId="16117"/>
    <cellStyle name="Calculation 5 6" xfId="4129"/>
    <cellStyle name="Calculation 5 6 2" xfId="4130"/>
    <cellStyle name="Calculation 5 6_SCH J-3" xfId="16118"/>
    <cellStyle name="Calculation 5 7" xfId="4131"/>
    <cellStyle name="Calculation 5 7 2" xfId="4132"/>
    <cellStyle name="Calculation 5 7_SCH J-3" xfId="16119"/>
    <cellStyle name="Calculation 5 8" xfId="4133"/>
    <cellStyle name="Calculation 5 8 2" xfId="4134"/>
    <cellStyle name="Calculation 5 8_SCH J-3" xfId="16120"/>
    <cellStyle name="Calculation 5 9" xfId="4135"/>
    <cellStyle name="Calculation 5 9 2" xfId="4136"/>
    <cellStyle name="Calculation 5 9_SCH J-3" xfId="16121"/>
    <cellStyle name="Calculation 5_SCH J-3" xfId="1610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2_SCH J-3" xfId="16124"/>
    <cellStyle name="Calculation 6 2 3" xfId="4144"/>
    <cellStyle name="Calculation 6 2 3 2" xfId="4145"/>
    <cellStyle name="Calculation 6 2 3_SCH J-3" xfId="16125"/>
    <cellStyle name="Calculation 6 2 4" xfId="4146"/>
    <cellStyle name="Calculation 6 2 4 2" xfId="4147"/>
    <cellStyle name="Calculation 6 2 4_SCH J-3" xfId="16126"/>
    <cellStyle name="Calculation 6 2 5" xfId="4148"/>
    <cellStyle name="Calculation 6 2 5 2" xfId="4149"/>
    <cellStyle name="Calculation 6 2 5_SCH J-3" xfId="16127"/>
    <cellStyle name="Calculation 6 2 6" xfId="4150"/>
    <cellStyle name="Calculation 6 2 6 2" xfId="4151"/>
    <cellStyle name="Calculation 6 2 6_SCH J-3" xfId="16128"/>
    <cellStyle name="Calculation 6 2 7" xfId="4152"/>
    <cellStyle name="Calculation 6 2 7 2" xfId="4153"/>
    <cellStyle name="Calculation 6 2 7_SCH J-3" xfId="16129"/>
    <cellStyle name="Calculation 6 2 8" xfId="4154"/>
    <cellStyle name="Calculation 6 2 8 2" xfId="4155"/>
    <cellStyle name="Calculation 6 2 8_SCH J-3" xfId="16130"/>
    <cellStyle name="Calculation 6 2 9" xfId="4156"/>
    <cellStyle name="Calculation 6 2_SCH J-3" xfId="16123"/>
    <cellStyle name="Calculation 6 3" xfId="4157"/>
    <cellStyle name="Calculation 6 3 2" xfId="4158"/>
    <cellStyle name="Calculation 6 3_SCH J-3" xfId="16131"/>
    <cellStyle name="Calculation 6 4" xfId="4159"/>
    <cellStyle name="Calculation 6 4 2" xfId="4160"/>
    <cellStyle name="Calculation 6 4_SCH J-3" xfId="16132"/>
    <cellStyle name="Calculation 6 5" xfId="4161"/>
    <cellStyle name="Calculation 6 5 2" xfId="4162"/>
    <cellStyle name="Calculation 6 5_SCH J-3" xfId="16133"/>
    <cellStyle name="Calculation 6 6" xfId="4163"/>
    <cellStyle name="Calculation 6 6 2" xfId="4164"/>
    <cellStyle name="Calculation 6 6_SCH J-3" xfId="16134"/>
    <cellStyle name="Calculation 6 7" xfId="4165"/>
    <cellStyle name="Calculation 6 7 2" xfId="4166"/>
    <cellStyle name="Calculation 6 7_SCH J-3" xfId="16135"/>
    <cellStyle name="Calculation 6 8" xfId="4167"/>
    <cellStyle name="Calculation 6 8 2" xfId="4168"/>
    <cellStyle name="Calculation 6 8_SCH J-3" xfId="16136"/>
    <cellStyle name="Calculation 6 9" xfId="4169"/>
    <cellStyle name="Calculation 6 9 2" xfId="4170"/>
    <cellStyle name="Calculation 6 9_SCH J-3" xfId="16137"/>
    <cellStyle name="Calculation 6_SCH J-3" xfId="16122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2_SCH J-3" xfId="16140"/>
    <cellStyle name="Calculation 7 2 3" xfId="4178"/>
    <cellStyle name="Calculation 7 2 3 2" xfId="4179"/>
    <cellStyle name="Calculation 7 2 3_SCH J-3" xfId="16141"/>
    <cellStyle name="Calculation 7 2 4" xfId="4180"/>
    <cellStyle name="Calculation 7 2 4 2" xfId="4181"/>
    <cellStyle name="Calculation 7 2 4_SCH J-3" xfId="16142"/>
    <cellStyle name="Calculation 7 2 5" xfId="4182"/>
    <cellStyle name="Calculation 7 2 5 2" xfId="4183"/>
    <cellStyle name="Calculation 7 2 5_SCH J-3" xfId="16143"/>
    <cellStyle name="Calculation 7 2 6" xfId="4184"/>
    <cellStyle name="Calculation 7 2 6 2" xfId="4185"/>
    <cellStyle name="Calculation 7 2 6_SCH J-3" xfId="16144"/>
    <cellStyle name="Calculation 7 2 7" xfId="4186"/>
    <cellStyle name="Calculation 7 2 7 2" xfId="4187"/>
    <cellStyle name="Calculation 7 2 7_SCH J-3" xfId="16145"/>
    <cellStyle name="Calculation 7 2 8" xfId="4188"/>
    <cellStyle name="Calculation 7 2 8 2" xfId="4189"/>
    <cellStyle name="Calculation 7 2 8_SCH J-3" xfId="16146"/>
    <cellStyle name="Calculation 7 2 9" xfId="4190"/>
    <cellStyle name="Calculation 7 2_SCH J-3" xfId="16139"/>
    <cellStyle name="Calculation 7 3" xfId="4191"/>
    <cellStyle name="Calculation 7 3 2" xfId="4192"/>
    <cellStyle name="Calculation 7 3_SCH J-3" xfId="16147"/>
    <cellStyle name="Calculation 7 4" xfId="4193"/>
    <cellStyle name="Calculation 7 4 2" xfId="4194"/>
    <cellStyle name="Calculation 7 4_SCH J-3" xfId="16148"/>
    <cellStyle name="Calculation 7 5" xfId="4195"/>
    <cellStyle name="Calculation 7 5 2" xfId="4196"/>
    <cellStyle name="Calculation 7 5_SCH J-3" xfId="16149"/>
    <cellStyle name="Calculation 7 6" xfId="4197"/>
    <cellStyle name="Calculation 7 6 2" xfId="4198"/>
    <cellStyle name="Calculation 7 6_SCH J-3" xfId="16150"/>
    <cellStyle name="Calculation 7 7" xfId="4199"/>
    <cellStyle name="Calculation 7 7 2" xfId="4200"/>
    <cellStyle name="Calculation 7 7_SCH J-3" xfId="16151"/>
    <cellStyle name="Calculation 7 8" xfId="4201"/>
    <cellStyle name="Calculation 7 8 2" xfId="4202"/>
    <cellStyle name="Calculation 7 8_SCH J-3" xfId="16152"/>
    <cellStyle name="Calculation 7 9" xfId="4203"/>
    <cellStyle name="Calculation 7 9 2" xfId="4204"/>
    <cellStyle name="Calculation 7 9_SCH J-3" xfId="16153"/>
    <cellStyle name="Calculation 7_SCH J-3" xfId="16138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2_SCH J-3" xfId="16156"/>
    <cellStyle name="Calculation 8 2 3" xfId="4212"/>
    <cellStyle name="Calculation 8 2 3 2" xfId="4213"/>
    <cellStyle name="Calculation 8 2 3_SCH J-3" xfId="16157"/>
    <cellStyle name="Calculation 8 2 4" xfId="4214"/>
    <cellStyle name="Calculation 8 2 4 2" xfId="4215"/>
    <cellStyle name="Calculation 8 2 4_SCH J-3" xfId="16158"/>
    <cellStyle name="Calculation 8 2 5" xfId="4216"/>
    <cellStyle name="Calculation 8 2 5 2" xfId="4217"/>
    <cellStyle name="Calculation 8 2 5_SCH J-3" xfId="16159"/>
    <cellStyle name="Calculation 8 2 6" xfId="4218"/>
    <cellStyle name="Calculation 8 2 6 2" xfId="4219"/>
    <cellStyle name="Calculation 8 2 6_SCH J-3" xfId="16160"/>
    <cellStyle name="Calculation 8 2 7" xfId="4220"/>
    <cellStyle name="Calculation 8 2 7 2" xfId="4221"/>
    <cellStyle name="Calculation 8 2 7_SCH J-3" xfId="16161"/>
    <cellStyle name="Calculation 8 2 8" xfId="4222"/>
    <cellStyle name="Calculation 8 2 8 2" xfId="4223"/>
    <cellStyle name="Calculation 8 2 8_SCH J-3" xfId="16162"/>
    <cellStyle name="Calculation 8 2 9" xfId="4224"/>
    <cellStyle name="Calculation 8 2_SCH J-3" xfId="16155"/>
    <cellStyle name="Calculation 8 3" xfId="4225"/>
    <cellStyle name="Calculation 8 3 2" xfId="4226"/>
    <cellStyle name="Calculation 8 3_SCH J-3" xfId="16163"/>
    <cellStyle name="Calculation 8 4" xfId="4227"/>
    <cellStyle name="Calculation 8 4 2" xfId="4228"/>
    <cellStyle name="Calculation 8 4_SCH J-3" xfId="16164"/>
    <cellStyle name="Calculation 8 5" xfId="4229"/>
    <cellStyle name="Calculation 8 5 2" xfId="4230"/>
    <cellStyle name="Calculation 8 5_SCH J-3" xfId="16165"/>
    <cellStyle name="Calculation 8 6" xfId="4231"/>
    <cellStyle name="Calculation 8 6 2" xfId="4232"/>
    <cellStyle name="Calculation 8 6_SCH J-3" xfId="16166"/>
    <cellStyle name="Calculation 8 7" xfId="4233"/>
    <cellStyle name="Calculation 8 7 2" xfId="4234"/>
    <cellStyle name="Calculation 8 7_SCH J-3" xfId="16167"/>
    <cellStyle name="Calculation 8 8" xfId="4235"/>
    <cellStyle name="Calculation 8 8 2" xfId="4236"/>
    <cellStyle name="Calculation 8 8_SCH J-3" xfId="16168"/>
    <cellStyle name="Calculation 8 9" xfId="4237"/>
    <cellStyle name="Calculation 8 9 2" xfId="4238"/>
    <cellStyle name="Calculation 8 9_SCH J-3" xfId="16169"/>
    <cellStyle name="Calculation 8_SCH J-3" xfId="16154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2_SCH J-3" xfId="16172"/>
    <cellStyle name="Calculation 9 2 3" xfId="4246"/>
    <cellStyle name="Calculation 9 2 3 2" xfId="4247"/>
    <cellStyle name="Calculation 9 2 3_SCH J-3" xfId="16173"/>
    <cellStyle name="Calculation 9 2 4" xfId="4248"/>
    <cellStyle name="Calculation 9 2 4 2" xfId="4249"/>
    <cellStyle name="Calculation 9 2 4_SCH J-3" xfId="16174"/>
    <cellStyle name="Calculation 9 2 5" xfId="4250"/>
    <cellStyle name="Calculation 9 2 5 2" xfId="4251"/>
    <cellStyle name="Calculation 9 2 5_SCH J-3" xfId="16175"/>
    <cellStyle name="Calculation 9 2 6" xfId="4252"/>
    <cellStyle name="Calculation 9 2 6 2" xfId="4253"/>
    <cellStyle name="Calculation 9 2 6_SCH J-3" xfId="16176"/>
    <cellStyle name="Calculation 9 2 7" xfId="4254"/>
    <cellStyle name="Calculation 9 2 7 2" xfId="4255"/>
    <cellStyle name="Calculation 9 2 7_SCH J-3" xfId="16177"/>
    <cellStyle name="Calculation 9 2 8" xfId="4256"/>
    <cellStyle name="Calculation 9 2 8 2" xfId="4257"/>
    <cellStyle name="Calculation 9 2 8_SCH J-3" xfId="16178"/>
    <cellStyle name="Calculation 9 2 9" xfId="4258"/>
    <cellStyle name="Calculation 9 2_SCH J-3" xfId="16171"/>
    <cellStyle name="Calculation 9 3" xfId="4259"/>
    <cellStyle name="Calculation 9 3 2" xfId="4260"/>
    <cellStyle name="Calculation 9 3_SCH J-3" xfId="16179"/>
    <cellStyle name="Calculation 9 4" xfId="4261"/>
    <cellStyle name="Calculation 9 4 2" xfId="4262"/>
    <cellStyle name="Calculation 9 4_SCH J-3" xfId="16180"/>
    <cellStyle name="Calculation 9 5" xfId="4263"/>
    <cellStyle name="Calculation 9 5 2" xfId="4264"/>
    <cellStyle name="Calculation 9 5_SCH J-3" xfId="16181"/>
    <cellStyle name="Calculation 9 6" xfId="4265"/>
    <cellStyle name="Calculation 9 6 2" xfId="4266"/>
    <cellStyle name="Calculation 9 6_SCH J-3" xfId="16182"/>
    <cellStyle name="Calculation 9 7" xfId="4267"/>
    <cellStyle name="Calculation 9 7 2" xfId="4268"/>
    <cellStyle name="Calculation 9 7_SCH J-3" xfId="16183"/>
    <cellStyle name="Calculation 9 8" xfId="4269"/>
    <cellStyle name="Calculation 9 8 2" xfId="4270"/>
    <cellStyle name="Calculation 9 8_SCH J-3" xfId="16184"/>
    <cellStyle name="Calculation 9 9" xfId="4271"/>
    <cellStyle name="Calculation 9 9 2" xfId="4272"/>
    <cellStyle name="Calculation 9 9_SCH J-3" xfId="16185"/>
    <cellStyle name="Calculation 9_SCH J-3" xfId="16170"/>
    <cellStyle name="Check Cell" xfId="14653" builtinId="23" customBuiltin="1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2_SCH J-3" xfId="16187"/>
    <cellStyle name="Check Cell 2 3" xfId="4284"/>
    <cellStyle name="Check Cell 2_SCH J-3" xfId="16186"/>
    <cellStyle name="Check Cell 3" xfId="4285"/>
    <cellStyle name="Check Cell 3 2" xfId="4286"/>
    <cellStyle name="Check Cell 3_SCH J-3" xfId="16188"/>
    <cellStyle name="Check Cell 4" xfId="4287"/>
    <cellStyle name="Check Cell 5" xfId="4288"/>
    <cellStyle name="Check Cell 6" xfId="4289"/>
    <cellStyle name="Check Cell 7" xfId="4290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2_SCH J-3" xfId="16190"/>
    <cellStyle name="ColumnAttributeAbovePrompt 3" xfId="4298"/>
    <cellStyle name="ColumnAttributeAbovePrompt 4" xfId="14483"/>
    <cellStyle name="ColumnAttributeAbovePrompt_SCH J-3" xfId="16189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2_SCH J-3" xfId="16192"/>
    <cellStyle name="ColumnAttributePrompt 3" xfId="4303"/>
    <cellStyle name="ColumnAttributePrompt 4" xfId="14484"/>
    <cellStyle name="ColumnAttributePrompt_SCH J-3" xfId="16191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2_SCH J-3" xfId="16194"/>
    <cellStyle name="ColumnAttributeValue 3" xfId="4308"/>
    <cellStyle name="ColumnAttributeValue 4" xfId="14485"/>
    <cellStyle name="ColumnAttributeValue_SCH J-3" xfId="16193"/>
    <cellStyle name="ColumnHeadingPrompt" xfId="4309"/>
    <cellStyle name="ColumnHeadingPrompt 2" xfId="4310"/>
    <cellStyle name="ColumnHeadingPrompt 2 2" xfId="4311"/>
    <cellStyle name="ColumnHeadingPrompt 2 3" xfId="4312"/>
    <cellStyle name="ColumnHeadingPrompt 2_SCH J-3" xfId="16196"/>
    <cellStyle name="ColumnHeadingPrompt 3" xfId="4313"/>
    <cellStyle name="ColumnHeadingPrompt 4" xfId="14486"/>
    <cellStyle name="ColumnHeadingPrompt_SCH J-3" xfId="16195"/>
    <cellStyle name="ColumnHeadingValue" xfId="4314"/>
    <cellStyle name="ColumnHeadingValue 2" xfId="4315"/>
    <cellStyle name="ColumnHeadingValue 2 2" xfId="4316"/>
    <cellStyle name="ColumnHeadingValue 2_SCH J-3" xfId="16198"/>
    <cellStyle name="ColumnHeadingValue 3" xfId="4317"/>
    <cellStyle name="ColumnHeadingValue 4" xfId="14487"/>
    <cellStyle name="ColumnHeadingValue_SCH J-3" xfId="16197"/>
    <cellStyle name="Comma" xfId="1" builtinId="3"/>
    <cellStyle name="Comma [0] 2" xfId="4318"/>
    <cellStyle name="Comma [0] 2 2" xfId="4319"/>
    <cellStyle name="Comma [0] 2_SCH J-3" xfId="16199"/>
    <cellStyle name="Comma [0] 3" xfId="4320"/>
    <cellStyle name="Comma [0] 3 2" xfId="4321"/>
    <cellStyle name="Comma [0] 3 2 2" xfId="4322"/>
    <cellStyle name="Comma [0] 3 2 2 2" xfId="4323"/>
    <cellStyle name="Comma [0] 3 2 2_SCH J-3" xfId="16202"/>
    <cellStyle name="Comma [0] 3 2 3" xfId="4324"/>
    <cellStyle name="Comma [0] 3 2 4" xfId="4325"/>
    <cellStyle name="Comma [0] 3 2_SCH J-3" xfId="16201"/>
    <cellStyle name="Comma [0] 3 3" xfId="4326"/>
    <cellStyle name="Comma [0] 3 4" xfId="4327"/>
    <cellStyle name="Comma [0] 3 4 2" xfId="4328"/>
    <cellStyle name="Comma [0] 3 4_SCH J-3" xfId="16203"/>
    <cellStyle name="Comma [0] 3 5" xfId="4329"/>
    <cellStyle name="Comma [0] 3_SCH J-3" xfId="16200"/>
    <cellStyle name="Comma [0] 4" xfId="4330"/>
    <cellStyle name="Comma [0] 4 2" xfId="4331"/>
    <cellStyle name="Comma [0] 4_SCH J-3" xfId="16204"/>
    <cellStyle name="Comma [0] 5" xfId="4332"/>
    <cellStyle name="Comma [0] 5 2" xfId="4333"/>
    <cellStyle name="Comma [0] 5 2 2" xfId="4334"/>
    <cellStyle name="Comma [0] 5 2 3" xfId="4335"/>
    <cellStyle name="Comma [0] 5 2_SCH J-3" xfId="16206"/>
    <cellStyle name="Comma [0] 5 3" xfId="4336"/>
    <cellStyle name="Comma [0] 5 4" xfId="4337"/>
    <cellStyle name="Comma [0] 5_SCH J-3" xfId="16205"/>
    <cellStyle name="Comma [0] 6" xfId="4338"/>
    <cellStyle name="Comma [0] 6 2" xfId="4339"/>
    <cellStyle name="Comma [0] 6 2 2" xfId="4340"/>
    <cellStyle name="Comma [0] 6 2_SCH J-3" xfId="16208"/>
    <cellStyle name="Comma [0] 6 3" xfId="4341"/>
    <cellStyle name="Comma [0] 6_SCH J-3" xfId="16207"/>
    <cellStyle name="Comma 10" xfId="4342"/>
    <cellStyle name="Comma 10 10" xfId="14488"/>
    <cellStyle name="Comma 10 2" xfId="4343"/>
    <cellStyle name="Comma 10 2 2" xfId="4344"/>
    <cellStyle name="Comma 10 2 2 2" xfId="4345"/>
    <cellStyle name="Comma 10 2 2 2 2" xfId="4346"/>
    <cellStyle name="Comma 10 2 2 2 2 2" xfId="4347"/>
    <cellStyle name="Comma 10 2 2 2 2 2 2" xfId="4348"/>
    <cellStyle name="Comma 10 2 2 2 2 2_SCH J-3" xfId="16214"/>
    <cellStyle name="Comma 10 2 2 2 2 3" xfId="4349"/>
    <cellStyle name="Comma 10 2 2 2 2_SCH J-3" xfId="16213"/>
    <cellStyle name="Comma 10 2 2 2 3" xfId="4350"/>
    <cellStyle name="Comma 10 2 2 2 3 2" xfId="4351"/>
    <cellStyle name="Comma 10 2 2 2 3_SCH J-3" xfId="16215"/>
    <cellStyle name="Comma 10 2 2 2 4" xfId="4352"/>
    <cellStyle name="Comma 10 2 2 2_SCH J-3" xfId="16212"/>
    <cellStyle name="Comma 10 2 2 3" xfId="4353"/>
    <cellStyle name="Comma 10 2 2 3 2" xfId="4354"/>
    <cellStyle name="Comma 10 2 2 3 2 2" xfId="4355"/>
    <cellStyle name="Comma 10 2 2 3 2_SCH J-3" xfId="16217"/>
    <cellStyle name="Comma 10 2 2 3 3" xfId="4356"/>
    <cellStyle name="Comma 10 2 2 3_SCH J-3" xfId="16216"/>
    <cellStyle name="Comma 10 2 2 4" xfId="4357"/>
    <cellStyle name="Comma 10 2 2 4 2" xfId="4358"/>
    <cellStyle name="Comma 10 2 2 4_SCH J-3" xfId="16218"/>
    <cellStyle name="Comma 10 2 2 5" xfId="4359"/>
    <cellStyle name="Comma 10 2 2 6" xfId="4360"/>
    <cellStyle name="Comma 10 2 2_SCH J-3" xfId="16211"/>
    <cellStyle name="Comma 10 2 3" xfId="4361"/>
    <cellStyle name="Comma 10 2 3 2" xfId="4362"/>
    <cellStyle name="Comma 10 2 3 2 2" xfId="4363"/>
    <cellStyle name="Comma 10 2 3 2 2 2" xfId="4364"/>
    <cellStyle name="Comma 10 2 3 2 2_SCH J-3" xfId="16221"/>
    <cellStyle name="Comma 10 2 3 2 3" xfId="4365"/>
    <cellStyle name="Comma 10 2 3 2_SCH J-3" xfId="16220"/>
    <cellStyle name="Comma 10 2 3 3" xfId="4366"/>
    <cellStyle name="Comma 10 2 3 3 2" xfId="4367"/>
    <cellStyle name="Comma 10 2 3 3_SCH J-3" xfId="16222"/>
    <cellStyle name="Comma 10 2 3 4" xfId="4368"/>
    <cellStyle name="Comma 10 2 3_SCH J-3" xfId="16219"/>
    <cellStyle name="Comma 10 2 4" xfId="4369"/>
    <cellStyle name="Comma 10 2 4 2" xfId="4370"/>
    <cellStyle name="Comma 10 2 4 2 2" xfId="4371"/>
    <cellStyle name="Comma 10 2 4 2_SCH J-3" xfId="16224"/>
    <cellStyle name="Comma 10 2 4 3" xfId="4372"/>
    <cellStyle name="Comma 10 2 4_SCH J-3" xfId="16223"/>
    <cellStyle name="Comma 10 2 5" xfId="4373"/>
    <cellStyle name="Comma 10 2 5 2" xfId="4374"/>
    <cellStyle name="Comma 10 2 5_SCH J-3" xfId="16225"/>
    <cellStyle name="Comma 10 2 6" xfId="4375"/>
    <cellStyle name="Comma 10 2 7" xfId="4376"/>
    <cellStyle name="Comma 10 2_SCH J-3" xfId="16210"/>
    <cellStyle name="Comma 10 3" xfId="4377"/>
    <cellStyle name="Comma 10 3 2" xfId="4378"/>
    <cellStyle name="Comma 10 3 2 2" xfId="4379"/>
    <cellStyle name="Comma 10 3 2 2 2" xfId="4380"/>
    <cellStyle name="Comma 10 3 2 2 2 2" xfId="4381"/>
    <cellStyle name="Comma 10 3 2 2 2_SCH J-3" xfId="16229"/>
    <cellStyle name="Comma 10 3 2 2 3" xfId="4382"/>
    <cellStyle name="Comma 10 3 2 2_SCH J-3" xfId="16228"/>
    <cellStyle name="Comma 10 3 2 3" xfId="4383"/>
    <cellStyle name="Comma 10 3 2 3 2" xfId="4384"/>
    <cellStyle name="Comma 10 3 2 3_SCH J-3" xfId="16230"/>
    <cellStyle name="Comma 10 3 2 4" xfId="4385"/>
    <cellStyle name="Comma 10 3 2_SCH J-3" xfId="16227"/>
    <cellStyle name="Comma 10 3 3" xfId="4386"/>
    <cellStyle name="Comma 10 3 3 2" xfId="4387"/>
    <cellStyle name="Comma 10 3 3 2 2" xfId="4388"/>
    <cellStyle name="Comma 10 3 3 2_SCH J-3" xfId="16232"/>
    <cellStyle name="Comma 10 3 3 3" xfId="4389"/>
    <cellStyle name="Comma 10 3 3_SCH J-3" xfId="16231"/>
    <cellStyle name="Comma 10 3 4" xfId="4390"/>
    <cellStyle name="Comma 10 3 4 2" xfId="4391"/>
    <cellStyle name="Comma 10 3 4_SCH J-3" xfId="16233"/>
    <cellStyle name="Comma 10 3 5" xfId="4392"/>
    <cellStyle name="Comma 10 3 6" xfId="4393"/>
    <cellStyle name="Comma 10 3_SCH J-3" xfId="16226"/>
    <cellStyle name="Comma 10 4" xfId="4394"/>
    <cellStyle name="Comma 10 4 2" xfId="4395"/>
    <cellStyle name="Comma 10 4 2 2" xfId="4396"/>
    <cellStyle name="Comma 10 4 2 2 2" xfId="4397"/>
    <cellStyle name="Comma 10 4 2 2_SCH J-3" xfId="16236"/>
    <cellStyle name="Comma 10 4 2 3" xfId="4398"/>
    <cellStyle name="Comma 10 4 2_SCH J-3" xfId="16235"/>
    <cellStyle name="Comma 10 4 3" xfId="4399"/>
    <cellStyle name="Comma 10 4 3 2" xfId="4400"/>
    <cellStyle name="Comma 10 4 3_SCH J-3" xfId="16237"/>
    <cellStyle name="Comma 10 4 4" xfId="4401"/>
    <cellStyle name="Comma 10 4_SCH J-3" xfId="16234"/>
    <cellStyle name="Comma 10 5" xfId="4402"/>
    <cellStyle name="Comma 10 5 2" xfId="4403"/>
    <cellStyle name="Comma 10 5 2 2" xfId="4404"/>
    <cellStyle name="Comma 10 5 2_SCH J-3" xfId="16239"/>
    <cellStyle name="Comma 10 5 3" xfId="4405"/>
    <cellStyle name="Comma 10 5_SCH J-3" xfId="16238"/>
    <cellStyle name="Comma 10 6" xfId="4406"/>
    <cellStyle name="Comma 10 6 2" xfId="4407"/>
    <cellStyle name="Comma 10 6_SCH J-3" xfId="16240"/>
    <cellStyle name="Comma 10 7" xfId="4408"/>
    <cellStyle name="Comma 10 8" xfId="4409"/>
    <cellStyle name="Comma 10 9" xfId="4410"/>
    <cellStyle name="Comma 10_SCH J-3" xfId="16209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606"/>
    <cellStyle name="Comma 108" xfId="14607"/>
    <cellStyle name="Comma 109" xfId="14608"/>
    <cellStyle name="Comma 11" xfId="4418"/>
    <cellStyle name="Comma 11 10" xfId="4419"/>
    <cellStyle name="Comma 11 2" xfId="4420"/>
    <cellStyle name="Comma 11 2 2" xfId="4421"/>
    <cellStyle name="Comma 11 2 2 2" xfId="4422"/>
    <cellStyle name="Comma 11 2 2 2 2" xfId="4423"/>
    <cellStyle name="Comma 11 2 2 2 3" xfId="4424"/>
    <cellStyle name="Comma 11 2 2 2_SCH J-3" xfId="16244"/>
    <cellStyle name="Comma 11 2 2 3" xfId="4425"/>
    <cellStyle name="Comma 11 2 2 3 2" xfId="4426"/>
    <cellStyle name="Comma 11 2 2 3_SCH J-3" xfId="16245"/>
    <cellStyle name="Comma 11 2 2 4" xfId="4427"/>
    <cellStyle name="Comma 11 2 2 5" xfId="4428"/>
    <cellStyle name="Comma 11 2 2_SCH J-3" xfId="16243"/>
    <cellStyle name="Comma 11 2 3" xfId="4429"/>
    <cellStyle name="Comma 11 2 3 2" xfId="4430"/>
    <cellStyle name="Comma 11 2 3 3" xfId="4431"/>
    <cellStyle name="Comma 11 2 3_SCH J-3" xfId="16246"/>
    <cellStyle name="Comma 11 2 4" xfId="4432"/>
    <cellStyle name="Comma 11 2 4 2" xfId="4433"/>
    <cellStyle name="Comma 11 2 4_SCH J-3" xfId="16247"/>
    <cellStyle name="Comma 11 2 5" xfId="4434"/>
    <cellStyle name="Comma 11 2 6" xfId="4435"/>
    <cellStyle name="Comma 11 2_SCH J-3" xfId="16242"/>
    <cellStyle name="Comma 11 3" xfId="4436"/>
    <cellStyle name="Comma 11 3 2" xfId="4437"/>
    <cellStyle name="Comma 11 3 2 2" xfId="4438"/>
    <cellStyle name="Comma 11 3 2 2 2" xfId="4439"/>
    <cellStyle name="Comma 11 3 2 2_SCH J-3" xfId="16250"/>
    <cellStyle name="Comma 11 3 2 3" xfId="4440"/>
    <cellStyle name="Comma 11 3 2 4" xfId="4441"/>
    <cellStyle name="Comma 11 3 2 5" xfId="4442"/>
    <cellStyle name="Comma 11 3 2_SCH J-3" xfId="16249"/>
    <cellStyle name="Comma 11 3 3" xfId="4443"/>
    <cellStyle name="Comma 11 3 3 2" xfId="4444"/>
    <cellStyle name="Comma 11 3 3_SCH J-3" xfId="16251"/>
    <cellStyle name="Comma 11 3 4" xfId="4445"/>
    <cellStyle name="Comma 11 3 5" xfId="4446"/>
    <cellStyle name="Comma 11 3 6" xfId="4447"/>
    <cellStyle name="Comma 11 3_SCH J-3" xfId="16248"/>
    <cellStyle name="Comma 11 4" xfId="4448"/>
    <cellStyle name="Comma 11 4 2" xfId="4449"/>
    <cellStyle name="Comma 11 4 2 2" xfId="4450"/>
    <cellStyle name="Comma 11 4 2_SCH J-3" xfId="16253"/>
    <cellStyle name="Comma 11 4 3" xfId="4451"/>
    <cellStyle name="Comma 11 4 4" xfId="4452"/>
    <cellStyle name="Comma 11 4 5" xfId="4453"/>
    <cellStyle name="Comma 11 4_SCH J-3" xfId="16252"/>
    <cellStyle name="Comma 11 5" xfId="4454"/>
    <cellStyle name="Comma 11 5 2" xfId="4455"/>
    <cellStyle name="Comma 11 5 2 2" xfId="4456"/>
    <cellStyle name="Comma 11 5 2_SCH J-3" xfId="16255"/>
    <cellStyle name="Comma 11 5 3" xfId="4457"/>
    <cellStyle name="Comma 11 5 4" xfId="4458"/>
    <cellStyle name="Comma 11 5 5" xfId="4459"/>
    <cellStyle name="Comma 11 5_SCH J-3" xfId="16254"/>
    <cellStyle name="Comma 11 6" xfId="4460"/>
    <cellStyle name="Comma 11 6 2" xfId="4461"/>
    <cellStyle name="Comma 11 6 3" xfId="4462"/>
    <cellStyle name="Comma 11 6_SCH J-3" xfId="16256"/>
    <cellStyle name="Comma 11 7" xfId="4463"/>
    <cellStyle name="Comma 11 7 2" xfId="4464"/>
    <cellStyle name="Comma 11 7_SCH J-3" xfId="16257"/>
    <cellStyle name="Comma 11 8" xfId="4465"/>
    <cellStyle name="Comma 11 9" xfId="4466"/>
    <cellStyle name="Comma 11_SCH J-3" xfId="16241"/>
    <cellStyle name="Comma 110" xfId="14609"/>
    <cellStyle name="Comma 111" xfId="14610"/>
    <cellStyle name="Comma 112" xfId="14611"/>
    <cellStyle name="Comma 113" xfId="14612"/>
    <cellStyle name="Comma 114" xfId="14613"/>
    <cellStyle name="Comma 115" xfId="14614"/>
    <cellStyle name="Comma 116" xfId="14615"/>
    <cellStyle name="Comma 12" xfId="4467"/>
    <cellStyle name="Comma 12 2" xfId="4468"/>
    <cellStyle name="Comma 12 2 2" xfId="4469"/>
    <cellStyle name="Comma 12 2 3" xfId="4470"/>
    <cellStyle name="Comma 12 2_SCH J-3" xfId="16259"/>
    <cellStyle name="Comma 12 3" xfId="4471"/>
    <cellStyle name="Comma 12 3 2" xfId="4472"/>
    <cellStyle name="Comma 12 3_SCH J-3" xfId="16260"/>
    <cellStyle name="Comma 12 4" xfId="4473"/>
    <cellStyle name="Comma 12 5" xfId="4474"/>
    <cellStyle name="Comma 12 6" xfId="4475"/>
    <cellStyle name="Comma 12_SCH J-3" xfId="16258"/>
    <cellStyle name="Comma 13" xfId="4476"/>
    <cellStyle name="Comma 13 2" xfId="4477"/>
    <cellStyle name="Comma 13 2 2" xfId="4478"/>
    <cellStyle name="Comma 13 2 3" xfId="4479"/>
    <cellStyle name="Comma 13 2 4" xfId="4480"/>
    <cellStyle name="Comma 13 2_SCH J-3" xfId="16262"/>
    <cellStyle name="Comma 13 3" xfId="4481"/>
    <cellStyle name="Comma 13 3 2" xfId="4482"/>
    <cellStyle name="Comma 13 3_SCH J-3" xfId="16263"/>
    <cellStyle name="Comma 13 4" xfId="4483"/>
    <cellStyle name="Comma 13 5" xfId="4484"/>
    <cellStyle name="Comma 13 6" xfId="4485"/>
    <cellStyle name="Comma 13_SCH J-3" xfId="16261"/>
    <cellStyle name="Comma 14" xfId="4486"/>
    <cellStyle name="Comma 14 2" xfId="4487"/>
    <cellStyle name="Comma 14 2 2" xfId="4488"/>
    <cellStyle name="Comma 14 2_SCH J-3" xfId="16265"/>
    <cellStyle name="Comma 14 3" xfId="4489"/>
    <cellStyle name="Comma 14 4" xfId="4490"/>
    <cellStyle name="Comma 14 5" xfId="4491"/>
    <cellStyle name="Comma 14_SCH J-3" xfId="16264"/>
    <cellStyle name="Comma 15" xfId="4492"/>
    <cellStyle name="Comma 15 2" xfId="4493"/>
    <cellStyle name="Comma 15 2 2" xfId="4494"/>
    <cellStyle name="Comma 15 2_SCH J-3" xfId="16267"/>
    <cellStyle name="Comma 15 3" xfId="4495"/>
    <cellStyle name="Comma 15 4" xfId="4496"/>
    <cellStyle name="Comma 15 5" xfId="4497"/>
    <cellStyle name="Comma 15_SCH J-3" xfId="16266"/>
    <cellStyle name="Comma 16" xfId="4498"/>
    <cellStyle name="Comma 16 2" xfId="4499"/>
    <cellStyle name="Comma 16 2 2" xfId="4500"/>
    <cellStyle name="Comma 16 2_SCH J-3" xfId="16269"/>
    <cellStyle name="Comma 16 3" xfId="4501"/>
    <cellStyle name="Comma 16 4" xfId="4502"/>
    <cellStyle name="Comma 16 5" xfId="4503"/>
    <cellStyle name="Comma 16_SCH J-3" xfId="16268"/>
    <cellStyle name="Comma 17" xfId="4504"/>
    <cellStyle name="Comma 17 2" xfId="4505"/>
    <cellStyle name="Comma 17 2 2" xfId="4506"/>
    <cellStyle name="Comma 17 2_SCH J-3" xfId="16271"/>
    <cellStyle name="Comma 17 3" xfId="4507"/>
    <cellStyle name="Comma 17 4" xfId="4508"/>
    <cellStyle name="Comma 17 5" xfId="4509"/>
    <cellStyle name="Comma 17_SCH J-3" xfId="16270"/>
    <cellStyle name="Comma 18" xfId="4510"/>
    <cellStyle name="Comma 18 2" xfId="4511"/>
    <cellStyle name="Comma 18 2 2" xfId="4512"/>
    <cellStyle name="Comma 18 2_SCH J-3" xfId="16273"/>
    <cellStyle name="Comma 18 3" xfId="4513"/>
    <cellStyle name="Comma 18 4" xfId="4514"/>
    <cellStyle name="Comma 18 5" xfId="4515"/>
    <cellStyle name="Comma 18_SCH J-3" xfId="16272"/>
    <cellStyle name="Comma 19" xfId="4516"/>
    <cellStyle name="Comma 19 2" xfId="4517"/>
    <cellStyle name="Comma 19_SCH J-3" xfId="16274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2_SCH J-3" xfId="16278"/>
    <cellStyle name="Comma 2 10 2 3" xfId="4523"/>
    <cellStyle name="Comma 2 10 2 4" xfId="4524"/>
    <cellStyle name="Comma 2 10 2 5" xfId="4525"/>
    <cellStyle name="Comma 2 10 2_SCH J-3" xfId="16277"/>
    <cellStyle name="Comma 2 10 3" xfId="4526"/>
    <cellStyle name="Comma 2 10 3 2" xfId="4527"/>
    <cellStyle name="Comma 2 10 3 2 2" xfId="4528"/>
    <cellStyle name="Comma 2 10 3 2_SCH J-3" xfId="16280"/>
    <cellStyle name="Comma 2 10 3 3" xfId="4529"/>
    <cellStyle name="Comma 2 10 3 4" xfId="4530"/>
    <cellStyle name="Comma 2 10 3 5" xfId="4531"/>
    <cellStyle name="Comma 2 10 3_SCH J-3" xfId="16279"/>
    <cellStyle name="Comma 2 10 4" xfId="4532"/>
    <cellStyle name="Comma 2 10_SCH J-3" xfId="16276"/>
    <cellStyle name="Comma 2 11" xfId="4533"/>
    <cellStyle name="Comma 2 11 2" xfId="4534"/>
    <cellStyle name="Comma 2 11 2 2" xfId="4535"/>
    <cellStyle name="Comma 2 11 2 2 2" xfId="4536"/>
    <cellStyle name="Comma 2 11 2 2_SCH J-3" xfId="16283"/>
    <cellStyle name="Comma 2 11 2 3" xfId="4537"/>
    <cellStyle name="Comma 2 11 2 4" xfId="4538"/>
    <cellStyle name="Comma 2 11 2 5" xfId="4539"/>
    <cellStyle name="Comma 2 11 2 6" xfId="4540"/>
    <cellStyle name="Comma 2 11 2_SCH J-3" xfId="16282"/>
    <cellStyle name="Comma 2 11 3" xfId="4541"/>
    <cellStyle name="Comma 2 11_SCH J-3" xfId="16281"/>
    <cellStyle name="Comma 2 12" xfId="4542"/>
    <cellStyle name="Comma 2 12 2" xfId="4543"/>
    <cellStyle name="Comma 2 12 3" xfId="4544"/>
    <cellStyle name="Comma 2 12_SCH J-3" xfId="16284"/>
    <cellStyle name="Comma 2 13" xfId="4545"/>
    <cellStyle name="Comma 2 13 2" xfId="4546"/>
    <cellStyle name="Comma 2 13_SCH J-3" xfId="16285"/>
    <cellStyle name="Comma 2 14" xfId="4547"/>
    <cellStyle name="Comma 2 14 2" xfId="4548"/>
    <cellStyle name="Comma 2 14_SCH J-3" xfId="16286"/>
    <cellStyle name="Comma 2 15" xfId="4549"/>
    <cellStyle name="Comma 2 15 2" xfId="4550"/>
    <cellStyle name="Comma 2 15_SCH J-3" xfId="16287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2_SCH J-3" xfId="16292"/>
    <cellStyle name="Comma 2 2 2 2 2 3" xfId="4557"/>
    <cellStyle name="Comma 2 2 2 2 2 4" xfId="4558"/>
    <cellStyle name="Comma 2 2 2 2 2_SCH J-3" xfId="16291"/>
    <cellStyle name="Comma 2 2 2 2 3" xfId="4559"/>
    <cellStyle name="Comma 2 2 2 2 3 2" xfId="4560"/>
    <cellStyle name="Comma 2 2 2 2 3_SCH J-3" xfId="16293"/>
    <cellStyle name="Comma 2 2 2 2 4" xfId="4561"/>
    <cellStyle name="Comma 2 2 2 2 5" xfId="4562"/>
    <cellStyle name="Comma 2 2 2 2 6" xfId="4563"/>
    <cellStyle name="Comma 2 2 2 2_SCH J-3" xfId="16290"/>
    <cellStyle name="Comma 2 2 2 3" xfId="4564"/>
    <cellStyle name="Comma 2 2 2 3 2" xfId="4565"/>
    <cellStyle name="Comma 2 2 2 3 2 2" xfId="4566"/>
    <cellStyle name="Comma 2 2 2 3 2_SCH J-3" xfId="16295"/>
    <cellStyle name="Comma 2 2 2 3 3" xfId="4567"/>
    <cellStyle name="Comma 2 2 2 3 4" xfId="4568"/>
    <cellStyle name="Comma 2 2 2 3_SCH J-3" xfId="16294"/>
    <cellStyle name="Comma 2 2 2 4" xfId="4569"/>
    <cellStyle name="Comma 2 2 2 4 2" xfId="4570"/>
    <cellStyle name="Comma 2 2 2 4_SCH J-3" xfId="16296"/>
    <cellStyle name="Comma 2 2 2 5" xfId="4571"/>
    <cellStyle name="Comma 2 2 2 5 2" xfId="4572"/>
    <cellStyle name="Comma 2 2 2 5_SCH J-3" xfId="16297"/>
    <cellStyle name="Comma 2 2 2 6" xfId="4573"/>
    <cellStyle name="Comma 2 2 2 7" xfId="4574"/>
    <cellStyle name="Comma 2 2 2 8" xfId="4575"/>
    <cellStyle name="Comma 2 2 2_SCH J-3" xfId="16289"/>
    <cellStyle name="Comma 2 2 3" xfId="4576"/>
    <cellStyle name="Comma 2 2 3 2" xfId="4577"/>
    <cellStyle name="Comma 2 2 3 3" xfId="4578"/>
    <cellStyle name="Comma 2 2 3_SCH J-3" xfId="16298"/>
    <cellStyle name="Comma 2 2 4" xfId="4579"/>
    <cellStyle name="Comma 2 2 5" xfId="4580"/>
    <cellStyle name="Comma 2 2_SCH J-3" xfId="16288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2_SCH J-3" xfId="16303"/>
    <cellStyle name="Comma 2 3 2 2 2 3" xfId="4587"/>
    <cellStyle name="Comma 2 3 2 2 2_SCH J-3" xfId="16302"/>
    <cellStyle name="Comma 2 3 2 2 3" xfId="4588"/>
    <cellStyle name="Comma 2 3 2 2 3 2" xfId="4589"/>
    <cellStyle name="Comma 2 3 2 2 3_SCH J-3" xfId="16304"/>
    <cellStyle name="Comma 2 3 2 2 4" xfId="4590"/>
    <cellStyle name="Comma 2 3 2 2 5" xfId="4591"/>
    <cellStyle name="Comma 2 3 2 2 6" xfId="4592"/>
    <cellStyle name="Comma 2 3 2 2_SCH J-3" xfId="16301"/>
    <cellStyle name="Comma 2 3 2 3" xfId="4593"/>
    <cellStyle name="Comma 2 3 2 3 2" xfId="4594"/>
    <cellStyle name="Comma 2 3 2 3 2 2" xfId="4595"/>
    <cellStyle name="Comma 2 3 2 3 2_SCH J-3" xfId="16306"/>
    <cellStyle name="Comma 2 3 2 3 3" xfId="4596"/>
    <cellStyle name="Comma 2 3 2 3 4" xfId="4597"/>
    <cellStyle name="Comma 2 3 2 3_SCH J-3" xfId="16305"/>
    <cellStyle name="Comma 2 3 2 4" xfId="4598"/>
    <cellStyle name="Comma 2 3 2 4 2" xfId="4599"/>
    <cellStyle name="Comma 2 3 2 4_SCH J-3" xfId="16307"/>
    <cellStyle name="Comma 2 3 2 5" xfId="4600"/>
    <cellStyle name="Comma 2 3 2 5 2" xfId="4601"/>
    <cellStyle name="Comma 2 3 2 5_SCH J-3" xfId="16308"/>
    <cellStyle name="Comma 2 3 2 6" xfId="4602"/>
    <cellStyle name="Comma 2 3 2 7" xfId="4603"/>
    <cellStyle name="Comma 2 3 2 8" xfId="4604"/>
    <cellStyle name="Comma 2 3 2_SCH J-3" xfId="16300"/>
    <cellStyle name="Comma 2 3 3" xfId="4605"/>
    <cellStyle name="Comma 2 3 3 2" xfId="4606"/>
    <cellStyle name="Comma 2 3 3 2 2" xfId="4607"/>
    <cellStyle name="Comma 2 3 3 2 2 2" xfId="4608"/>
    <cellStyle name="Comma 2 3 3 2 2_SCH J-3" xfId="16311"/>
    <cellStyle name="Comma 2 3 3 2 3" xfId="4609"/>
    <cellStyle name="Comma 2 3 3 2_SCH J-3" xfId="16310"/>
    <cellStyle name="Comma 2 3 3 3" xfId="4610"/>
    <cellStyle name="Comma 2 3 3 3 2" xfId="4611"/>
    <cellStyle name="Comma 2 3 3 3_SCH J-3" xfId="16312"/>
    <cellStyle name="Comma 2 3 3 4" xfId="4612"/>
    <cellStyle name="Comma 2 3 3 5" xfId="4613"/>
    <cellStyle name="Comma 2 3 3 6" xfId="4614"/>
    <cellStyle name="Comma 2 3 3_SCH J-3" xfId="16309"/>
    <cellStyle name="Comma 2 3 4" xfId="4615"/>
    <cellStyle name="Comma 2 3 4 2" xfId="4616"/>
    <cellStyle name="Comma 2 3 4 2 2" xfId="4617"/>
    <cellStyle name="Comma 2 3 4 2_SCH J-3" xfId="16314"/>
    <cellStyle name="Comma 2 3 4 3" xfId="4618"/>
    <cellStyle name="Comma 2 3 4 4" xfId="4619"/>
    <cellStyle name="Comma 2 3 4_SCH J-3" xfId="16313"/>
    <cellStyle name="Comma 2 3 5" xfId="4620"/>
    <cellStyle name="Comma 2 3 5 2" xfId="4621"/>
    <cellStyle name="Comma 2 3 5_SCH J-3" xfId="16315"/>
    <cellStyle name="Comma 2 3 6" xfId="4622"/>
    <cellStyle name="Comma 2 3 7" xfId="4623"/>
    <cellStyle name="Comma 2 3 8" xfId="14489"/>
    <cellStyle name="Comma 2 3_SCH J-3" xfId="162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2_SCH J-3" xfId="16321"/>
    <cellStyle name="Comma 2 4 2 2 2 2 3" xfId="4633"/>
    <cellStyle name="Comma 2 4 2 2 2 2 3 2" xfId="4634"/>
    <cellStyle name="Comma 2 4 2 2 2 2 3_SCH J-3" xfId="16322"/>
    <cellStyle name="Comma 2 4 2 2 2 2 4" xfId="4635"/>
    <cellStyle name="Comma 2 4 2 2 2 2 5" xfId="4636"/>
    <cellStyle name="Comma 2 4 2 2 2 2_SCH J-3" xfId="16320"/>
    <cellStyle name="Comma 2 4 2 2 2 3" xfId="4637"/>
    <cellStyle name="Comma 2 4 2 2 2 3 2" xfId="4638"/>
    <cellStyle name="Comma 2 4 2 2 2 3 3" xfId="4639"/>
    <cellStyle name="Comma 2 4 2 2 2 3_SCH J-3" xfId="16323"/>
    <cellStyle name="Comma 2 4 2 2 2 4" xfId="4640"/>
    <cellStyle name="Comma 2 4 2 2 2 4 2" xfId="4641"/>
    <cellStyle name="Comma 2 4 2 2 2 4_SCH J-3" xfId="16324"/>
    <cellStyle name="Comma 2 4 2 2 2 5" xfId="4642"/>
    <cellStyle name="Comma 2 4 2 2 2 6" xfId="4643"/>
    <cellStyle name="Comma 2 4 2 2 2_SCH J-3" xfId="16319"/>
    <cellStyle name="Comma 2 4 2 2 3" xfId="4644"/>
    <cellStyle name="Comma 2 4 2 2 3 2" xfId="4645"/>
    <cellStyle name="Comma 2 4 2 2 3 2 2" xfId="4646"/>
    <cellStyle name="Comma 2 4 2 2 3 2 2 2" xfId="4647"/>
    <cellStyle name="Comma 2 4 2 2 3 2 2_SCH J-3" xfId="16327"/>
    <cellStyle name="Comma 2 4 2 2 3 2 3" xfId="4648"/>
    <cellStyle name="Comma 2 4 2 2 3 2 4" xfId="4649"/>
    <cellStyle name="Comma 2 4 2 2 3 2 5" xfId="4650"/>
    <cellStyle name="Comma 2 4 2 2 3 2_SCH J-3" xfId="16326"/>
    <cellStyle name="Comma 2 4 2 2 3 3" xfId="4651"/>
    <cellStyle name="Comma 2 4 2 2 3 3 2" xfId="4652"/>
    <cellStyle name="Comma 2 4 2 2 3 3_SCH J-3" xfId="16328"/>
    <cellStyle name="Comma 2 4 2 2 3 4" xfId="4653"/>
    <cellStyle name="Comma 2 4 2 2 3 5" xfId="4654"/>
    <cellStyle name="Comma 2 4 2 2 3 6" xfId="4655"/>
    <cellStyle name="Comma 2 4 2 2 3_SCH J-3" xfId="16325"/>
    <cellStyle name="Comma 2 4 2 2 4" xfId="4656"/>
    <cellStyle name="Comma 2 4 2 2 4 2" xfId="4657"/>
    <cellStyle name="Comma 2 4 2 2 4 2 2" xfId="4658"/>
    <cellStyle name="Comma 2 4 2 2 4 2_SCH J-3" xfId="16330"/>
    <cellStyle name="Comma 2 4 2 2 4 3" xfId="4659"/>
    <cellStyle name="Comma 2 4 2 2 4 4" xfId="4660"/>
    <cellStyle name="Comma 2 4 2 2 4 5" xfId="4661"/>
    <cellStyle name="Comma 2 4 2 2 4_SCH J-3" xfId="16329"/>
    <cellStyle name="Comma 2 4 2 2 5" xfId="4662"/>
    <cellStyle name="Comma 2 4 2 2 5 2" xfId="4663"/>
    <cellStyle name="Comma 2 4 2 2 5 2 2" xfId="4664"/>
    <cellStyle name="Comma 2 4 2 2 5 2_SCH J-3" xfId="16332"/>
    <cellStyle name="Comma 2 4 2 2 5 3" xfId="4665"/>
    <cellStyle name="Comma 2 4 2 2 5 4" xfId="4666"/>
    <cellStyle name="Comma 2 4 2 2 5 5" xfId="4667"/>
    <cellStyle name="Comma 2 4 2 2 5_SCH J-3" xfId="16331"/>
    <cellStyle name="Comma 2 4 2 2 6" xfId="4668"/>
    <cellStyle name="Comma 2 4 2 2 6 2" xfId="4669"/>
    <cellStyle name="Comma 2 4 2 2 6_SCH J-3" xfId="16333"/>
    <cellStyle name="Comma 2 4 2 2 7" xfId="4670"/>
    <cellStyle name="Comma 2 4 2 2 8" xfId="4671"/>
    <cellStyle name="Comma 2 4 2 2 9" xfId="4672"/>
    <cellStyle name="Comma 2 4 2 2_SCH J-3" xfId="16318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2_SCH J-3" xfId="16336"/>
    <cellStyle name="Comma 2 4 2 3 2 3" xfId="4678"/>
    <cellStyle name="Comma 2 4 2 3 2 3 2" xfId="4679"/>
    <cellStyle name="Comma 2 4 2 3 2 3_SCH J-3" xfId="16337"/>
    <cellStyle name="Comma 2 4 2 3 2 4" xfId="4680"/>
    <cellStyle name="Comma 2 4 2 3 2 5" xfId="4681"/>
    <cellStyle name="Comma 2 4 2 3 2_SCH J-3" xfId="16335"/>
    <cellStyle name="Comma 2 4 2 3 3" xfId="4682"/>
    <cellStyle name="Comma 2 4 2 3 3 2" xfId="4683"/>
    <cellStyle name="Comma 2 4 2 3 3 3" xfId="4684"/>
    <cellStyle name="Comma 2 4 2 3 3_SCH J-3" xfId="16338"/>
    <cellStyle name="Comma 2 4 2 3 4" xfId="4685"/>
    <cellStyle name="Comma 2 4 2 3 4 2" xfId="4686"/>
    <cellStyle name="Comma 2 4 2 3 4_SCH J-3" xfId="16339"/>
    <cellStyle name="Comma 2 4 2 3 5" xfId="4687"/>
    <cellStyle name="Comma 2 4 2 3 6" xfId="4688"/>
    <cellStyle name="Comma 2 4 2 3_SCH J-3" xfId="16334"/>
    <cellStyle name="Comma 2 4 2 4" xfId="4689"/>
    <cellStyle name="Comma 2 4 2 4 2" xfId="4690"/>
    <cellStyle name="Comma 2 4 2 4 2 2" xfId="4691"/>
    <cellStyle name="Comma 2 4 2 4 2 2 2" xfId="4692"/>
    <cellStyle name="Comma 2 4 2 4 2 2_SCH J-3" xfId="16342"/>
    <cellStyle name="Comma 2 4 2 4 2 3" xfId="4693"/>
    <cellStyle name="Comma 2 4 2 4 2 4" xfId="4694"/>
    <cellStyle name="Comma 2 4 2 4 2 5" xfId="4695"/>
    <cellStyle name="Comma 2 4 2 4 2_SCH J-3" xfId="16341"/>
    <cellStyle name="Comma 2 4 2 4 3" xfId="4696"/>
    <cellStyle name="Comma 2 4 2 4 3 2" xfId="4697"/>
    <cellStyle name="Comma 2 4 2 4 3_SCH J-3" xfId="16343"/>
    <cellStyle name="Comma 2 4 2 4 4" xfId="4698"/>
    <cellStyle name="Comma 2 4 2 4 5" xfId="4699"/>
    <cellStyle name="Comma 2 4 2 4 6" xfId="4700"/>
    <cellStyle name="Comma 2 4 2 4_SCH J-3" xfId="16340"/>
    <cellStyle name="Comma 2 4 2 5" xfId="4701"/>
    <cellStyle name="Comma 2 4 2 5 2" xfId="4702"/>
    <cellStyle name="Comma 2 4 2 5 2 2" xfId="4703"/>
    <cellStyle name="Comma 2 4 2 5 2_SCH J-3" xfId="16345"/>
    <cellStyle name="Comma 2 4 2 5 3" xfId="4704"/>
    <cellStyle name="Comma 2 4 2 5 4" xfId="4705"/>
    <cellStyle name="Comma 2 4 2 5 5" xfId="4706"/>
    <cellStyle name="Comma 2 4 2 5_SCH J-3" xfId="16344"/>
    <cellStyle name="Comma 2 4 2 6" xfId="4707"/>
    <cellStyle name="Comma 2 4 2 6 2" xfId="4708"/>
    <cellStyle name="Comma 2 4 2 6 2 2" xfId="4709"/>
    <cellStyle name="Comma 2 4 2 6 2_SCH J-3" xfId="16347"/>
    <cellStyle name="Comma 2 4 2 6 3" xfId="4710"/>
    <cellStyle name="Comma 2 4 2 6 4" xfId="4711"/>
    <cellStyle name="Comma 2 4 2 6 5" xfId="4712"/>
    <cellStyle name="Comma 2 4 2 6_SCH J-3" xfId="16346"/>
    <cellStyle name="Comma 2 4 2 7" xfId="4713"/>
    <cellStyle name="Comma 2 4 2 7 2" xfId="4714"/>
    <cellStyle name="Comma 2 4 2 7_SCH J-3" xfId="16348"/>
    <cellStyle name="Comma 2 4 2 8" xfId="4715"/>
    <cellStyle name="Comma 2 4 2 9" xfId="4716"/>
    <cellStyle name="Comma 2 4 2_SCH J-3" xfId="16317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2_SCH J-3" xfId="16352"/>
    <cellStyle name="Comma 2 4 3 2 2 3" xfId="4723"/>
    <cellStyle name="Comma 2 4 3 2 2 3 2" xfId="4724"/>
    <cellStyle name="Comma 2 4 3 2 2 3_SCH J-3" xfId="16353"/>
    <cellStyle name="Comma 2 4 3 2 2 4" xfId="4725"/>
    <cellStyle name="Comma 2 4 3 2 2 5" xfId="4726"/>
    <cellStyle name="Comma 2 4 3 2 2_SCH J-3" xfId="16351"/>
    <cellStyle name="Comma 2 4 3 2 3" xfId="4727"/>
    <cellStyle name="Comma 2 4 3 2 3 2" xfId="4728"/>
    <cellStyle name="Comma 2 4 3 2 3 3" xfId="4729"/>
    <cellStyle name="Comma 2 4 3 2 3_SCH J-3" xfId="16354"/>
    <cellStyle name="Comma 2 4 3 2 4" xfId="4730"/>
    <cellStyle name="Comma 2 4 3 2 4 2" xfId="4731"/>
    <cellStyle name="Comma 2 4 3 2 4_SCH J-3" xfId="16355"/>
    <cellStyle name="Comma 2 4 3 2 5" xfId="4732"/>
    <cellStyle name="Comma 2 4 3 2 6" xfId="4733"/>
    <cellStyle name="Comma 2 4 3 2_SCH J-3" xfId="16350"/>
    <cellStyle name="Comma 2 4 3 3" xfId="4734"/>
    <cellStyle name="Comma 2 4 3 3 2" xfId="4735"/>
    <cellStyle name="Comma 2 4 3 3 2 2" xfId="4736"/>
    <cellStyle name="Comma 2 4 3 3 2 2 2" xfId="4737"/>
    <cellStyle name="Comma 2 4 3 3 2 2_SCH J-3" xfId="16358"/>
    <cellStyle name="Comma 2 4 3 3 2 3" xfId="4738"/>
    <cellStyle name="Comma 2 4 3 3 2 4" xfId="4739"/>
    <cellStyle name="Comma 2 4 3 3 2 5" xfId="4740"/>
    <cellStyle name="Comma 2 4 3 3 2_SCH J-3" xfId="16357"/>
    <cellStyle name="Comma 2 4 3 3 3" xfId="4741"/>
    <cellStyle name="Comma 2 4 3 3 3 2" xfId="4742"/>
    <cellStyle name="Comma 2 4 3 3 3_SCH J-3" xfId="16359"/>
    <cellStyle name="Comma 2 4 3 3 4" xfId="4743"/>
    <cellStyle name="Comma 2 4 3 3 5" xfId="4744"/>
    <cellStyle name="Comma 2 4 3 3 6" xfId="4745"/>
    <cellStyle name="Comma 2 4 3 3_SCH J-3" xfId="16356"/>
    <cellStyle name="Comma 2 4 3 4" xfId="4746"/>
    <cellStyle name="Comma 2 4 3 4 2" xfId="4747"/>
    <cellStyle name="Comma 2 4 3 4 2 2" xfId="4748"/>
    <cellStyle name="Comma 2 4 3 4 2_SCH J-3" xfId="16361"/>
    <cellStyle name="Comma 2 4 3 4 3" xfId="4749"/>
    <cellStyle name="Comma 2 4 3 4 4" xfId="4750"/>
    <cellStyle name="Comma 2 4 3 4 5" xfId="4751"/>
    <cellStyle name="Comma 2 4 3 4_SCH J-3" xfId="16360"/>
    <cellStyle name="Comma 2 4 3 5" xfId="4752"/>
    <cellStyle name="Comma 2 4 3 5 2" xfId="4753"/>
    <cellStyle name="Comma 2 4 3 5 2 2" xfId="4754"/>
    <cellStyle name="Comma 2 4 3 5 2_SCH J-3" xfId="16363"/>
    <cellStyle name="Comma 2 4 3 5 3" xfId="4755"/>
    <cellStyle name="Comma 2 4 3 5 4" xfId="4756"/>
    <cellStyle name="Comma 2 4 3 5 5" xfId="4757"/>
    <cellStyle name="Comma 2 4 3 5_SCH J-3" xfId="16362"/>
    <cellStyle name="Comma 2 4 3 6" xfId="4758"/>
    <cellStyle name="Comma 2 4 3 6 2" xfId="4759"/>
    <cellStyle name="Comma 2 4 3 6_SCH J-3" xfId="16364"/>
    <cellStyle name="Comma 2 4 3 7" xfId="4760"/>
    <cellStyle name="Comma 2 4 3 8" xfId="4761"/>
    <cellStyle name="Comma 2 4 3 9" xfId="4762"/>
    <cellStyle name="Comma 2 4 3_SCH J-3" xfId="16349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2_SCH J-3" xfId="16367"/>
    <cellStyle name="Comma 2 4 4 2 3" xfId="4768"/>
    <cellStyle name="Comma 2 4 4 2 3 2" xfId="4769"/>
    <cellStyle name="Comma 2 4 4 2 3_SCH J-3" xfId="16368"/>
    <cellStyle name="Comma 2 4 4 2 4" xfId="4770"/>
    <cellStyle name="Comma 2 4 4 2 5" xfId="4771"/>
    <cellStyle name="Comma 2 4 4 2_SCH J-3" xfId="16366"/>
    <cellStyle name="Comma 2 4 4 3" xfId="4772"/>
    <cellStyle name="Comma 2 4 4 3 2" xfId="4773"/>
    <cellStyle name="Comma 2 4 4 3 3" xfId="4774"/>
    <cellStyle name="Comma 2 4 4 3_SCH J-3" xfId="16369"/>
    <cellStyle name="Comma 2 4 4 4" xfId="4775"/>
    <cellStyle name="Comma 2 4 4 4 2" xfId="4776"/>
    <cellStyle name="Comma 2 4 4 4_SCH J-3" xfId="16370"/>
    <cellStyle name="Comma 2 4 4 5" xfId="4777"/>
    <cellStyle name="Comma 2 4 4 6" xfId="4778"/>
    <cellStyle name="Comma 2 4 4_SCH J-3" xfId="16365"/>
    <cellStyle name="Comma 2 4 5" xfId="4779"/>
    <cellStyle name="Comma 2 4 5 2" xfId="4780"/>
    <cellStyle name="Comma 2 4 5 2 2" xfId="4781"/>
    <cellStyle name="Comma 2 4 5 2 2 2" xfId="4782"/>
    <cellStyle name="Comma 2 4 5 2 2_SCH J-3" xfId="16373"/>
    <cellStyle name="Comma 2 4 5 2 3" xfId="4783"/>
    <cellStyle name="Comma 2 4 5 2 4" xfId="4784"/>
    <cellStyle name="Comma 2 4 5 2 5" xfId="4785"/>
    <cellStyle name="Comma 2 4 5 2_SCH J-3" xfId="16372"/>
    <cellStyle name="Comma 2 4 5 3" xfId="4786"/>
    <cellStyle name="Comma 2 4 5 3 2" xfId="4787"/>
    <cellStyle name="Comma 2 4 5 3_SCH J-3" xfId="16374"/>
    <cellStyle name="Comma 2 4 5 4" xfId="4788"/>
    <cellStyle name="Comma 2 4 5 5" xfId="4789"/>
    <cellStyle name="Comma 2 4 5 6" xfId="4790"/>
    <cellStyle name="Comma 2 4 5_SCH J-3" xfId="16371"/>
    <cellStyle name="Comma 2 4 6" xfId="4791"/>
    <cellStyle name="Comma 2 4 6 2" xfId="4792"/>
    <cellStyle name="Comma 2 4 6 2 2" xfId="4793"/>
    <cellStyle name="Comma 2 4 6 2_SCH J-3" xfId="16376"/>
    <cellStyle name="Comma 2 4 6 3" xfId="4794"/>
    <cellStyle name="Comma 2 4 6 4" xfId="4795"/>
    <cellStyle name="Comma 2 4 6 5" xfId="4796"/>
    <cellStyle name="Comma 2 4 6_SCH J-3" xfId="16375"/>
    <cellStyle name="Comma 2 4 7" xfId="4797"/>
    <cellStyle name="Comma 2 4 7 2" xfId="4798"/>
    <cellStyle name="Comma 2 4 7 2 2" xfId="4799"/>
    <cellStyle name="Comma 2 4 7 2_SCH J-3" xfId="16378"/>
    <cellStyle name="Comma 2 4 7 3" xfId="4800"/>
    <cellStyle name="Comma 2 4 7 4" xfId="4801"/>
    <cellStyle name="Comma 2 4 7 5" xfId="4802"/>
    <cellStyle name="Comma 2 4 7_SCH J-3" xfId="16377"/>
    <cellStyle name="Comma 2 4 8" xfId="4803"/>
    <cellStyle name="Comma 2 4 8 2" xfId="4804"/>
    <cellStyle name="Comma 2 4 8 2 2" xfId="4805"/>
    <cellStyle name="Comma 2 4 8 2_SCH J-3" xfId="16380"/>
    <cellStyle name="Comma 2 4 8 3" xfId="4806"/>
    <cellStyle name="Comma 2 4 8 4" xfId="4807"/>
    <cellStyle name="Comma 2 4 8 5" xfId="4808"/>
    <cellStyle name="Comma 2 4 8_SCH J-3" xfId="16379"/>
    <cellStyle name="Comma 2 4 9" xfId="4809"/>
    <cellStyle name="Comma 2 4_SCH J-3" xfId="16316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2_SCH J-3" xfId="16386"/>
    <cellStyle name="Comma 2 5 2 2 2 2 3" xfId="4819"/>
    <cellStyle name="Comma 2 5 2 2 2 2 3 2" xfId="4820"/>
    <cellStyle name="Comma 2 5 2 2 2 2 3_SCH J-3" xfId="16387"/>
    <cellStyle name="Comma 2 5 2 2 2 2 4" xfId="4821"/>
    <cellStyle name="Comma 2 5 2 2 2 2 5" xfId="4822"/>
    <cellStyle name="Comma 2 5 2 2 2 2_SCH J-3" xfId="16385"/>
    <cellStyle name="Comma 2 5 2 2 2 3" xfId="4823"/>
    <cellStyle name="Comma 2 5 2 2 2 3 2" xfId="4824"/>
    <cellStyle name="Comma 2 5 2 2 2 3 3" xfId="4825"/>
    <cellStyle name="Comma 2 5 2 2 2 3_SCH J-3" xfId="16388"/>
    <cellStyle name="Comma 2 5 2 2 2 4" xfId="4826"/>
    <cellStyle name="Comma 2 5 2 2 2 4 2" xfId="4827"/>
    <cellStyle name="Comma 2 5 2 2 2 4_SCH J-3" xfId="16389"/>
    <cellStyle name="Comma 2 5 2 2 2 5" xfId="4828"/>
    <cellStyle name="Comma 2 5 2 2 2 6" xfId="4829"/>
    <cellStyle name="Comma 2 5 2 2 2_SCH J-3" xfId="16384"/>
    <cellStyle name="Comma 2 5 2 2 3" xfId="4830"/>
    <cellStyle name="Comma 2 5 2 2 3 2" xfId="4831"/>
    <cellStyle name="Comma 2 5 2 2 3 2 2" xfId="4832"/>
    <cellStyle name="Comma 2 5 2 2 3 2 2 2" xfId="4833"/>
    <cellStyle name="Comma 2 5 2 2 3 2 2_SCH J-3" xfId="16392"/>
    <cellStyle name="Comma 2 5 2 2 3 2 3" xfId="4834"/>
    <cellStyle name="Comma 2 5 2 2 3 2 4" xfId="4835"/>
    <cellStyle name="Comma 2 5 2 2 3 2 5" xfId="4836"/>
    <cellStyle name="Comma 2 5 2 2 3 2_SCH J-3" xfId="16391"/>
    <cellStyle name="Comma 2 5 2 2 3 3" xfId="4837"/>
    <cellStyle name="Comma 2 5 2 2 3 3 2" xfId="4838"/>
    <cellStyle name="Comma 2 5 2 2 3 3_SCH J-3" xfId="16393"/>
    <cellStyle name="Comma 2 5 2 2 3 4" xfId="4839"/>
    <cellStyle name="Comma 2 5 2 2 3 5" xfId="4840"/>
    <cellStyle name="Comma 2 5 2 2 3 6" xfId="4841"/>
    <cellStyle name="Comma 2 5 2 2 3_SCH J-3" xfId="16390"/>
    <cellStyle name="Comma 2 5 2 2 4" xfId="4842"/>
    <cellStyle name="Comma 2 5 2 2 4 2" xfId="4843"/>
    <cellStyle name="Comma 2 5 2 2 4 2 2" xfId="4844"/>
    <cellStyle name="Comma 2 5 2 2 4 2_SCH J-3" xfId="16395"/>
    <cellStyle name="Comma 2 5 2 2 4 3" xfId="4845"/>
    <cellStyle name="Comma 2 5 2 2 4 4" xfId="4846"/>
    <cellStyle name="Comma 2 5 2 2 4 5" xfId="4847"/>
    <cellStyle name="Comma 2 5 2 2 4_SCH J-3" xfId="16394"/>
    <cellStyle name="Comma 2 5 2 2 5" xfId="4848"/>
    <cellStyle name="Comma 2 5 2 2 5 2" xfId="4849"/>
    <cellStyle name="Comma 2 5 2 2 5 2 2" xfId="4850"/>
    <cellStyle name="Comma 2 5 2 2 5 2_SCH J-3" xfId="16397"/>
    <cellStyle name="Comma 2 5 2 2 5 3" xfId="4851"/>
    <cellStyle name="Comma 2 5 2 2 5 4" xfId="4852"/>
    <cellStyle name="Comma 2 5 2 2 5 5" xfId="4853"/>
    <cellStyle name="Comma 2 5 2 2 5_SCH J-3" xfId="16396"/>
    <cellStyle name="Comma 2 5 2 2 6" xfId="4854"/>
    <cellStyle name="Comma 2 5 2 2 6 2" xfId="4855"/>
    <cellStyle name="Comma 2 5 2 2 6_SCH J-3" xfId="16398"/>
    <cellStyle name="Comma 2 5 2 2 7" xfId="4856"/>
    <cellStyle name="Comma 2 5 2 2 8" xfId="4857"/>
    <cellStyle name="Comma 2 5 2 2 9" xfId="4858"/>
    <cellStyle name="Comma 2 5 2 2_SCH J-3" xfId="16383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2_SCH J-3" xfId="16401"/>
    <cellStyle name="Comma 2 5 2 3 2 3" xfId="4864"/>
    <cellStyle name="Comma 2 5 2 3 2 3 2" xfId="4865"/>
    <cellStyle name="Comma 2 5 2 3 2 3_SCH J-3" xfId="16402"/>
    <cellStyle name="Comma 2 5 2 3 2 4" xfId="4866"/>
    <cellStyle name="Comma 2 5 2 3 2 5" xfId="4867"/>
    <cellStyle name="Comma 2 5 2 3 2_SCH J-3" xfId="16400"/>
    <cellStyle name="Comma 2 5 2 3 3" xfId="4868"/>
    <cellStyle name="Comma 2 5 2 3 3 2" xfId="4869"/>
    <cellStyle name="Comma 2 5 2 3 3 3" xfId="4870"/>
    <cellStyle name="Comma 2 5 2 3 3_SCH J-3" xfId="16403"/>
    <cellStyle name="Comma 2 5 2 3 4" xfId="4871"/>
    <cellStyle name="Comma 2 5 2 3 4 2" xfId="4872"/>
    <cellStyle name="Comma 2 5 2 3 4_SCH J-3" xfId="16404"/>
    <cellStyle name="Comma 2 5 2 3 5" xfId="4873"/>
    <cellStyle name="Comma 2 5 2 3 6" xfId="4874"/>
    <cellStyle name="Comma 2 5 2 3_SCH J-3" xfId="16399"/>
    <cellStyle name="Comma 2 5 2 4" xfId="4875"/>
    <cellStyle name="Comma 2 5 2 4 2" xfId="4876"/>
    <cellStyle name="Comma 2 5 2 4 2 2" xfId="4877"/>
    <cellStyle name="Comma 2 5 2 4 2 2 2" xfId="4878"/>
    <cellStyle name="Comma 2 5 2 4 2 2_SCH J-3" xfId="16407"/>
    <cellStyle name="Comma 2 5 2 4 2 3" xfId="4879"/>
    <cellStyle name="Comma 2 5 2 4 2 4" xfId="4880"/>
    <cellStyle name="Comma 2 5 2 4 2 5" xfId="4881"/>
    <cellStyle name="Comma 2 5 2 4 2_SCH J-3" xfId="16406"/>
    <cellStyle name="Comma 2 5 2 4 3" xfId="4882"/>
    <cellStyle name="Comma 2 5 2 4 3 2" xfId="4883"/>
    <cellStyle name="Comma 2 5 2 4 3_SCH J-3" xfId="16408"/>
    <cellStyle name="Comma 2 5 2 4 4" xfId="4884"/>
    <cellStyle name="Comma 2 5 2 4 5" xfId="4885"/>
    <cellStyle name="Comma 2 5 2 4 6" xfId="4886"/>
    <cellStyle name="Comma 2 5 2 4_SCH J-3" xfId="16405"/>
    <cellStyle name="Comma 2 5 2 5" xfId="4887"/>
    <cellStyle name="Comma 2 5 2 5 2" xfId="4888"/>
    <cellStyle name="Comma 2 5 2 5 2 2" xfId="4889"/>
    <cellStyle name="Comma 2 5 2 5 2_SCH J-3" xfId="16410"/>
    <cellStyle name="Comma 2 5 2 5 3" xfId="4890"/>
    <cellStyle name="Comma 2 5 2 5 4" xfId="4891"/>
    <cellStyle name="Comma 2 5 2 5 5" xfId="4892"/>
    <cellStyle name="Comma 2 5 2 5_SCH J-3" xfId="16409"/>
    <cellStyle name="Comma 2 5 2 6" xfId="4893"/>
    <cellStyle name="Comma 2 5 2 6 2" xfId="4894"/>
    <cellStyle name="Comma 2 5 2 6 2 2" xfId="4895"/>
    <cellStyle name="Comma 2 5 2 6 2_SCH J-3" xfId="16412"/>
    <cellStyle name="Comma 2 5 2 6 3" xfId="4896"/>
    <cellStyle name="Comma 2 5 2 6 4" xfId="4897"/>
    <cellStyle name="Comma 2 5 2 6 5" xfId="4898"/>
    <cellStyle name="Comma 2 5 2 6_SCH J-3" xfId="16411"/>
    <cellStyle name="Comma 2 5 2 7" xfId="4899"/>
    <cellStyle name="Comma 2 5 2 7 2" xfId="4900"/>
    <cellStyle name="Comma 2 5 2 7_SCH J-3" xfId="16413"/>
    <cellStyle name="Comma 2 5 2 8" xfId="4901"/>
    <cellStyle name="Comma 2 5 2 9" xfId="4902"/>
    <cellStyle name="Comma 2 5 2_SCH J-3" xfId="1638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2_SCH J-3" xfId="16417"/>
    <cellStyle name="Comma 2 5 3 2 2 3" xfId="4909"/>
    <cellStyle name="Comma 2 5 3 2 2 3 2" xfId="4910"/>
    <cellStyle name="Comma 2 5 3 2 2 3_SCH J-3" xfId="16418"/>
    <cellStyle name="Comma 2 5 3 2 2 4" xfId="4911"/>
    <cellStyle name="Comma 2 5 3 2 2 5" xfId="4912"/>
    <cellStyle name="Comma 2 5 3 2 2_SCH J-3" xfId="16416"/>
    <cellStyle name="Comma 2 5 3 2 3" xfId="4913"/>
    <cellStyle name="Comma 2 5 3 2 3 2" xfId="4914"/>
    <cellStyle name="Comma 2 5 3 2 3 3" xfId="4915"/>
    <cellStyle name="Comma 2 5 3 2 3_SCH J-3" xfId="16419"/>
    <cellStyle name="Comma 2 5 3 2 4" xfId="4916"/>
    <cellStyle name="Comma 2 5 3 2 4 2" xfId="4917"/>
    <cellStyle name="Comma 2 5 3 2 4_SCH J-3" xfId="16420"/>
    <cellStyle name="Comma 2 5 3 2 5" xfId="4918"/>
    <cellStyle name="Comma 2 5 3 2 6" xfId="4919"/>
    <cellStyle name="Comma 2 5 3 2_SCH J-3" xfId="16415"/>
    <cellStyle name="Comma 2 5 3 3" xfId="4920"/>
    <cellStyle name="Comma 2 5 3 3 2" xfId="4921"/>
    <cellStyle name="Comma 2 5 3 3 2 2" xfId="4922"/>
    <cellStyle name="Comma 2 5 3 3 2 2 2" xfId="4923"/>
    <cellStyle name="Comma 2 5 3 3 2 2_SCH J-3" xfId="16423"/>
    <cellStyle name="Comma 2 5 3 3 2 3" xfId="4924"/>
    <cellStyle name="Comma 2 5 3 3 2 4" xfId="4925"/>
    <cellStyle name="Comma 2 5 3 3 2 5" xfId="4926"/>
    <cellStyle name="Comma 2 5 3 3 2_SCH J-3" xfId="16422"/>
    <cellStyle name="Comma 2 5 3 3 3" xfId="4927"/>
    <cellStyle name="Comma 2 5 3 3 3 2" xfId="4928"/>
    <cellStyle name="Comma 2 5 3 3 3_SCH J-3" xfId="16424"/>
    <cellStyle name="Comma 2 5 3 3 4" xfId="4929"/>
    <cellStyle name="Comma 2 5 3 3 5" xfId="4930"/>
    <cellStyle name="Comma 2 5 3 3 6" xfId="4931"/>
    <cellStyle name="Comma 2 5 3 3_SCH J-3" xfId="16421"/>
    <cellStyle name="Comma 2 5 3 4" xfId="4932"/>
    <cellStyle name="Comma 2 5 3 4 2" xfId="4933"/>
    <cellStyle name="Comma 2 5 3 4 2 2" xfId="4934"/>
    <cellStyle name="Comma 2 5 3 4 2_SCH J-3" xfId="16426"/>
    <cellStyle name="Comma 2 5 3 4 3" xfId="4935"/>
    <cellStyle name="Comma 2 5 3 4 4" xfId="4936"/>
    <cellStyle name="Comma 2 5 3 4 5" xfId="4937"/>
    <cellStyle name="Comma 2 5 3 4_SCH J-3" xfId="16425"/>
    <cellStyle name="Comma 2 5 3 5" xfId="4938"/>
    <cellStyle name="Comma 2 5 3 5 2" xfId="4939"/>
    <cellStyle name="Comma 2 5 3 5 2 2" xfId="4940"/>
    <cellStyle name="Comma 2 5 3 5 2_SCH J-3" xfId="16428"/>
    <cellStyle name="Comma 2 5 3 5 3" xfId="4941"/>
    <cellStyle name="Comma 2 5 3 5 4" xfId="4942"/>
    <cellStyle name="Comma 2 5 3 5 5" xfId="4943"/>
    <cellStyle name="Comma 2 5 3 5_SCH J-3" xfId="16427"/>
    <cellStyle name="Comma 2 5 3 6" xfId="4944"/>
    <cellStyle name="Comma 2 5 3 6 2" xfId="4945"/>
    <cellStyle name="Comma 2 5 3 6_SCH J-3" xfId="16429"/>
    <cellStyle name="Comma 2 5 3 7" xfId="4946"/>
    <cellStyle name="Comma 2 5 3 8" xfId="4947"/>
    <cellStyle name="Comma 2 5 3 9" xfId="4948"/>
    <cellStyle name="Comma 2 5 3_SCH J-3" xfId="16414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2_SCH J-3" xfId="16432"/>
    <cellStyle name="Comma 2 5 4 2 3" xfId="4954"/>
    <cellStyle name="Comma 2 5 4 2 3 2" xfId="4955"/>
    <cellStyle name="Comma 2 5 4 2 3_SCH J-3" xfId="16433"/>
    <cellStyle name="Comma 2 5 4 2 4" xfId="4956"/>
    <cellStyle name="Comma 2 5 4 2 5" xfId="4957"/>
    <cellStyle name="Comma 2 5 4 2_SCH J-3" xfId="16431"/>
    <cellStyle name="Comma 2 5 4 3" xfId="4958"/>
    <cellStyle name="Comma 2 5 4 3 2" xfId="4959"/>
    <cellStyle name="Comma 2 5 4 3 3" xfId="4960"/>
    <cellStyle name="Comma 2 5 4 3_SCH J-3" xfId="16434"/>
    <cellStyle name="Comma 2 5 4 4" xfId="4961"/>
    <cellStyle name="Comma 2 5 4 4 2" xfId="4962"/>
    <cellStyle name="Comma 2 5 4 4_SCH J-3" xfId="16435"/>
    <cellStyle name="Comma 2 5 4 5" xfId="4963"/>
    <cellStyle name="Comma 2 5 4 6" xfId="4964"/>
    <cellStyle name="Comma 2 5 4_SCH J-3" xfId="16430"/>
    <cellStyle name="Comma 2 5 5" xfId="4965"/>
    <cellStyle name="Comma 2 5 5 2" xfId="4966"/>
    <cellStyle name="Comma 2 5 5 2 2" xfId="4967"/>
    <cellStyle name="Comma 2 5 5 2 2 2" xfId="4968"/>
    <cellStyle name="Comma 2 5 5 2 2_SCH J-3" xfId="16438"/>
    <cellStyle name="Comma 2 5 5 2 3" xfId="4969"/>
    <cellStyle name="Comma 2 5 5 2 4" xfId="4970"/>
    <cellStyle name="Comma 2 5 5 2 5" xfId="4971"/>
    <cellStyle name="Comma 2 5 5 2_SCH J-3" xfId="16437"/>
    <cellStyle name="Comma 2 5 5 3" xfId="4972"/>
    <cellStyle name="Comma 2 5 5 3 2" xfId="4973"/>
    <cellStyle name="Comma 2 5 5 3_SCH J-3" xfId="16439"/>
    <cellStyle name="Comma 2 5 5 4" xfId="4974"/>
    <cellStyle name="Comma 2 5 5 5" xfId="4975"/>
    <cellStyle name="Comma 2 5 5 6" xfId="4976"/>
    <cellStyle name="Comma 2 5 5_SCH J-3" xfId="16436"/>
    <cellStyle name="Comma 2 5 6" xfId="4977"/>
    <cellStyle name="Comma 2 5 6 2" xfId="4978"/>
    <cellStyle name="Comma 2 5 6 2 2" xfId="4979"/>
    <cellStyle name="Comma 2 5 6 2_SCH J-3" xfId="16441"/>
    <cellStyle name="Comma 2 5 6 3" xfId="4980"/>
    <cellStyle name="Comma 2 5 6 4" xfId="4981"/>
    <cellStyle name="Comma 2 5 6 5" xfId="4982"/>
    <cellStyle name="Comma 2 5 6_SCH J-3" xfId="16440"/>
    <cellStyle name="Comma 2 5 7" xfId="4983"/>
    <cellStyle name="Comma 2 5 7 2" xfId="4984"/>
    <cellStyle name="Comma 2 5 7 2 2" xfId="4985"/>
    <cellStyle name="Comma 2 5 7 2_SCH J-3" xfId="16443"/>
    <cellStyle name="Comma 2 5 7 3" xfId="4986"/>
    <cellStyle name="Comma 2 5 7 4" xfId="4987"/>
    <cellStyle name="Comma 2 5 7 5" xfId="4988"/>
    <cellStyle name="Comma 2 5 7_SCH J-3" xfId="16442"/>
    <cellStyle name="Comma 2 5 8" xfId="4989"/>
    <cellStyle name="Comma 2 5 8 2" xfId="4990"/>
    <cellStyle name="Comma 2 5 8 2 2" xfId="4991"/>
    <cellStyle name="Comma 2 5 8 2_SCH J-3" xfId="16445"/>
    <cellStyle name="Comma 2 5 8 3" xfId="4992"/>
    <cellStyle name="Comma 2 5 8 4" xfId="4993"/>
    <cellStyle name="Comma 2 5 8 5" xfId="4994"/>
    <cellStyle name="Comma 2 5 8_SCH J-3" xfId="16444"/>
    <cellStyle name="Comma 2 5 9" xfId="4995"/>
    <cellStyle name="Comma 2 5_SCH J-3" xfId="16381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2_SCH J-3" xfId="16450"/>
    <cellStyle name="Comma 2 6 2 2 2 3" xfId="5003"/>
    <cellStyle name="Comma 2 6 2 2 2 3 2" xfId="5004"/>
    <cellStyle name="Comma 2 6 2 2 2 3_SCH J-3" xfId="16451"/>
    <cellStyle name="Comma 2 6 2 2 2 4" xfId="5005"/>
    <cellStyle name="Comma 2 6 2 2 2 5" xfId="5006"/>
    <cellStyle name="Comma 2 6 2 2 2_SCH J-3" xfId="16449"/>
    <cellStyle name="Comma 2 6 2 2 3" xfId="5007"/>
    <cellStyle name="Comma 2 6 2 2 3 2" xfId="5008"/>
    <cellStyle name="Comma 2 6 2 2 3 3" xfId="5009"/>
    <cellStyle name="Comma 2 6 2 2 3_SCH J-3" xfId="16452"/>
    <cellStyle name="Comma 2 6 2 2 4" xfId="5010"/>
    <cellStyle name="Comma 2 6 2 2 4 2" xfId="5011"/>
    <cellStyle name="Comma 2 6 2 2 4_SCH J-3" xfId="16453"/>
    <cellStyle name="Comma 2 6 2 2 5" xfId="5012"/>
    <cellStyle name="Comma 2 6 2 2 6" xfId="5013"/>
    <cellStyle name="Comma 2 6 2 2_SCH J-3" xfId="16448"/>
    <cellStyle name="Comma 2 6 2 3" xfId="5014"/>
    <cellStyle name="Comma 2 6 2 3 2" xfId="5015"/>
    <cellStyle name="Comma 2 6 2 3 2 2" xfId="5016"/>
    <cellStyle name="Comma 2 6 2 3 2 2 2" xfId="5017"/>
    <cellStyle name="Comma 2 6 2 3 2 2_SCH J-3" xfId="16456"/>
    <cellStyle name="Comma 2 6 2 3 2 3" xfId="5018"/>
    <cellStyle name="Comma 2 6 2 3 2 4" xfId="5019"/>
    <cellStyle name="Comma 2 6 2 3 2 5" xfId="5020"/>
    <cellStyle name="Comma 2 6 2 3 2_SCH J-3" xfId="16455"/>
    <cellStyle name="Comma 2 6 2 3 3" xfId="5021"/>
    <cellStyle name="Comma 2 6 2 3 3 2" xfId="5022"/>
    <cellStyle name="Comma 2 6 2 3 3_SCH J-3" xfId="16457"/>
    <cellStyle name="Comma 2 6 2 3 4" xfId="5023"/>
    <cellStyle name="Comma 2 6 2 3 5" xfId="5024"/>
    <cellStyle name="Comma 2 6 2 3 6" xfId="5025"/>
    <cellStyle name="Comma 2 6 2 3_SCH J-3" xfId="16454"/>
    <cellStyle name="Comma 2 6 2 4" xfId="5026"/>
    <cellStyle name="Comma 2 6 2 4 2" xfId="5027"/>
    <cellStyle name="Comma 2 6 2 4 2 2" xfId="5028"/>
    <cellStyle name="Comma 2 6 2 4 2_SCH J-3" xfId="16459"/>
    <cellStyle name="Comma 2 6 2 4 3" xfId="5029"/>
    <cellStyle name="Comma 2 6 2 4 4" xfId="5030"/>
    <cellStyle name="Comma 2 6 2 4 5" xfId="5031"/>
    <cellStyle name="Comma 2 6 2 4_SCH J-3" xfId="16458"/>
    <cellStyle name="Comma 2 6 2 5" xfId="5032"/>
    <cellStyle name="Comma 2 6 2 5 2" xfId="5033"/>
    <cellStyle name="Comma 2 6 2 5 2 2" xfId="5034"/>
    <cellStyle name="Comma 2 6 2 5 2_SCH J-3" xfId="16461"/>
    <cellStyle name="Comma 2 6 2 5 3" xfId="5035"/>
    <cellStyle name="Comma 2 6 2 5 4" xfId="5036"/>
    <cellStyle name="Comma 2 6 2 5 5" xfId="5037"/>
    <cellStyle name="Comma 2 6 2 5_SCH J-3" xfId="16460"/>
    <cellStyle name="Comma 2 6 2 6" xfId="5038"/>
    <cellStyle name="Comma 2 6 2 6 2" xfId="5039"/>
    <cellStyle name="Comma 2 6 2 6_SCH J-3" xfId="16462"/>
    <cellStyle name="Comma 2 6 2 7" xfId="5040"/>
    <cellStyle name="Comma 2 6 2 8" xfId="5041"/>
    <cellStyle name="Comma 2 6 2 9" xfId="5042"/>
    <cellStyle name="Comma 2 6 2_SCH J-3" xfId="16447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2_SCH J-3" xfId="16465"/>
    <cellStyle name="Comma 2 6 3 2 3" xfId="5048"/>
    <cellStyle name="Comma 2 6 3 2 3 2" xfId="5049"/>
    <cellStyle name="Comma 2 6 3 2 3_SCH J-3" xfId="16466"/>
    <cellStyle name="Comma 2 6 3 2 4" xfId="5050"/>
    <cellStyle name="Comma 2 6 3 2 5" xfId="5051"/>
    <cellStyle name="Comma 2 6 3 2_SCH J-3" xfId="16464"/>
    <cellStyle name="Comma 2 6 3 3" xfId="5052"/>
    <cellStyle name="Comma 2 6 3 3 2" xfId="5053"/>
    <cellStyle name="Comma 2 6 3 3 3" xfId="5054"/>
    <cellStyle name="Comma 2 6 3 3_SCH J-3" xfId="16467"/>
    <cellStyle name="Comma 2 6 3 4" xfId="5055"/>
    <cellStyle name="Comma 2 6 3 4 2" xfId="5056"/>
    <cellStyle name="Comma 2 6 3 4_SCH J-3" xfId="16468"/>
    <cellStyle name="Comma 2 6 3 5" xfId="5057"/>
    <cellStyle name="Comma 2 6 3 6" xfId="5058"/>
    <cellStyle name="Comma 2 6 3_SCH J-3" xfId="16463"/>
    <cellStyle name="Comma 2 6 4" xfId="5059"/>
    <cellStyle name="Comma 2 6 4 2" xfId="5060"/>
    <cellStyle name="Comma 2 6 4 2 2" xfId="5061"/>
    <cellStyle name="Comma 2 6 4 2 2 2" xfId="5062"/>
    <cellStyle name="Comma 2 6 4 2 2_SCH J-3" xfId="16471"/>
    <cellStyle name="Comma 2 6 4 2 3" xfId="5063"/>
    <cellStyle name="Comma 2 6 4 2 4" xfId="5064"/>
    <cellStyle name="Comma 2 6 4 2 5" xfId="5065"/>
    <cellStyle name="Comma 2 6 4 2_SCH J-3" xfId="16470"/>
    <cellStyle name="Comma 2 6 4 3" xfId="5066"/>
    <cellStyle name="Comma 2 6 4 3 2" xfId="5067"/>
    <cellStyle name="Comma 2 6 4 3_SCH J-3" xfId="16472"/>
    <cellStyle name="Comma 2 6 4 4" xfId="5068"/>
    <cellStyle name="Comma 2 6 4 5" xfId="5069"/>
    <cellStyle name="Comma 2 6 4 6" xfId="5070"/>
    <cellStyle name="Comma 2 6 4_SCH J-3" xfId="16469"/>
    <cellStyle name="Comma 2 6 5" xfId="5071"/>
    <cellStyle name="Comma 2 6 5 2" xfId="5072"/>
    <cellStyle name="Comma 2 6 5 2 2" xfId="5073"/>
    <cellStyle name="Comma 2 6 5 2_SCH J-3" xfId="16474"/>
    <cellStyle name="Comma 2 6 5 3" xfId="5074"/>
    <cellStyle name="Comma 2 6 5 4" xfId="5075"/>
    <cellStyle name="Comma 2 6 5 5" xfId="5076"/>
    <cellStyle name="Comma 2 6 5_SCH J-3" xfId="16473"/>
    <cellStyle name="Comma 2 6 6" xfId="5077"/>
    <cellStyle name="Comma 2 6 6 2" xfId="5078"/>
    <cellStyle name="Comma 2 6 6 2 2" xfId="5079"/>
    <cellStyle name="Comma 2 6 6 2_SCH J-3" xfId="16476"/>
    <cellStyle name="Comma 2 6 6 3" xfId="5080"/>
    <cellStyle name="Comma 2 6 6 4" xfId="5081"/>
    <cellStyle name="Comma 2 6 6 5" xfId="5082"/>
    <cellStyle name="Comma 2 6 6_SCH J-3" xfId="16475"/>
    <cellStyle name="Comma 2 6 7" xfId="5083"/>
    <cellStyle name="Comma 2 6 7 2" xfId="5084"/>
    <cellStyle name="Comma 2 6 7 2 2" xfId="5085"/>
    <cellStyle name="Comma 2 6 7 2_SCH J-3" xfId="16478"/>
    <cellStyle name="Comma 2 6 7 3" xfId="5086"/>
    <cellStyle name="Comma 2 6 7 4" xfId="5087"/>
    <cellStyle name="Comma 2 6 7 5" xfId="5088"/>
    <cellStyle name="Comma 2 6 7_SCH J-3" xfId="16477"/>
    <cellStyle name="Comma 2 6 8" xfId="5089"/>
    <cellStyle name="Comma 2 6_SCH J-3" xfId="16446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2_SCH J-3" xfId="16482"/>
    <cellStyle name="Comma 2 7 2 2 3" xfId="5096"/>
    <cellStyle name="Comma 2 7 2 2 3 2" xfId="5097"/>
    <cellStyle name="Comma 2 7 2 2 3_SCH J-3" xfId="16483"/>
    <cellStyle name="Comma 2 7 2 2 4" xfId="5098"/>
    <cellStyle name="Comma 2 7 2 2 5" xfId="5099"/>
    <cellStyle name="Comma 2 7 2 2_SCH J-3" xfId="16481"/>
    <cellStyle name="Comma 2 7 2 3" xfId="5100"/>
    <cellStyle name="Comma 2 7 2 3 2" xfId="5101"/>
    <cellStyle name="Comma 2 7 2 3 3" xfId="5102"/>
    <cellStyle name="Comma 2 7 2 3_SCH J-3" xfId="16484"/>
    <cellStyle name="Comma 2 7 2 4" xfId="5103"/>
    <cellStyle name="Comma 2 7 2 4 2" xfId="5104"/>
    <cellStyle name="Comma 2 7 2 4_SCH J-3" xfId="16485"/>
    <cellStyle name="Comma 2 7 2 5" xfId="5105"/>
    <cellStyle name="Comma 2 7 2 6" xfId="5106"/>
    <cellStyle name="Comma 2 7 2_SCH J-3" xfId="16480"/>
    <cellStyle name="Comma 2 7 3" xfId="5107"/>
    <cellStyle name="Comma 2 7 3 2" xfId="5108"/>
    <cellStyle name="Comma 2 7 3 2 2" xfId="5109"/>
    <cellStyle name="Comma 2 7 3 2 2 2" xfId="5110"/>
    <cellStyle name="Comma 2 7 3 2 2_SCH J-3" xfId="16488"/>
    <cellStyle name="Comma 2 7 3 2 3" xfId="5111"/>
    <cellStyle name="Comma 2 7 3 2 4" xfId="5112"/>
    <cellStyle name="Comma 2 7 3 2 5" xfId="5113"/>
    <cellStyle name="Comma 2 7 3 2_SCH J-3" xfId="16487"/>
    <cellStyle name="Comma 2 7 3 3" xfId="5114"/>
    <cellStyle name="Comma 2 7 3 3 2" xfId="5115"/>
    <cellStyle name="Comma 2 7 3 3_SCH J-3" xfId="16489"/>
    <cellStyle name="Comma 2 7 3 4" xfId="5116"/>
    <cellStyle name="Comma 2 7 3 5" xfId="5117"/>
    <cellStyle name="Comma 2 7 3 6" xfId="5118"/>
    <cellStyle name="Comma 2 7 3_SCH J-3" xfId="16486"/>
    <cellStyle name="Comma 2 7 4" xfId="5119"/>
    <cellStyle name="Comma 2 7 4 2" xfId="5120"/>
    <cellStyle name="Comma 2 7 4 2 2" xfId="5121"/>
    <cellStyle name="Comma 2 7 4 2_SCH J-3" xfId="16491"/>
    <cellStyle name="Comma 2 7 4 3" xfId="5122"/>
    <cellStyle name="Comma 2 7 4 4" xfId="5123"/>
    <cellStyle name="Comma 2 7 4 5" xfId="5124"/>
    <cellStyle name="Comma 2 7 4_SCH J-3" xfId="16490"/>
    <cellStyle name="Comma 2 7 5" xfId="5125"/>
    <cellStyle name="Comma 2 7 5 2" xfId="5126"/>
    <cellStyle name="Comma 2 7 5 2 2" xfId="5127"/>
    <cellStyle name="Comma 2 7 5 2_SCH J-3" xfId="16493"/>
    <cellStyle name="Comma 2 7 5 3" xfId="5128"/>
    <cellStyle name="Comma 2 7 5 4" xfId="5129"/>
    <cellStyle name="Comma 2 7 5 5" xfId="5130"/>
    <cellStyle name="Comma 2 7 5_SCH J-3" xfId="16492"/>
    <cellStyle name="Comma 2 7 6" xfId="5131"/>
    <cellStyle name="Comma 2 7 6 2" xfId="5132"/>
    <cellStyle name="Comma 2 7 6 2 2" xfId="5133"/>
    <cellStyle name="Comma 2 7 6 2_SCH J-3" xfId="16495"/>
    <cellStyle name="Comma 2 7 6 3" xfId="5134"/>
    <cellStyle name="Comma 2 7 6 4" xfId="5135"/>
    <cellStyle name="Comma 2 7 6 5" xfId="5136"/>
    <cellStyle name="Comma 2 7 6_SCH J-3" xfId="16494"/>
    <cellStyle name="Comma 2 7 7" xfId="5137"/>
    <cellStyle name="Comma 2 7_SCH J-3" xfId="16479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2_SCH J-3" xfId="16498"/>
    <cellStyle name="Comma 2 8 2 3" xfId="5143"/>
    <cellStyle name="Comma 2 8 2 3 2" xfId="5144"/>
    <cellStyle name="Comma 2 8 2 3_SCH J-3" xfId="16499"/>
    <cellStyle name="Comma 2 8 2 4" xfId="5145"/>
    <cellStyle name="Comma 2 8 2 5" xfId="5146"/>
    <cellStyle name="Comma 2 8 2_SCH J-3" xfId="16497"/>
    <cellStyle name="Comma 2 8 3" xfId="5147"/>
    <cellStyle name="Comma 2 8 3 2" xfId="5148"/>
    <cellStyle name="Comma 2 8 3 2 2" xfId="5149"/>
    <cellStyle name="Comma 2 8 3 2_SCH J-3" xfId="16501"/>
    <cellStyle name="Comma 2 8 3 3" xfId="5150"/>
    <cellStyle name="Comma 2 8 3 4" xfId="5151"/>
    <cellStyle name="Comma 2 8 3 5" xfId="5152"/>
    <cellStyle name="Comma 2 8 3_SCH J-3" xfId="16500"/>
    <cellStyle name="Comma 2 8 4" xfId="5153"/>
    <cellStyle name="Comma 2 8 4 2" xfId="5154"/>
    <cellStyle name="Comma 2 8 4 2 2" xfId="5155"/>
    <cellStyle name="Comma 2 8 4 2_SCH J-3" xfId="16503"/>
    <cellStyle name="Comma 2 8 4 3" xfId="5156"/>
    <cellStyle name="Comma 2 8 4 4" xfId="5157"/>
    <cellStyle name="Comma 2 8 4 5" xfId="5158"/>
    <cellStyle name="Comma 2 8 4_SCH J-3" xfId="16502"/>
    <cellStyle name="Comma 2 8 5" xfId="5159"/>
    <cellStyle name="Comma 2 8_SCH J-3" xfId="16496"/>
    <cellStyle name="Comma 2 9" xfId="5160"/>
    <cellStyle name="Comma 2 9 2" xfId="5161"/>
    <cellStyle name="Comma 2 9 2 2" xfId="5162"/>
    <cellStyle name="Comma 2 9 2 2 2" xfId="5163"/>
    <cellStyle name="Comma 2 9 2 2_SCH J-3" xfId="16506"/>
    <cellStyle name="Comma 2 9 2 3" xfId="5164"/>
    <cellStyle name="Comma 2 9 2 4" xfId="5165"/>
    <cellStyle name="Comma 2 9 2 5" xfId="5166"/>
    <cellStyle name="Comma 2 9 2_SCH J-3" xfId="16505"/>
    <cellStyle name="Comma 2 9 3" xfId="5167"/>
    <cellStyle name="Comma 2 9 3 2" xfId="5168"/>
    <cellStyle name="Comma 2 9 3 2 2" xfId="5169"/>
    <cellStyle name="Comma 2 9 3 2_SCH J-3" xfId="16508"/>
    <cellStyle name="Comma 2 9 3 3" xfId="5170"/>
    <cellStyle name="Comma 2 9 3 4" xfId="5171"/>
    <cellStyle name="Comma 2 9 3 5" xfId="5172"/>
    <cellStyle name="Comma 2 9 3_SCH J-3" xfId="16507"/>
    <cellStyle name="Comma 2 9 4" xfId="5173"/>
    <cellStyle name="Comma 2 9_SCH J-3" xfId="16504"/>
    <cellStyle name="Comma 2_SCH J-3" xfId="16275"/>
    <cellStyle name="Comma 20" xfId="5174"/>
    <cellStyle name="Comma 20 2" xfId="5175"/>
    <cellStyle name="Comma 20_SCH J-3" xfId="16509"/>
    <cellStyle name="Comma 21" xfId="5176"/>
    <cellStyle name="Comma 21 2" xfId="5177"/>
    <cellStyle name="Comma 21_SCH J-3" xfId="16510"/>
    <cellStyle name="Comma 22" xfId="5178"/>
    <cellStyle name="Comma 23" xfId="5179"/>
    <cellStyle name="Comma 24" xfId="5180"/>
    <cellStyle name="Comma 25" xfId="5181"/>
    <cellStyle name="Comma 26" xfId="5182"/>
    <cellStyle name="Comma 27" xfId="5183"/>
    <cellStyle name="Comma 28" xfId="5184"/>
    <cellStyle name="Comma 29" xfId="5185"/>
    <cellStyle name="Comma 29 2" xfId="5186"/>
    <cellStyle name="Comma 29_SCH J-3" xfId="16511"/>
    <cellStyle name="Comma 3" xfId="5187"/>
    <cellStyle name="Comma 3 10" xfId="5188"/>
    <cellStyle name="Comma 3 11" xfId="5189"/>
    <cellStyle name="Comma 3 12" xfId="1449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2_SCH J-3" xfId="16518"/>
    <cellStyle name="Comma 3 2 2 2 2 2 3" xfId="5197"/>
    <cellStyle name="Comma 3 2 2 2 2 2_SCH J-3" xfId="16517"/>
    <cellStyle name="Comma 3 2 2 2 2 3" xfId="5198"/>
    <cellStyle name="Comma 3 2 2 2 2 3 2" xfId="5199"/>
    <cellStyle name="Comma 3 2 2 2 2 3_SCH J-3" xfId="16519"/>
    <cellStyle name="Comma 3 2 2 2 2 4" xfId="5200"/>
    <cellStyle name="Comma 3 2 2 2 2 5" xfId="14491"/>
    <cellStyle name="Comma 3 2 2 2 2_SCH J-3" xfId="16516"/>
    <cellStyle name="Comma 3 2 2 2 3" xfId="5201"/>
    <cellStyle name="Comma 3 2 2 2 3 2" xfId="5202"/>
    <cellStyle name="Comma 3 2 2 2 3 2 2" xfId="5203"/>
    <cellStyle name="Comma 3 2 2 2 3 2_SCH J-3" xfId="16521"/>
    <cellStyle name="Comma 3 2 2 2 3 3" xfId="5204"/>
    <cellStyle name="Comma 3 2 2 2 3_SCH J-3" xfId="16520"/>
    <cellStyle name="Comma 3 2 2 2 4" xfId="5205"/>
    <cellStyle name="Comma 3 2 2 2 4 2" xfId="5206"/>
    <cellStyle name="Comma 3 2 2 2 4_SCH J-3" xfId="16522"/>
    <cellStyle name="Comma 3 2 2 2 5" xfId="5207"/>
    <cellStyle name="Comma 3 2 2 2 6" xfId="5208"/>
    <cellStyle name="Comma 3 2 2 2 7" xfId="5209"/>
    <cellStyle name="Comma 3 2 2 2_SCH J-3" xfId="16515"/>
    <cellStyle name="Comma 3 2 2 3" xfId="5210"/>
    <cellStyle name="Comma 3 2 2 3 2" xfId="5211"/>
    <cellStyle name="Comma 3 2 2 3 2 2" xfId="5212"/>
    <cellStyle name="Comma 3 2 2 3 2 2 2" xfId="5213"/>
    <cellStyle name="Comma 3 2 2 3 2 2_SCH J-3" xfId="16525"/>
    <cellStyle name="Comma 3 2 2 3 2 3" xfId="5214"/>
    <cellStyle name="Comma 3 2 2 3 2_SCH J-3" xfId="16524"/>
    <cellStyle name="Comma 3 2 2 3 3" xfId="5215"/>
    <cellStyle name="Comma 3 2 2 3 3 2" xfId="5216"/>
    <cellStyle name="Comma 3 2 2 3 3_SCH J-3" xfId="16526"/>
    <cellStyle name="Comma 3 2 2 3 4" xfId="5217"/>
    <cellStyle name="Comma 3 2 2 3 5" xfId="14492"/>
    <cellStyle name="Comma 3 2 2 3_SCH J-3" xfId="16523"/>
    <cellStyle name="Comma 3 2 2 4" xfId="5218"/>
    <cellStyle name="Comma 3 2 2 4 2" xfId="5219"/>
    <cellStyle name="Comma 3 2 2 4 2 2" xfId="5220"/>
    <cellStyle name="Comma 3 2 2 4 2_SCH J-3" xfId="16528"/>
    <cellStyle name="Comma 3 2 2 4 3" xfId="5221"/>
    <cellStyle name="Comma 3 2 2 4_SCH J-3" xfId="16527"/>
    <cellStyle name="Comma 3 2 2 5" xfId="5222"/>
    <cellStyle name="Comma 3 2 2 5 2" xfId="5223"/>
    <cellStyle name="Comma 3 2 2 5_SCH J-3" xfId="16529"/>
    <cellStyle name="Comma 3 2 2 6" xfId="5224"/>
    <cellStyle name="Comma 3 2 2 7" xfId="5225"/>
    <cellStyle name="Comma 3 2 2 8" xfId="5226"/>
    <cellStyle name="Comma 3 2 2_SCH J-3" xfId="16514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2_SCH J-3" xfId="16533"/>
    <cellStyle name="Comma 3 2 3 2 2 3" xfId="5232"/>
    <cellStyle name="Comma 3 2 3 2 2_SCH J-3" xfId="16532"/>
    <cellStyle name="Comma 3 2 3 2 3" xfId="5233"/>
    <cellStyle name="Comma 3 2 3 2 3 2" xfId="5234"/>
    <cellStyle name="Comma 3 2 3 2 3_SCH J-3" xfId="16534"/>
    <cellStyle name="Comma 3 2 3 2 4" xfId="5235"/>
    <cellStyle name="Comma 3 2 3 2 5" xfId="14493"/>
    <cellStyle name="Comma 3 2 3 2_SCH J-3" xfId="16531"/>
    <cellStyle name="Comma 3 2 3 3" xfId="5236"/>
    <cellStyle name="Comma 3 2 3 3 2" xfId="5237"/>
    <cellStyle name="Comma 3 2 3 3 2 2" xfId="5238"/>
    <cellStyle name="Comma 3 2 3 3 2_SCH J-3" xfId="16536"/>
    <cellStyle name="Comma 3 2 3 3 3" xfId="5239"/>
    <cellStyle name="Comma 3 2 3 3_SCH J-3" xfId="16535"/>
    <cellStyle name="Comma 3 2 3 4" xfId="5240"/>
    <cellStyle name="Comma 3 2 3 4 2" xfId="5241"/>
    <cellStyle name="Comma 3 2 3 4_SCH J-3" xfId="16537"/>
    <cellStyle name="Comma 3 2 3 5" xfId="5242"/>
    <cellStyle name="Comma 3 2 3 6" xfId="5243"/>
    <cellStyle name="Comma 3 2 3 7" xfId="5244"/>
    <cellStyle name="Comma 3 2 3_SCH J-3" xfId="16530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2_SCH J-3" xfId="16541"/>
    <cellStyle name="Comma 3 2 4 2 2 3" xfId="5250"/>
    <cellStyle name="Comma 3 2 4 2 2_SCH J-3" xfId="16540"/>
    <cellStyle name="Comma 3 2 4 2 3" xfId="5251"/>
    <cellStyle name="Comma 3 2 4 2 3 2" xfId="5252"/>
    <cellStyle name="Comma 3 2 4 2 3_SCH J-3" xfId="16542"/>
    <cellStyle name="Comma 3 2 4 2 4" xfId="5253"/>
    <cellStyle name="Comma 3 2 4 2_SCH J-3" xfId="16539"/>
    <cellStyle name="Comma 3 2 4 3" xfId="5254"/>
    <cellStyle name="Comma 3 2 4 3 2" xfId="5255"/>
    <cellStyle name="Comma 3 2 4 3 2 2" xfId="5256"/>
    <cellStyle name="Comma 3 2 4 3 2_SCH J-3" xfId="16544"/>
    <cellStyle name="Comma 3 2 4 3 3" xfId="5257"/>
    <cellStyle name="Comma 3 2 4 3_SCH J-3" xfId="16543"/>
    <cellStyle name="Comma 3 2 4 4" xfId="5258"/>
    <cellStyle name="Comma 3 2 4 4 2" xfId="5259"/>
    <cellStyle name="Comma 3 2 4 4_SCH J-3" xfId="16545"/>
    <cellStyle name="Comma 3 2 4 5" xfId="5260"/>
    <cellStyle name="Comma 3 2 4 6" xfId="14494"/>
    <cellStyle name="Comma 3 2 4_SCH J-3" xfId="16538"/>
    <cellStyle name="Comma 3 2 5" xfId="5261"/>
    <cellStyle name="Comma 3 2 5 2" xfId="5262"/>
    <cellStyle name="Comma 3 2 5 2 2" xfId="5263"/>
    <cellStyle name="Comma 3 2 5 2 2 2" xfId="5264"/>
    <cellStyle name="Comma 3 2 5 2 2_SCH J-3" xfId="16548"/>
    <cellStyle name="Comma 3 2 5 2 3" xfId="5265"/>
    <cellStyle name="Comma 3 2 5 2_SCH J-3" xfId="16547"/>
    <cellStyle name="Comma 3 2 5 3" xfId="5266"/>
    <cellStyle name="Comma 3 2 5 3 2" xfId="5267"/>
    <cellStyle name="Comma 3 2 5 3_SCH J-3" xfId="16549"/>
    <cellStyle name="Comma 3 2 5 4" xfId="5268"/>
    <cellStyle name="Comma 3 2 5_SCH J-3" xfId="16546"/>
    <cellStyle name="Comma 3 2 6" xfId="5269"/>
    <cellStyle name="Comma 3 2 6 2" xfId="5270"/>
    <cellStyle name="Comma 3 2 6 2 2" xfId="5271"/>
    <cellStyle name="Comma 3 2 6 2_SCH J-3" xfId="16551"/>
    <cellStyle name="Comma 3 2 6 3" xfId="5272"/>
    <cellStyle name="Comma 3 2 6_SCH J-3" xfId="16550"/>
    <cellStyle name="Comma 3 2 7" xfId="5273"/>
    <cellStyle name="Comma 3 2 7 2" xfId="5274"/>
    <cellStyle name="Comma 3 2 7_SCH J-3" xfId="16552"/>
    <cellStyle name="Comma 3 2 8" xfId="5275"/>
    <cellStyle name="Comma 3 2 9" xfId="14495"/>
    <cellStyle name="Comma 3 2_SCH J-3" xfId="16513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2_SCH J-3" xfId="16557"/>
    <cellStyle name="Comma 3 3 2 2 2 3" xfId="5282"/>
    <cellStyle name="Comma 3 3 2 2 2 4" xfId="14496"/>
    <cellStyle name="Comma 3 3 2 2 2_SCH J-3" xfId="16556"/>
    <cellStyle name="Comma 3 3 2 2 3" xfId="5283"/>
    <cellStyle name="Comma 3 3 2 2 3 2" xfId="5284"/>
    <cellStyle name="Comma 3 3 2 2 3_SCH J-3" xfId="16558"/>
    <cellStyle name="Comma 3 3 2 2 4" xfId="5285"/>
    <cellStyle name="Comma 3 3 2 2 5" xfId="5286"/>
    <cellStyle name="Comma 3 3 2 2 6" xfId="5287"/>
    <cellStyle name="Comma 3 3 2 2_SCH J-3" xfId="16555"/>
    <cellStyle name="Comma 3 3 2 3" xfId="5288"/>
    <cellStyle name="Comma 3 3 2 3 2" xfId="5289"/>
    <cellStyle name="Comma 3 3 2 3 2 2" xfId="5290"/>
    <cellStyle name="Comma 3 3 2 3 2_SCH J-3" xfId="16560"/>
    <cellStyle name="Comma 3 3 2 3 3" xfId="5291"/>
    <cellStyle name="Comma 3 3 2 3 4" xfId="14497"/>
    <cellStyle name="Comma 3 3 2 3_SCH J-3" xfId="16559"/>
    <cellStyle name="Comma 3 3 2 4" xfId="5292"/>
    <cellStyle name="Comma 3 3 2 4 2" xfId="5293"/>
    <cellStyle name="Comma 3 3 2 4_SCH J-3" xfId="16561"/>
    <cellStyle name="Comma 3 3 2 5" xfId="5294"/>
    <cellStyle name="Comma 3 3 2 6" xfId="5295"/>
    <cellStyle name="Comma 3 3 2 7" xfId="5296"/>
    <cellStyle name="Comma 3 3 2_SCH J-3" xfId="16554"/>
    <cellStyle name="Comma 3 3 3" xfId="5297"/>
    <cellStyle name="Comma 3 3 3 2" xfId="5298"/>
    <cellStyle name="Comma 3 3 3 2 2" xfId="5299"/>
    <cellStyle name="Comma 3 3 3 2 2 2" xfId="5300"/>
    <cellStyle name="Comma 3 3 3 2 2_SCH J-3" xfId="16564"/>
    <cellStyle name="Comma 3 3 3 2 3" xfId="5301"/>
    <cellStyle name="Comma 3 3 3 2 4" xfId="14498"/>
    <cellStyle name="Comma 3 3 3 2_SCH J-3" xfId="16563"/>
    <cellStyle name="Comma 3 3 3 3" xfId="5302"/>
    <cellStyle name="Comma 3 3 3 3 2" xfId="5303"/>
    <cellStyle name="Comma 3 3 3 3_SCH J-3" xfId="16565"/>
    <cellStyle name="Comma 3 3 3 4" xfId="5304"/>
    <cellStyle name="Comma 3 3 3 5" xfId="5305"/>
    <cellStyle name="Comma 3 3 3 6" xfId="5306"/>
    <cellStyle name="Comma 3 3 3_SCH J-3" xfId="16562"/>
    <cellStyle name="Comma 3 3 4" xfId="5307"/>
    <cellStyle name="Comma 3 3 4 2" xfId="5308"/>
    <cellStyle name="Comma 3 3 4 2 2" xfId="5309"/>
    <cellStyle name="Comma 3 3 4 2_SCH J-3" xfId="16567"/>
    <cellStyle name="Comma 3 3 4 3" xfId="5310"/>
    <cellStyle name="Comma 3 3 4 4" xfId="14499"/>
    <cellStyle name="Comma 3 3 4_SCH J-3" xfId="16566"/>
    <cellStyle name="Comma 3 3 5" xfId="5311"/>
    <cellStyle name="Comma 3 3 5 2" xfId="5312"/>
    <cellStyle name="Comma 3 3 5_SCH J-3" xfId="16568"/>
    <cellStyle name="Comma 3 3 6" xfId="5313"/>
    <cellStyle name="Comma 3 3 7" xfId="5314"/>
    <cellStyle name="Comma 3 3 8" xfId="5315"/>
    <cellStyle name="Comma 3 3_SCH J-3" xfId="16553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00"/>
    <cellStyle name="Comma 3 4 2 2 2_SCH J-3" xfId="16572"/>
    <cellStyle name="Comma 3 4 2 2 3" xfId="5321"/>
    <cellStyle name="Comma 3 4 2 2 4" xfId="5322"/>
    <cellStyle name="Comma 3 4 2 2 5" xfId="14501"/>
    <cellStyle name="Comma 3 4 2 2_SCH J-3" xfId="16571"/>
    <cellStyle name="Comma 3 4 2 3" xfId="5323"/>
    <cellStyle name="Comma 3 4 2 3 2" xfId="5324"/>
    <cellStyle name="Comma 3 4 2 3 3" xfId="14502"/>
    <cellStyle name="Comma 3 4 2 3_SCH J-3" xfId="16573"/>
    <cellStyle name="Comma 3 4 2 4" xfId="5325"/>
    <cellStyle name="Comma 3 4 2 5" xfId="5326"/>
    <cellStyle name="Comma 3 4 2 6" xfId="5327"/>
    <cellStyle name="Comma 3 4 2_SCH J-3" xfId="16570"/>
    <cellStyle name="Comma 3 4 3" xfId="5328"/>
    <cellStyle name="Comma 3 4 3 2" xfId="5329"/>
    <cellStyle name="Comma 3 4 3 2 2" xfId="5330"/>
    <cellStyle name="Comma 3 4 3 2 3" xfId="14503"/>
    <cellStyle name="Comma 3 4 3 2_SCH J-3" xfId="16575"/>
    <cellStyle name="Comma 3 4 3 3" xfId="5331"/>
    <cellStyle name="Comma 3 4 3 4" xfId="5332"/>
    <cellStyle name="Comma 3 4 3 5" xfId="14504"/>
    <cellStyle name="Comma 3 4 3_SCH J-3" xfId="16574"/>
    <cellStyle name="Comma 3 4 4" xfId="5333"/>
    <cellStyle name="Comma 3 4 4 2" xfId="5334"/>
    <cellStyle name="Comma 3 4 4 3" xfId="14505"/>
    <cellStyle name="Comma 3 4 4_SCH J-3" xfId="16576"/>
    <cellStyle name="Comma 3 4 5" xfId="5335"/>
    <cellStyle name="Comma 3 4 5 2" xfId="5336"/>
    <cellStyle name="Comma 3 4 5_SCH J-3" xfId="16577"/>
    <cellStyle name="Comma 3 4 6" xfId="5337"/>
    <cellStyle name="Comma 3 4 7" xfId="5338"/>
    <cellStyle name="Comma 3 4 8" xfId="5339"/>
    <cellStyle name="Comma 3 4_SCH J-3" xfId="1656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2_SCH J-3" xfId="16581"/>
    <cellStyle name="Comma 3 5 2 2 3" xfId="5345"/>
    <cellStyle name="Comma 3 5 2 2 4" xfId="14506"/>
    <cellStyle name="Comma 3 5 2 2_SCH J-3" xfId="16580"/>
    <cellStyle name="Comma 3 5 2 3" xfId="5346"/>
    <cellStyle name="Comma 3 5 2 3 2" xfId="5347"/>
    <cellStyle name="Comma 3 5 2 3_SCH J-3" xfId="16582"/>
    <cellStyle name="Comma 3 5 2 4" xfId="5348"/>
    <cellStyle name="Comma 3 5 2 5" xfId="5349"/>
    <cellStyle name="Comma 3 5 2 6" xfId="14507"/>
    <cellStyle name="Comma 3 5 2_SCH J-3" xfId="16579"/>
    <cellStyle name="Comma 3 5 3" xfId="5350"/>
    <cellStyle name="Comma 3 5 3 2" xfId="5351"/>
    <cellStyle name="Comma 3 5 3 2 2" xfId="5352"/>
    <cellStyle name="Comma 3 5 3 2_SCH J-3" xfId="16584"/>
    <cellStyle name="Comma 3 5 3 3" xfId="5353"/>
    <cellStyle name="Comma 3 5 3 4" xfId="14508"/>
    <cellStyle name="Comma 3 5 3_SCH J-3" xfId="16583"/>
    <cellStyle name="Comma 3 5 4" xfId="5354"/>
    <cellStyle name="Comma 3 5 4 2" xfId="5355"/>
    <cellStyle name="Comma 3 5 4_SCH J-3" xfId="16585"/>
    <cellStyle name="Comma 3 5 5" xfId="5356"/>
    <cellStyle name="Comma 3 5 6" xfId="5357"/>
    <cellStyle name="Comma 3 5 7" xfId="5358"/>
    <cellStyle name="Comma 3 5_SCH J-3" xfId="16578"/>
    <cellStyle name="Comma 3 6" xfId="5359"/>
    <cellStyle name="Comma 3 6 2" xfId="5360"/>
    <cellStyle name="Comma 3 6 2 2" xfId="5361"/>
    <cellStyle name="Comma 3 6 2 2 2" xfId="5362"/>
    <cellStyle name="Comma 3 6 2 2_SCH J-3" xfId="16588"/>
    <cellStyle name="Comma 3 6 2 3" xfId="5363"/>
    <cellStyle name="Comma 3 6 2 4" xfId="5364"/>
    <cellStyle name="Comma 3 6 2 5" xfId="14509"/>
    <cellStyle name="Comma 3 6 2_SCH J-3" xfId="16587"/>
    <cellStyle name="Comma 3 6 3" xfId="5365"/>
    <cellStyle name="Comma 3 6 3 2" xfId="5366"/>
    <cellStyle name="Comma 3 6 3_SCH J-3" xfId="16589"/>
    <cellStyle name="Comma 3 6 4" xfId="5367"/>
    <cellStyle name="Comma 3 6 5" xfId="5368"/>
    <cellStyle name="Comma 3 6 6" xfId="14510"/>
    <cellStyle name="Comma 3 6_SCH J-3" xfId="16586"/>
    <cellStyle name="Comma 3 7" xfId="5369"/>
    <cellStyle name="Comma 3 7 2" xfId="5370"/>
    <cellStyle name="Comma 3 7 2 2" xfId="5371"/>
    <cellStyle name="Comma 3 7 2_SCH J-3" xfId="16591"/>
    <cellStyle name="Comma 3 7 3" xfId="5372"/>
    <cellStyle name="Comma 3 7 4" xfId="5373"/>
    <cellStyle name="Comma 3 7 5" xfId="14511"/>
    <cellStyle name="Comma 3 7_SCH J-3" xfId="16590"/>
    <cellStyle name="Comma 3 8" xfId="5374"/>
    <cellStyle name="Comma 3 8 2" xfId="5375"/>
    <cellStyle name="Comma 3 8 2 2" xfId="5376"/>
    <cellStyle name="Comma 3 8 2_SCH J-3" xfId="16593"/>
    <cellStyle name="Comma 3 8 3" xfId="5377"/>
    <cellStyle name="Comma 3 8_SCH J-3" xfId="16592"/>
    <cellStyle name="Comma 3 9" xfId="5378"/>
    <cellStyle name="Comma 3 9 2" xfId="5379"/>
    <cellStyle name="Comma 3 9_SCH J-3" xfId="16594"/>
    <cellStyle name="Comma 3_SCH J-3" xfId="16512"/>
    <cellStyle name="Comma 30" xfId="5380"/>
    <cellStyle name="Comma 30 2" xfId="5381"/>
    <cellStyle name="Comma 30 2 2" xfId="5382"/>
    <cellStyle name="Comma 30 2 2 2" xfId="5383"/>
    <cellStyle name="Comma 30 2 2_SCH J-3" xfId="16597"/>
    <cellStyle name="Comma 30 2 3" xfId="5384"/>
    <cellStyle name="Comma 30 2_SCH J-3" xfId="16596"/>
    <cellStyle name="Comma 30 3" xfId="5385"/>
    <cellStyle name="Comma 30 3 2" xfId="5386"/>
    <cellStyle name="Comma 30 3_SCH J-3" xfId="16598"/>
    <cellStyle name="Comma 30 4" xfId="5387"/>
    <cellStyle name="Comma 30 5" xfId="5388"/>
    <cellStyle name="Comma 30_SCH J-3" xfId="16595"/>
    <cellStyle name="Comma 31" xfId="5389"/>
    <cellStyle name="Comma 31 2" xfId="5390"/>
    <cellStyle name="Comma 31_SCH J-3" xfId="16599"/>
    <cellStyle name="Comma 32" xfId="5391"/>
    <cellStyle name="Comma 33" xfId="5392"/>
    <cellStyle name="Comma 33 2" xfId="5393"/>
    <cellStyle name="Comma 33_SCH J-3" xfId="16600"/>
    <cellStyle name="Comma 34" xfId="5394"/>
    <cellStyle name="Comma 34 2" xfId="5395"/>
    <cellStyle name="Comma 34_SCH J-3" xfId="16601"/>
    <cellStyle name="Comma 35" xfId="5396"/>
    <cellStyle name="Comma 35 2" xfId="5397"/>
    <cellStyle name="Comma 35_SCH J-3" xfId="16602"/>
    <cellStyle name="Comma 36" xfId="5398"/>
    <cellStyle name="Comma 36 2" xfId="5399"/>
    <cellStyle name="Comma 36_SCH J-3" xfId="16603"/>
    <cellStyle name="Comma 37" xfId="5400"/>
    <cellStyle name="Comma 37 2" xfId="5401"/>
    <cellStyle name="Comma 37_SCH J-3" xfId="16604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2_SCH J-3" xfId="16608"/>
    <cellStyle name="Comma 4 2 2 2 3" xfId="5411"/>
    <cellStyle name="Comma 4 2 2 2 4" xfId="5412"/>
    <cellStyle name="Comma 4 2 2 2 5" xfId="5413"/>
    <cellStyle name="Comma 4 2 2 2_SCH J-3" xfId="16607"/>
    <cellStyle name="Comma 4 2 2 3" xfId="5414"/>
    <cellStyle name="Comma 4 2 2 3 2" xfId="5415"/>
    <cellStyle name="Comma 4 2 2 3_SCH J-3" xfId="16609"/>
    <cellStyle name="Comma 4 2 2 4" xfId="5416"/>
    <cellStyle name="Comma 4 2 2 4 2" xfId="5417"/>
    <cellStyle name="Comma 4 2 2 4_SCH J-3" xfId="16610"/>
    <cellStyle name="Comma 4 2 2 5" xfId="5418"/>
    <cellStyle name="Comma 4 2 2 6" xfId="5419"/>
    <cellStyle name="Comma 4 2 2_SCH J-3" xfId="16606"/>
    <cellStyle name="Comma 4 2 3" xfId="5420"/>
    <cellStyle name="Comma 4 2 3 2" xfId="5421"/>
    <cellStyle name="Comma 4 2 3 2 2" xfId="5422"/>
    <cellStyle name="Comma 4 2 3 2_SCH J-3" xfId="16612"/>
    <cellStyle name="Comma 4 2 3 3" xfId="5423"/>
    <cellStyle name="Comma 4 2 3 3 2" xfId="5424"/>
    <cellStyle name="Comma 4 2 3 3_SCH J-3" xfId="16613"/>
    <cellStyle name="Comma 4 2 3 4" xfId="5425"/>
    <cellStyle name="Comma 4 2 3 5" xfId="5426"/>
    <cellStyle name="Comma 4 2 3_SCH J-3" xfId="16611"/>
    <cellStyle name="Comma 4 2 4" xfId="5427"/>
    <cellStyle name="Comma 4 2 4 2" xfId="5428"/>
    <cellStyle name="Comma 4 2 4 3" xfId="5429"/>
    <cellStyle name="Comma 4 2 4 4" xfId="5430"/>
    <cellStyle name="Comma 4 2 4_SCH J-3" xfId="16614"/>
    <cellStyle name="Comma 4 2 5" xfId="5431"/>
    <cellStyle name="Comma 4 2 5 2" xfId="5432"/>
    <cellStyle name="Comma 4 2 5_SCH J-3" xfId="16615"/>
    <cellStyle name="Comma 4 2 6" xfId="5433"/>
    <cellStyle name="Comma 4 2 7" xfId="5434"/>
    <cellStyle name="Comma 4 2 8" xfId="5435"/>
    <cellStyle name="Comma 4 2 9" xfId="5436"/>
    <cellStyle name="Comma 4 2_SCH J-3" xfId="16605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2_SCH J-3" xfId="16620"/>
    <cellStyle name="Comma 4 3 2 2 2 3" xfId="5443"/>
    <cellStyle name="Comma 4 3 2 2 2_SCH J-3" xfId="16619"/>
    <cellStyle name="Comma 4 3 2 2 3" xfId="5444"/>
    <cellStyle name="Comma 4 3 2 2 3 2" xfId="5445"/>
    <cellStyle name="Comma 4 3 2 2 3_SCH J-3" xfId="16621"/>
    <cellStyle name="Comma 4 3 2 2 4" xfId="5446"/>
    <cellStyle name="Comma 4 3 2 2 5" xfId="5447"/>
    <cellStyle name="Comma 4 3 2 2_SCH J-3" xfId="16618"/>
    <cellStyle name="Comma 4 3 2 3" xfId="5448"/>
    <cellStyle name="Comma 4 3 2 3 2" xfId="5449"/>
    <cellStyle name="Comma 4 3 2 3 2 2" xfId="5450"/>
    <cellStyle name="Comma 4 3 2 3 2_SCH J-3" xfId="16623"/>
    <cellStyle name="Comma 4 3 2 3 3" xfId="5451"/>
    <cellStyle name="Comma 4 3 2 3_SCH J-3" xfId="16622"/>
    <cellStyle name="Comma 4 3 2 4" xfId="5452"/>
    <cellStyle name="Comma 4 3 2 4 2" xfId="5453"/>
    <cellStyle name="Comma 4 3 2 4_SCH J-3" xfId="16624"/>
    <cellStyle name="Comma 4 3 2 5" xfId="5454"/>
    <cellStyle name="Comma 4 3 2 6" xfId="5455"/>
    <cellStyle name="Comma 4 3 2 7" xfId="5456"/>
    <cellStyle name="Comma 4 3 2_SCH J-3" xfId="16617"/>
    <cellStyle name="Comma 4 3 3" xfId="5457"/>
    <cellStyle name="Comma 4 3 3 2" xfId="5458"/>
    <cellStyle name="Comma 4 3 3 2 2" xfId="5459"/>
    <cellStyle name="Comma 4 3 3 2 2 2" xfId="5460"/>
    <cellStyle name="Comma 4 3 3 2 2_SCH J-3" xfId="16627"/>
    <cellStyle name="Comma 4 3 3 2 3" xfId="5461"/>
    <cellStyle name="Comma 4 3 3 2_SCH J-3" xfId="16626"/>
    <cellStyle name="Comma 4 3 3 3" xfId="5462"/>
    <cellStyle name="Comma 4 3 3 3 2" xfId="5463"/>
    <cellStyle name="Comma 4 3 3 3_SCH J-3" xfId="16628"/>
    <cellStyle name="Comma 4 3 3 4" xfId="5464"/>
    <cellStyle name="Comma 4 3 3 5" xfId="5465"/>
    <cellStyle name="Comma 4 3 3_SCH J-3" xfId="16625"/>
    <cellStyle name="Comma 4 3 4" xfId="5466"/>
    <cellStyle name="Comma 4 3 4 2" xfId="5467"/>
    <cellStyle name="Comma 4 3 4 2 2" xfId="5468"/>
    <cellStyle name="Comma 4 3 4 2_SCH J-3" xfId="16630"/>
    <cellStyle name="Comma 4 3 4 3" xfId="5469"/>
    <cellStyle name="Comma 4 3 4_SCH J-3" xfId="16629"/>
    <cellStyle name="Comma 4 3 5" xfId="5470"/>
    <cellStyle name="Comma 4 3 5 2" xfId="5471"/>
    <cellStyle name="Comma 4 3 5_SCH J-3" xfId="16631"/>
    <cellStyle name="Comma 4 3 6" xfId="5472"/>
    <cellStyle name="Comma 4 3 7" xfId="5473"/>
    <cellStyle name="Comma 4 3 8" xfId="5474"/>
    <cellStyle name="Comma 4 3_SCH J-3" xfId="16616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2_SCH J-3" xfId="16635"/>
    <cellStyle name="Comma 4 4 2 2 3" xfId="5480"/>
    <cellStyle name="Comma 4 4 2 2 4" xfId="5481"/>
    <cellStyle name="Comma 4 4 2 2_SCH J-3" xfId="16634"/>
    <cellStyle name="Comma 4 4 2 3" xfId="5482"/>
    <cellStyle name="Comma 4 4 2 3 2" xfId="5483"/>
    <cellStyle name="Comma 4 4 2 3_SCH J-3" xfId="16636"/>
    <cellStyle name="Comma 4 4 2 4" xfId="5484"/>
    <cellStyle name="Comma 4 4 2 5" xfId="5485"/>
    <cellStyle name="Comma 4 4 2_SCH J-3" xfId="16633"/>
    <cellStyle name="Comma 4 4 3" xfId="5486"/>
    <cellStyle name="Comma 4 4 3 2" xfId="5487"/>
    <cellStyle name="Comma 4 4 3 2 2" xfId="5488"/>
    <cellStyle name="Comma 4 4 3 2_SCH J-3" xfId="16638"/>
    <cellStyle name="Comma 4 4 3 3" xfId="5489"/>
    <cellStyle name="Comma 4 4 3 4" xfId="5490"/>
    <cellStyle name="Comma 4 4 3_SCH J-3" xfId="16637"/>
    <cellStyle name="Comma 4 4 4" xfId="5491"/>
    <cellStyle name="Comma 4 4 4 2" xfId="5492"/>
    <cellStyle name="Comma 4 4 4_SCH J-3" xfId="16639"/>
    <cellStyle name="Comma 4 4 5" xfId="5493"/>
    <cellStyle name="Comma 4 4 6" xfId="5494"/>
    <cellStyle name="Comma 4 4 7" xfId="5495"/>
    <cellStyle name="Comma 4 4_SCH J-3" xfId="16632"/>
    <cellStyle name="Comma 4 5" xfId="5496"/>
    <cellStyle name="Comma 4 5 2" xfId="5497"/>
    <cellStyle name="Comma 4 5 2 2" xfId="5498"/>
    <cellStyle name="Comma 4 5 2 2 2" xfId="5499"/>
    <cellStyle name="Comma 4 5 2 2_SCH J-3" xfId="16642"/>
    <cellStyle name="Comma 4 5 2 3" xfId="5500"/>
    <cellStyle name="Comma 4 5 2 4" xfId="5501"/>
    <cellStyle name="Comma 4 5 2_SCH J-3" xfId="16641"/>
    <cellStyle name="Comma 4 5 3" xfId="5502"/>
    <cellStyle name="Comma 4 5 3 2" xfId="5503"/>
    <cellStyle name="Comma 4 5 3_SCH J-3" xfId="16643"/>
    <cellStyle name="Comma 4 5 4" xfId="5504"/>
    <cellStyle name="Comma 4 5 5" xfId="5505"/>
    <cellStyle name="Comma 4 5_SCH J-3" xfId="16640"/>
    <cellStyle name="Comma 4 6" xfId="5506"/>
    <cellStyle name="Comma 4 6 2" xfId="5507"/>
    <cellStyle name="Comma 4 6 2 2" xfId="5508"/>
    <cellStyle name="Comma 4 6 2_SCH J-3" xfId="16645"/>
    <cellStyle name="Comma 4 6 3" xfId="5509"/>
    <cellStyle name="Comma 4 6 4" xfId="5510"/>
    <cellStyle name="Comma 4 6_SCH J-3" xfId="16644"/>
    <cellStyle name="Comma 4 7" xfId="5511"/>
    <cellStyle name="Comma 4 7 2" xfId="5512"/>
    <cellStyle name="Comma 4 7_SCH J-3" xfId="16646"/>
    <cellStyle name="Comma 4 8" xfId="5513"/>
    <cellStyle name="Comma 4 9" xfId="5514"/>
    <cellStyle name="Comma 4_183302" xfId="14597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2_SCH J-3" xfId="16648"/>
    <cellStyle name="Comma 5 3" xfId="5529"/>
    <cellStyle name="Comma 5_SCH J-3" xfId="16647"/>
    <cellStyle name="Comma 50" xfId="5530"/>
    <cellStyle name="Comma 50 2" xfId="5531"/>
    <cellStyle name="Comma 50_SCH J-3" xfId="16649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_SCH J-3" xfId="16651"/>
    <cellStyle name="Comma 6 11" xfId="5544"/>
    <cellStyle name="Comma 6 12" xfId="5545"/>
    <cellStyle name="Comma 6 13" xfId="5546"/>
    <cellStyle name="Comma 6 2" xfId="5547"/>
    <cellStyle name="Comma 6 2 2" xfId="5548"/>
    <cellStyle name="Comma 6 2 2 2" xfId="5549"/>
    <cellStyle name="Comma 6 2 2_SCH J-3" xfId="16653"/>
    <cellStyle name="Comma 6 2 3" xfId="5550"/>
    <cellStyle name="Comma 6 2 3 2" xfId="5551"/>
    <cellStyle name="Comma 6 2 3 3" xfId="5552"/>
    <cellStyle name="Comma 6 2 3 4" xfId="5553"/>
    <cellStyle name="Comma 6 2 3_SCH J-3" xfId="16654"/>
    <cellStyle name="Comma 6 2 4" xfId="5554"/>
    <cellStyle name="Comma 6 2 4 2" xfId="5555"/>
    <cellStyle name="Comma 6 2 4_SCH J-3" xfId="16655"/>
    <cellStyle name="Comma 6 2 5" xfId="5556"/>
    <cellStyle name="Comma 6 2 6" xfId="5557"/>
    <cellStyle name="Comma 6 2 7" xfId="5558"/>
    <cellStyle name="Comma 6 2_SCH J-3" xfId="16652"/>
    <cellStyle name="Comma 6 3" xfId="5559"/>
    <cellStyle name="Comma 6 3 2" xfId="5560"/>
    <cellStyle name="Comma 6 3 2 2" xfId="5561"/>
    <cellStyle name="Comma 6 3 2 2 2" xfId="5562"/>
    <cellStyle name="Comma 6 3 2 2 2 2" xfId="5563"/>
    <cellStyle name="Comma 6 3 2 2 2 3" xfId="5564"/>
    <cellStyle name="Comma 6 3 2 2 2_SCH J-3" xfId="16659"/>
    <cellStyle name="Comma 6 3 2 2 3" xfId="5565"/>
    <cellStyle name="Comma 6 3 2 2 3 2" xfId="5566"/>
    <cellStyle name="Comma 6 3 2 2 3_SCH J-3" xfId="16660"/>
    <cellStyle name="Comma 6 3 2 2 4" xfId="5567"/>
    <cellStyle name="Comma 6 3 2 2 5" xfId="5568"/>
    <cellStyle name="Comma 6 3 2 2_SCH J-3" xfId="16658"/>
    <cellStyle name="Comma 6 3 2 3" xfId="5569"/>
    <cellStyle name="Comma 6 3 2 3 2" xfId="5570"/>
    <cellStyle name="Comma 6 3 2 3 3" xfId="5571"/>
    <cellStyle name="Comma 6 3 2 3_SCH J-3" xfId="16661"/>
    <cellStyle name="Comma 6 3 2 4" xfId="5572"/>
    <cellStyle name="Comma 6 3 2 4 2" xfId="5573"/>
    <cellStyle name="Comma 6 3 2 4_SCH J-3" xfId="16662"/>
    <cellStyle name="Comma 6 3 2 5" xfId="5574"/>
    <cellStyle name="Comma 6 3 2 6" xfId="5575"/>
    <cellStyle name="Comma 6 3 2_SCH J-3" xfId="16657"/>
    <cellStyle name="Comma 6 3 3" xfId="5576"/>
    <cellStyle name="Comma 6 3 3 2" xfId="5577"/>
    <cellStyle name="Comma 6 3 3 2 2" xfId="5578"/>
    <cellStyle name="Comma 6 3 3 2 2 2" xfId="5579"/>
    <cellStyle name="Comma 6 3 3 2 2_SCH J-3" xfId="16665"/>
    <cellStyle name="Comma 6 3 3 2 3" xfId="5580"/>
    <cellStyle name="Comma 6 3 3 2 4" xfId="5581"/>
    <cellStyle name="Comma 6 3 3 2 5" xfId="5582"/>
    <cellStyle name="Comma 6 3 3 2_SCH J-3" xfId="16664"/>
    <cellStyle name="Comma 6 3 3 3" xfId="5583"/>
    <cellStyle name="Comma 6 3 3 3 2" xfId="5584"/>
    <cellStyle name="Comma 6 3 3 3_SCH J-3" xfId="16666"/>
    <cellStyle name="Comma 6 3 3 4" xfId="5585"/>
    <cellStyle name="Comma 6 3 3 5" xfId="5586"/>
    <cellStyle name="Comma 6 3 3 6" xfId="5587"/>
    <cellStyle name="Comma 6 3 3_SCH J-3" xfId="16663"/>
    <cellStyle name="Comma 6 3 4" xfId="5588"/>
    <cellStyle name="Comma 6 3 4 2" xfId="5589"/>
    <cellStyle name="Comma 6 3 4 2 2" xfId="5590"/>
    <cellStyle name="Comma 6 3 4 2_SCH J-3" xfId="16668"/>
    <cellStyle name="Comma 6 3 4 3" xfId="5591"/>
    <cellStyle name="Comma 6 3 4 4" xfId="5592"/>
    <cellStyle name="Comma 6 3 4 5" xfId="5593"/>
    <cellStyle name="Comma 6 3 4_SCH J-3" xfId="16667"/>
    <cellStyle name="Comma 6 3 5" xfId="5594"/>
    <cellStyle name="Comma 6 3 5 2" xfId="5595"/>
    <cellStyle name="Comma 6 3 5 2 2" xfId="5596"/>
    <cellStyle name="Comma 6 3 5 2_SCH J-3" xfId="16670"/>
    <cellStyle name="Comma 6 3 5 3" xfId="5597"/>
    <cellStyle name="Comma 6 3 5 4" xfId="5598"/>
    <cellStyle name="Comma 6 3 5 5" xfId="5599"/>
    <cellStyle name="Comma 6 3 5_SCH J-3" xfId="16669"/>
    <cellStyle name="Comma 6 3 6" xfId="5600"/>
    <cellStyle name="Comma 6 3 6 2" xfId="5601"/>
    <cellStyle name="Comma 6 3 6 3" xfId="5602"/>
    <cellStyle name="Comma 6 3 6_SCH J-3" xfId="16671"/>
    <cellStyle name="Comma 6 3 7" xfId="5603"/>
    <cellStyle name="Comma 6 3 8" xfId="5604"/>
    <cellStyle name="Comma 6 3 9" xfId="5605"/>
    <cellStyle name="Comma 6 3_SCH J-3" xfId="16656"/>
    <cellStyle name="Comma 6 4" xfId="5606"/>
    <cellStyle name="Comma 6 4 2" xfId="5607"/>
    <cellStyle name="Comma 6 4 2 2" xfId="5608"/>
    <cellStyle name="Comma 6 4 2 2 2" xfId="5609"/>
    <cellStyle name="Comma 6 4 2 2 3" xfId="5610"/>
    <cellStyle name="Comma 6 4 2 2_SCH J-3" xfId="16674"/>
    <cellStyle name="Comma 6 4 2 3" xfId="5611"/>
    <cellStyle name="Comma 6 4 2 3 2" xfId="5612"/>
    <cellStyle name="Comma 6 4 2 3_SCH J-3" xfId="16675"/>
    <cellStyle name="Comma 6 4 2 4" xfId="5613"/>
    <cellStyle name="Comma 6 4 2 5" xfId="5614"/>
    <cellStyle name="Comma 6 4 2_SCH J-3" xfId="16673"/>
    <cellStyle name="Comma 6 4 3" xfId="5615"/>
    <cellStyle name="Comma 6 4 3 2" xfId="5616"/>
    <cellStyle name="Comma 6 4 3 3" xfId="5617"/>
    <cellStyle name="Comma 6 4 3_SCH J-3" xfId="16676"/>
    <cellStyle name="Comma 6 4 4" xfId="5618"/>
    <cellStyle name="Comma 6 4 4 2" xfId="5619"/>
    <cellStyle name="Comma 6 4 4_SCH J-3" xfId="16677"/>
    <cellStyle name="Comma 6 4 5" xfId="5620"/>
    <cellStyle name="Comma 6 4 6" xfId="5621"/>
    <cellStyle name="Comma 6 4_SCH J-3" xfId="16672"/>
    <cellStyle name="Comma 6 5" xfId="5622"/>
    <cellStyle name="Comma 6 5 2" xfId="5623"/>
    <cellStyle name="Comma 6 5 2 2" xfId="5624"/>
    <cellStyle name="Comma 6 5 2 2 2" xfId="5625"/>
    <cellStyle name="Comma 6 5 2 2_SCH J-3" xfId="16680"/>
    <cellStyle name="Comma 6 5 2 3" xfId="5626"/>
    <cellStyle name="Comma 6 5 2 4" xfId="5627"/>
    <cellStyle name="Comma 6 5 2 5" xfId="5628"/>
    <cellStyle name="Comma 6 5 2_SCH J-3" xfId="16679"/>
    <cellStyle name="Comma 6 5 3" xfId="5629"/>
    <cellStyle name="Comma 6 5 3 2" xfId="5630"/>
    <cellStyle name="Comma 6 5 3_SCH J-3" xfId="16681"/>
    <cellStyle name="Comma 6 5 4" xfId="5631"/>
    <cellStyle name="Comma 6 5 5" xfId="5632"/>
    <cellStyle name="Comma 6 5 6" xfId="5633"/>
    <cellStyle name="Comma 6 5_SCH J-3" xfId="16678"/>
    <cellStyle name="Comma 6 6" xfId="5634"/>
    <cellStyle name="Comma 6 6 2" xfId="5635"/>
    <cellStyle name="Comma 6 6 2 2" xfId="5636"/>
    <cellStyle name="Comma 6 6 2_SCH J-3" xfId="16683"/>
    <cellStyle name="Comma 6 6 3" xfId="5637"/>
    <cellStyle name="Comma 6 6 4" xfId="5638"/>
    <cellStyle name="Comma 6 6 5" xfId="5639"/>
    <cellStyle name="Comma 6 6_SCH J-3" xfId="16682"/>
    <cellStyle name="Comma 6 7" xfId="5640"/>
    <cellStyle name="Comma 6 7 2" xfId="5641"/>
    <cellStyle name="Comma 6 7 2 2" xfId="5642"/>
    <cellStyle name="Comma 6 7 2_SCH J-3" xfId="16685"/>
    <cellStyle name="Comma 6 7 3" xfId="5643"/>
    <cellStyle name="Comma 6 7 4" xfId="5644"/>
    <cellStyle name="Comma 6 7 5" xfId="5645"/>
    <cellStyle name="Comma 6 7_SCH J-3" xfId="16684"/>
    <cellStyle name="Comma 6 8" xfId="5646"/>
    <cellStyle name="Comma 6 8 2" xfId="5647"/>
    <cellStyle name="Comma 6 8 2 2" xfId="5648"/>
    <cellStyle name="Comma 6 8 2_SCH J-3" xfId="16687"/>
    <cellStyle name="Comma 6 8 3" xfId="5649"/>
    <cellStyle name="Comma 6 8 4" xfId="5650"/>
    <cellStyle name="Comma 6 8 5" xfId="5651"/>
    <cellStyle name="Comma 6 8_SCH J-3" xfId="16686"/>
    <cellStyle name="Comma 6 9" xfId="5652"/>
    <cellStyle name="Comma 6 9 2" xfId="5653"/>
    <cellStyle name="Comma 6 9 3" xfId="5654"/>
    <cellStyle name="Comma 6 9_SCH J-3" xfId="16688"/>
    <cellStyle name="Comma 6_SCH J-3" xfId="16650"/>
    <cellStyle name="Comma 60" xfId="5655"/>
    <cellStyle name="Comma 61" xfId="5656"/>
    <cellStyle name="Comma 62" xfId="5657"/>
    <cellStyle name="Comma 62 2" xfId="5658"/>
    <cellStyle name="Comma 62 2 2" xfId="5659"/>
    <cellStyle name="Comma 62 2_SCH J-3" xfId="16690"/>
    <cellStyle name="Comma 62 3" xfId="5660"/>
    <cellStyle name="Comma 62_SCH J-3" xfId="16689"/>
    <cellStyle name="Comma 63" xfId="5661"/>
    <cellStyle name="Comma 63 2" xfId="5662"/>
    <cellStyle name="Comma 63 2 2" xfId="5663"/>
    <cellStyle name="Comma 63 2_SCH J-3" xfId="16692"/>
    <cellStyle name="Comma 63 3" xfId="5664"/>
    <cellStyle name="Comma 63_SCH J-3" xfId="16691"/>
    <cellStyle name="Comma 64" xfId="5665"/>
    <cellStyle name="Comma 64 2" xfId="5666"/>
    <cellStyle name="Comma 64 2 2" xfId="5667"/>
    <cellStyle name="Comma 64 2_SCH J-3" xfId="16694"/>
    <cellStyle name="Comma 64 3" xfId="5668"/>
    <cellStyle name="Comma 64_SCH J-3" xfId="16693"/>
    <cellStyle name="Comma 65" xfId="5669"/>
    <cellStyle name="Comma 65 2" xfId="5670"/>
    <cellStyle name="Comma 65_SCH J-3" xfId="16695"/>
    <cellStyle name="Comma 66" xfId="5671"/>
    <cellStyle name="Comma 66 2" xfId="5672"/>
    <cellStyle name="Comma 66_SCH J-3" xfId="16696"/>
    <cellStyle name="Comma 67" xfId="5673"/>
    <cellStyle name="Comma 68" xfId="5674"/>
    <cellStyle name="Comma 69" xfId="5675"/>
    <cellStyle name="Comma 7" xfId="5676"/>
    <cellStyle name="Comma 7 10" xfId="14512"/>
    <cellStyle name="Comma 7 2" xfId="5677"/>
    <cellStyle name="Comma 7 2 2" xfId="5678"/>
    <cellStyle name="Comma 7 2 2 2" xfId="5679"/>
    <cellStyle name="Comma 7 2 2 2 2" xfId="5680"/>
    <cellStyle name="Comma 7 2 2 2 2 2" xfId="5681"/>
    <cellStyle name="Comma 7 2 2 2 2_SCH J-3" xfId="16701"/>
    <cellStyle name="Comma 7 2 2 2 3" xfId="5682"/>
    <cellStyle name="Comma 7 2 2 2 4" xfId="5683"/>
    <cellStyle name="Comma 7 2 2 2 5" xfId="5684"/>
    <cellStyle name="Comma 7 2 2 2_SCH J-3" xfId="16700"/>
    <cellStyle name="Comma 7 2 2 3" xfId="5685"/>
    <cellStyle name="Comma 7 2 2 3 2" xfId="5686"/>
    <cellStyle name="Comma 7 2 2 3_SCH J-3" xfId="16702"/>
    <cellStyle name="Comma 7 2 2 4" xfId="5687"/>
    <cellStyle name="Comma 7 2 2 4 2" xfId="5688"/>
    <cellStyle name="Comma 7 2 2 4_SCH J-3" xfId="16703"/>
    <cellStyle name="Comma 7 2 2 5" xfId="5689"/>
    <cellStyle name="Comma 7 2 2 6" xfId="5690"/>
    <cellStyle name="Comma 7 2 2_SCH J-3" xfId="16699"/>
    <cellStyle name="Comma 7 2 3" xfId="5691"/>
    <cellStyle name="Comma 7 2 3 2" xfId="5692"/>
    <cellStyle name="Comma 7 2 3 2 2" xfId="5693"/>
    <cellStyle name="Comma 7 2 3 2_SCH J-3" xfId="16705"/>
    <cellStyle name="Comma 7 2 3 3" xfId="5694"/>
    <cellStyle name="Comma 7 2 3 4" xfId="5695"/>
    <cellStyle name="Comma 7 2 3 5" xfId="5696"/>
    <cellStyle name="Comma 7 2 3_SCH J-3" xfId="16704"/>
    <cellStyle name="Comma 7 2 4" xfId="5697"/>
    <cellStyle name="Comma 7 2 4 2" xfId="5698"/>
    <cellStyle name="Comma 7 2 4_SCH J-3" xfId="16706"/>
    <cellStyle name="Comma 7 2 5" xfId="5699"/>
    <cellStyle name="Comma 7 2 5 2" xfId="5700"/>
    <cellStyle name="Comma 7 2 5_SCH J-3" xfId="16707"/>
    <cellStyle name="Comma 7 2 6" xfId="5701"/>
    <cellStyle name="Comma 7 2 7" xfId="5702"/>
    <cellStyle name="Comma 7 2_SCH J-3" xfId="16698"/>
    <cellStyle name="Comma 7 3" xfId="5703"/>
    <cellStyle name="Comma 7 3 2" xfId="5704"/>
    <cellStyle name="Comma 7 3 2 2" xfId="5705"/>
    <cellStyle name="Comma 7 3 2 2 2" xfId="5706"/>
    <cellStyle name="Comma 7 3 2 2_SCH J-3" xfId="16710"/>
    <cellStyle name="Comma 7 3 2 3" xfId="5707"/>
    <cellStyle name="Comma 7 3 2 4" xfId="5708"/>
    <cellStyle name="Comma 7 3 2_SCH J-3" xfId="16709"/>
    <cellStyle name="Comma 7 3 3" xfId="5709"/>
    <cellStyle name="Comma 7 3 3 2" xfId="5710"/>
    <cellStyle name="Comma 7 3 3_SCH J-3" xfId="16711"/>
    <cellStyle name="Comma 7 3 4" xfId="5711"/>
    <cellStyle name="Comma 7 3 5" xfId="5712"/>
    <cellStyle name="Comma 7 3 6" xfId="5713"/>
    <cellStyle name="Comma 7 3_SCH J-3" xfId="16708"/>
    <cellStyle name="Comma 7 4" xfId="5714"/>
    <cellStyle name="Comma 7 4 2" xfId="5715"/>
    <cellStyle name="Comma 7 4 2 2" xfId="5716"/>
    <cellStyle name="Comma 7 4 2 2 2" xfId="5717"/>
    <cellStyle name="Comma 7 4 2 2_SCH J-3" xfId="16714"/>
    <cellStyle name="Comma 7 4 2 3" xfId="5718"/>
    <cellStyle name="Comma 7 4 2 4" xfId="5719"/>
    <cellStyle name="Comma 7 4 2_SCH J-3" xfId="16713"/>
    <cellStyle name="Comma 7 4 3" xfId="5720"/>
    <cellStyle name="Comma 7 4 3 2" xfId="5721"/>
    <cellStyle name="Comma 7 4 3_SCH J-3" xfId="16715"/>
    <cellStyle name="Comma 7 4 4" xfId="5722"/>
    <cellStyle name="Comma 7 4 5" xfId="5723"/>
    <cellStyle name="Comma 7 4_SCH J-3" xfId="16712"/>
    <cellStyle name="Comma 7 5" xfId="5724"/>
    <cellStyle name="Comma 7 5 2" xfId="5725"/>
    <cellStyle name="Comma 7 5 2 2" xfId="5726"/>
    <cellStyle name="Comma 7 5 2 2 2" xfId="5727"/>
    <cellStyle name="Comma 7 5 2 2_SCH J-3" xfId="16718"/>
    <cellStyle name="Comma 7 5 2 3" xfId="5728"/>
    <cellStyle name="Comma 7 5 2 4" xfId="5729"/>
    <cellStyle name="Comma 7 5 2_SCH J-3" xfId="16717"/>
    <cellStyle name="Comma 7 5 3" xfId="5730"/>
    <cellStyle name="Comma 7 5 3 2" xfId="5731"/>
    <cellStyle name="Comma 7 5 3_SCH J-3" xfId="16719"/>
    <cellStyle name="Comma 7 5 4" xfId="5732"/>
    <cellStyle name="Comma 7 5 5" xfId="5733"/>
    <cellStyle name="Comma 7 5_SCH J-3" xfId="16716"/>
    <cellStyle name="Comma 7 6" xfId="5734"/>
    <cellStyle name="Comma 7 6 2" xfId="5735"/>
    <cellStyle name="Comma 7 6 2 2" xfId="5736"/>
    <cellStyle name="Comma 7 6 2 2 2" xfId="5737"/>
    <cellStyle name="Comma 7 6 2 2_SCH J-3" xfId="16722"/>
    <cellStyle name="Comma 7 6 2 3" xfId="5738"/>
    <cellStyle name="Comma 7 6 2 4" xfId="5739"/>
    <cellStyle name="Comma 7 6 2_SCH J-3" xfId="16721"/>
    <cellStyle name="Comma 7 6 3" xfId="5740"/>
    <cellStyle name="Comma 7 6 3 2" xfId="5741"/>
    <cellStyle name="Comma 7 6 3_SCH J-3" xfId="16723"/>
    <cellStyle name="Comma 7 6 4" xfId="5742"/>
    <cellStyle name="Comma 7 6 5" xfId="5743"/>
    <cellStyle name="Comma 7 6_SCH J-3" xfId="16720"/>
    <cellStyle name="Comma 7 7" xfId="5744"/>
    <cellStyle name="Comma 7 7 2" xfId="5745"/>
    <cellStyle name="Comma 7 7 2 2" xfId="5746"/>
    <cellStyle name="Comma 7 7 2_SCH J-3" xfId="16725"/>
    <cellStyle name="Comma 7 7 3" xfId="5747"/>
    <cellStyle name="Comma 7 7 4" xfId="5748"/>
    <cellStyle name="Comma 7 7_SCH J-3" xfId="16724"/>
    <cellStyle name="Comma 7 8" xfId="5749"/>
    <cellStyle name="Comma 7 8 2" xfId="14513"/>
    <cellStyle name="Comma 7 8 3" xfId="14514"/>
    <cellStyle name="Comma 7 8_SCH J-3" xfId="16726"/>
    <cellStyle name="Comma 7 9" xfId="14515"/>
    <cellStyle name="Comma 7_SCH J-3" xfId="16697"/>
    <cellStyle name="Comma 70" xfId="5750"/>
    <cellStyle name="Comma 71" xfId="5751"/>
    <cellStyle name="Comma 71 2" xfId="5752"/>
    <cellStyle name="Comma 71_SCH J-3" xfId="16727"/>
    <cellStyle name="Comma 72" xfId="5753"/>
    <cellStyle name="Comma 73" xfId="5754"/>
    <cellStyle name="Comma 73 2" xfId="5755"/>
    <cellStyle name="Comma 73 3" xfId="5756"/>
    <cellStyle name="Comma 73_SCH J-3" xfId="16728"/>
    <cellStyle name="Comma 74" xfId="5757"/>
    <cellStyle name="Comma 74 2" xfId="5758"/>
    <cellStyle name="Comma 74 3" xfId="5759"/>
    <cellStyle name="Comma 74_SCH J-3" xfId="1672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2" xfId="5766"/>
    <cellStyle name="Comma 8 2 2" xfId="5767"/>
    <cellStyle name="Comma 8 2 2 2" xfId="5768"/>
    <cellStyle name="Comma 8 2 2 2 2" xfId="5769"/>
    <cellStyle name="Comma 8 2 2 2_SCH J-3" xfId="16733"/>
    <cellStyle name="Comma 8 2 2 3" xfId="5770"/>
    <cellStyle name="Comma 8 2 2 3 2" xfId="5771"/>
    <cellStyle name="Comma 8 2 2 3_SCH J-3" xfId="16734"/>
    <cellStyle name="Comma 8 2 2 4" xfId="5772"/>
    <cellStyle name="Comma 8 2 2 5" xfId="5773"/>
    <cellStyle name="Comma 8 2 2_SCH J-3" xfId="16732"/>
    <cellStyle name="Comma 8 2 3" xfId="5774"/>
    <cellStyle name="Comma 8 2 3 2" xfId="5775"/>
    <cellStyle name="Comma 8 2 3 3" xfId="5776"/>
    <cellStyle name="Comma 8 2 3 4" xfId="5777"/>
    <cellStyle name="Comma 8 2 3 5" xfId="5778"/>
    <cellStyle name="Comma 8 2 3_SCH J-3" xfId="16735"/>
    <cellStyle name="Comma 8 2 4" xfId="5779"/>
    <cellStyle name="Comma 8 2 4 2" xfId="5780"/>
    <cellStyle name="Comma 8 2 4_SCH J-3" xfId="16736"/>
    <cellStyle name="Comma 8 2 5" xfId="5781"/>
    <cellStyle name="Comma 8 2 6" xfId="5782"/>
    <cellStyle name="Comma 8 2 7" xfId="5783"/>
    <cellStyle name="Comma 8 2 8" xfId="5784"/>
    <cellStyle name="Comma 8 2_SCH J-3" xfId="16731"/>
    <cellStyle name="Comma 8 3" xfId="5785"/>
    <cellStyle name="Comma 8 3 2" xfId="5786"/>
    <cellStyle name="Comma 8 3 2 2" xfId="5787"/>
    <cellStyle name="Comma 8 3 2_SCH J-3" xfId="16738"/>
    <cellStyle name="Comma 8 3 3" xfId="5788"/>
    <cellStyle name="Comma 8 3 3 2" xfId="5789"/>
    <cellStyle name="Comma 8 3 3_SCH J-3" xfId="16739"/>
    <cellStyle name="Comma 8 3 4" xfId="5790"/>
    <cellStyle name="Comma 8 3 5" xfId="5791"/>
    <cellStyle name="Comma 8 3_SCH J-3" xfId="16737"/>
    <cellStyle name="Comma 8 4" xfId="5792"/>
    <cellStyle name="Comma 8 4 2" xfId="5793"/>
    <cellStyle name="Comma 8 4 3" xfId="5794"/>
    <cellStyle name="Comma 8 4 3 2" xfId="5795"/>
    <cellStyle name="Comma 8 4 3_SCH J-3" xfId="16741"/>
    <cellStyle name="Comma 8 4 4" xfId="5796"/>
    <cellStyle name="Comma 8 4 5" xfId="5797"/>
    <cellStyle name="Comma 8 4_SCH J-3" xfId="16740"/>
    <cellStyle name="Comma 8 5" xfId="5798"/>
    <cellStyle name="Comma 8 5 2" xfId="5799"/>
    <cellStyle name="Comma 8 5_SCH J-3" xfId="16742"/>
    <cellStyle name="Comma 8 6" xfId="5800"/>
    <cellStyle name="Comma 8 7" xfId="5801"/>
    <cellStyle name="Comma 8 8" xfId="5802"/>
    <cellStyle name="Comma 8 9" xfId="5803"/>
    <cellStyle name="Comma 8_SCH J-3" xfId="16730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16"/>
    <cellStyle name="Comma 9 2" xfId="5814"/>
    <cellStyle name="Comma 9 2 2" xfId="5815"/>
    <cellStyle name="Comma 9 2 2 2" xfId="5816"/>
    <cellStyle name="Comma 9 2 2 2 2" xfId="5817"/>
    <cellStyle name="Comma 9 2 2 2 2 2" xfId="5818"/>
    <cellStyle name="Comma 9 2 2 2 2 2 2" xfId="5819"/>
    <cellStyle name="Comma 9 2 2 2 2 2_SCH J-3" xfId="16748"/>
    <cellStyle name="Comma 9 2 2 2 2 3" xfId="5820"/>
    <cellStyle name="Comma 9 2 2 2 2_SCH J-3" xfId="16747"/>
    <cellStyle name="Comma 9 2 2 2 3" xfId="5821"/>
    <cellStyle name="Comma 9 2 2 2 3 2" xfId="5822"/>
    <cellStyle name="Comma 9 2 2 2 3_SCH J-3" xfId="16749"/>
    <cellStyle name="Comma 9 2 2 2 4" xfId="5823"/>
    <cellStyle name="Comma 9 2 2 2_SCH J-3" xfId="16746"/>
    <cellStyle name="Comma 9 2 2 3" xfId="5824"/>
    <cellStyle name="Comma 9 2 2 3 2" xfId="5825"/>
    <cellStyle name="Comma 9 2 2 3 2 2" xfId="5826"/>
    <cellStyle name="Comma 9 2 2 3 2_SCH J-3" xfId="16751"/>
    <cellStyle name="Comma 9 2 2 3 3" xfId="5827"/>
    <cellStyle name="Comma 9 2 2 3_SCH J-3" xfId="16750"/>
    <cellStyle name="Comma 9 2 2 4" xfId="5828"/>
    <cellStyle name="Comma 9 2 2 4 2" xfId="5829"/>
    <cellStyle name="Comma 9 2 2 4_SCH J-3" xfId="16752"/>
    <cellStyle name="Comma 9 2 2 5" xfId="5830"/>
    <cellStyle name="Comma 9 2 2 6" xfId="5831"/>
    <cellStyle name="Comma 9 2 2_SCH J-3" xfId="16745"/>
    <cellStyle name="Comma 9 2 3" xfId="5832"/>
    <cellStyle name="Comma 9 2 3 2" xfId="5833"/>
    <cellStyle name="Comma 9 2 3 2 2" xfId="5834"/>
    <cellStyle name="Comma 9 2 3 2 2 2" xfId="5835"/>
    <cellStyle name="Comma 9 2 3 2 2_SCH J-3" xfId="16755"/>
    <cellStyle name="Comma 9 2 3 2 3" xfId="5836"/>
    <cellStyle name="Comma 9 2 3 2_SCH J-3" xfId="16754"/>
    <cellStyle name="Comma 9 2 3 3" xfId="5837"/>
    <cellStyle name="Comma 9 2 3 3 2" xfId="5838"/>
    <cellStyle name="Comma 9 2 3 3_SCH J-3" xfId="16756"/>
    <cellStyle name="Comma 9 2 3 4" xfId="5839"/>
    <cellStyle name="Comma 9 2 3_SCH J-3" xfId="16753"/>
    <cellStyle name="Comma 9 2 4" xfId="5840"/>
    <cellStyle name="Comma 9 2 4 2" xfId="5841"/>
    <cellStyle name="Comma 9 2 4 2 2" xfId="5842"/>
    <cellStyle name="Comma 9 2 4 2_SCH J-3" xfId="16758"/>
    <cellStyle name="Comma 9 2 4 3" xfId="5843"/>
    <cellStyle name="Comma 9 2 4_SCH J-3" xfId="16757"/>
    <cellStyle name="Comma 9 2 5" xfId="5844"/>
    <cellStyle name="Comma 9 2 5 2" xfId="5845"/>
    <cellStyle name="Comma 9 2 5_SCH J-3" xfId="16759"/>
    <cellStyle name="Comma 9 2 6" xfId="5846"/>
    <cellStyle name="Comma 9 2 7" xfId="5847"/>
    <cellStyle name="Comma 9 2_SCH J-3" xfId="16744"/>
    <cellStyle name="Comma 9 3" xfId="5848"/>
    <cellStyle name="Comma 9 3 2" xfId="5849"/>
    <cellStyle name="Comma 9 3 2 2" xfId="5850"/>
    <cellStyle name="Comma 9 3 2 2 2" xfId="5851"/>
    <cellStyle name="Comma 9 3 2 2 2 2" xfId="5852"/>
    <cellStyle name="Comma 9 3 2 2 2_SCH J-3" xfId="16763"/>
    <cellStyle name="Comma 9 3 2 2 3" xfId="5853"/>
    <cellStyle name="Comma 9 3 2 2_SCH J-3" xfId="16762"/>
    <cellStyle name="Comma 9 3 2 3" xfId="5854"/>
    <cellStyle name="Comma 9 3 2 3 2" xfId="5855"/>
    <cellStyle name="Comma 9 3 2 3_SCH J-3" xfId="16764"/>
    <cellStyle name="Comma 9 3 2 4" xfId="5856"/>
    <cellStyle name="Comma 9 3 2_SCH J-3" xfId="16761"/>
    <cellStyle name="Comma 9 3 3" xfId="5857"/>
    <cellStyle name="Comma 9 3 3 2" xfId="5858"/>
    <cellStyle name="Comma 9 3 3 2 2" xfId="5859"/>
    <cellStyle name="Comma 9 3 3 2_SCH J-3" xfId="16766"/>
    <cellStyle name="Comma 9 3 3 3" xfId="5860"/>
    <cellStyle name="Comma 9 3 3_SCH J-3" xfId="16765"/>
    <cellStyle name="Comma 9 3 4" xfId="5861"/>
    <cellStyle name="Comma 9 3 4 2" xfId="5862"/>
    <cellStyle name="Comma 9 3 4_SCH J-3" xfId="16767"/>
    <cellStyle name="Comma 9 3 5" xfId="5863"/>
    <cellStyle name="Comma 9 3 6" xfId="5864"/>
    <cellStyle name="Comma 9 3_SCH J-3" xfId="16760"/>
    <cellStyle name="Comma 9 4" xfId="5865"/>
    <cellStyle name="Comma 9 4 2" xfId="5866"/>
    <cellStyle name="Comma 9 4 2 2" xfId="5867"/>
    <cellStyle name="Comma 9 4 2 2 2" xfId="5868"/>
    <cellStyle name="Comma 9 4 2 2_SCH J-3" xfId="16770"/>
    <cellStyle name="Comma 9 4 2 3" xfId="5869"/>
    <cellStyle name="Comma 9 4 2_SCH J-3" xfId="16769"/>
    <cellStyle name="Comma 9 4 3" xfId="5870"/>
    <cellStyle name="Comma 9 4 3 2" xfId="5871"/>
    <cellStyle name="Comma 9 4 3_SCH J-3" xfId="16771"/>
    <cellStyle name="Comma 9 4 4" xfId="5872"/>
    <cellStyle name="Comma 9 4_SCH J-3" xfId="16768"/>
    <cellStyle name="Comma 9 5" xfId="5873"/>
    <cellStyle name="Comma 9 5 2" xfId="5874"/>
    <cellStyle name="Comma 9 5 2 2" xfId="5875"/>
    <cellStyle name="Comma 9 5 2_SCH J-3" xfId="16773"/>
    <cellStyle name="Comma 9 5 3" xfId="5876"/>
    <cellStyle name="Comma 9 5_SCH J-3" xfId="16772"/>
    <cellStyle name="Comma 9 6" xfId="5877"/>
    <cellStyle name="Comma 9 6 2" xfId="5878"/>
    <cellStyle name="Comma 9 6_SCH J-3" xfId="16774"/>
    <cellStyle name="Comma 9 7" xfId="5879"/>
    <cellStyle name="Comma 9 8" xfId="5880"/>
    <cellStyle name="Comma 9 9" xfId="5881"/>
    <cellStyle name="Comma 9_SCH J-3" xfId="16743"/>
    <cellStyle name="Comma 90" xfId="14517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96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2_SCH J-3" xfId="16777"/>
    <cellStyle name="Comma0 2 3" xfId="5894"/>
    <cellStyle name="Comma0 2 4" xfId="5895"/>
    <cellStyle name="Comma0 2_SCH J-3" xfId="16776"/>
    <cellStyle name="Comma0 3" xfId="5896"/>
    <cellStyle name="Comma0 3 2" xfId="5897"/>
    <cellStyle name="Comma0 3 2 2" xfId="5898"/>
    <cellStyle name="Comma0 3 2_SCH J-3" xfId="16779"/>
    <cellStyle name="Comma0 3 3" xfId="5899"/>
    <cellStyle name="Comma0 3 4" xfId="5900"/>
    <cellStyle name="Comma0 3_SCH J-3" xfId="16778"/>
    <cellStyle name="Comma0 4" xfId="5901"/>
    <cellStyle name="Comma0_SCH J-3" xfId="16775"/>
    <cellStyle name="Currency [0] 2" xfId="5902"/>
    <cellStyle name="Currency [0] 2 2" xfId="5903"/>
    <cellStyle name="Currency [0] 2 2 2" xfId="5904"/>
    <cellStyle name="Currency [0] 2 2 2 2" xfId="5905"/>
    <cellStyle name="Currency [0] 2 2 2_SCH J-3" xfId="16782"/>
    <cellStyle name="Currency [0] 2 2 3" xfId="5906"/>
    <cellStyle name="Currency [0] 2 2 4" xfId="5907"/>
    <cellStyle name="Currency [0] 2 2_SCH J-3" xfId="16781"/>
    <cellStyle name="Currency [0] 2 3" xfId="5908"/>
    <cellStyle name="Currency [0] 2 3 2" xfId="5909"/>
    <cellStyle name="Currency [0] 2 3_SCH J-3" xfId="16783"/>
    <cellStyle name="Currency [0] 2 4" xfId="5910"/>
    <cellStyle name="Currency [0] 2 4 2" xfId="5911"/>
    <cellStyle name="Currency [0] 2 4_SCH J-3" xfId="16784"/>
    <cellStyle name="Currency [0] 2 5" xfId="5912"/>
    <cellStyle name="Currency [0] 2 6" xfId="5913"/>
    <cellStyle name="Currency [0] 2_SCH J-3" xfId="16780"/>
    <cellStyle name="Currency [0] 3" xfId="5914"/>
    <cellStyle name="Currency [0] 3 2" xfId="5915"/>
    <cellStyle name="Currency [0] 3 2 2" xfId="5916"/>
    <cellStyle name="Currency [0] 3 2_SCH J-3" xfId="16786"/>
    <cellStyle name="Currency [0] 3 3" xfId="5917"/>
    <cellStyle name="Currency [0] 3 4" xfId="5918"/>
    <cellStyle name="Currency [0] 3_SCH J-3" xfId="16785"/>
    <cellStyle name="Currency [0] 4" xfId="5919"/>
    <cellStyle name="Currency [0] 4 2" xfId="5920"/>
    <cellStyle name="Currency [0] 4_SCH J-3" xfId="16787"/>
    <cellStyle name="Currency [0] 5" xfId="5921"/>
    <cellStyle name="Currency [0] 5 2" xfId="5922"/>
    <cellStyle name="Currency [0] 5_SCH J-3" xfId="16788"/>
    <cellStyle name="Currency [0] 6" xfId="14518"/>
    <cellStyle name="Currency 10" xfId="5923"/>
    <cellStyle name="Currency 10 2" xfId="5924"/>
    <cellStyle name="Currency 10 2 2" xfId="5925"/>
    <cellStyle name="Currency 10 2 3" xfId="5926"/>
    <cellStyle name="Currency 10 2_SCH J-3" xfId="16790"/>
    <cellStyle name="Currency 10 3" xfId="5927"/>
    <cellStyle name="Currency 10 3 2" xfId="5928"/>
    <cellStyle name="Currency 10 3_SCH J-3" xfId="16791"/>
    <cellStyle name="Currency 10 4" xfId="5929"/>
    <cellStyle name="Currency 10 5" xfId="5930"/>
    <cellStyle name="Currency 10 6" xfId="5931"/>
    <cellStyle name="Currency 10_SCH J-3" xfId="16789"/>
    <cellStyle name="Currency 100" xfId="5932"/>
    <cellStyle name="Currency 101" xfId="5933"/>
    <cellStyle name="Currency 102" xfId="5934"/>
    <cellStyle name="Currency 103" xfId="5935"/>
    <cellStyle name="Currency 104" xfId="5936"/>
    <cellStyle name="Currency 105" xfId="5937"/>
    <cellStyle name="Currency 106" xfId="5938"/>
    <cellStyle name="Currency 107" xfId="5939"/>
    <cellStyle name="Currency 108" xfId="5940"/>
    <cellStyle name="Currency 109" xfId="5941"/>
    <cellStyle name="Currency 11" xfId="5942"/>
    <cellStyle name="Currency 11 2" xfId="5943"/>
    <cellStyle name="Currency 11 2 2" xfId="5944"/>
    <cellStyle name="Currency 11 2_SCH J-3" xfId="16793"/>
    <cellStyle name="Currency 11 3" xfId="5945"/>
    <cellStyle name="Currency 11 3 2" xfId="5946"/>
    <cellStyle name="Currency 11 3_SCH J-3" xfId="16794"/>
    <cellStyle name="Currency 11 4" xfId="5947"/>
    <cellStyle name="Currency 11 5" xfId="5948"/>
    <cellStyle name="Currency 11_SCH J-3" xfId="16792"/>
    <cellStyle name="Currency 110" xfId="5949"/>
    <cellStyle name="Currency 111" xfId="5950"/>
    <cellStyle name="Currency 112" xfId="5951"/>
    <cellStyle name="Currency 113" xfId="5952"/>
    <cellStyle name="Currency 114" xfId="5953"/>
    <cellStyle name="Currency 115" xfId="5954"/>
    <cellStyle name="Currency 116" xfId="5955"/>
    <cellStyle name="Currency 117" xfId="5956"/>
    <cellStyle name="Currency 118" xfId="5957"/>
    <cellStyle name="Currency 119" xfId="5958"/>
    <cellStyle name="Currency 12" xfId="5959"/>
    <cellStyle name="Currency 12 2" xfId="5960"/>
    <cellStyle name="Currency 12 2 2" xfId="5961"/>
    <cellStyle name="Currency 12 2_SCH J-3" xfId="16796"/>
    <cellStyle name="Currency 12 3" xfId="5962"/>
    <cellStyle name="Currency 12 3 2" xfId="5963"/>
    <cellStyle name="Currency 12 3_SCH J-3" xfId="16797"/>
    <cellStyle name="Currency 12 4" xfId="5964"/>
    <cellStyle name="Currency 12 5" xfId="5965"/>
    <cellStyle name="Currency 12_SCH J-3" xfId="16795"/>
    <cellStyle name="Currency 120" xfId="5966"/>
    <cellStyle name="Currency 120 2" xfId="5967"/>
    <cellStyle name="Currency 120 3" xfId="5968"/>
    <cellStyle name="Currency 120_SCH J-3" xfId="16798"/>
    <cellStyle name="Currency 121" xfId="5969"/>
    <cellStyle name="Currency 121 2" xfId="5970"/>
    <cellStyle name="Currency 121 3" xfId="5971"/>
    <cellStyle name="Currency 121_SCH J-3" xfId="16799"/>
    <cellStyle name="Currency 122" xfId="5972"/>
    <cellStyle name="Currency 122 2" xfId="5973"/>
    <cellStyle name="Currency 122_SCH J-3" xfId="16800"/>
    <cellStyle name="Currency 123" xfId="5974"/>
    <cellStyle name="Currency 123 2" xfId="5975"/>
    <cellStyle name="Currency 123_SCH J-3" xfId="16801"/>
    <cellStyle name="Currency 124" xfId="5976"/>
    <cellStyle name="Currency 124 2" xfId="5977"/>
    <cellStyle name="Currency 124_SCH J-3" xfId="16802"/>
    <cellStyle name="Currency 125" xfId="5978"/>
    <cellStyle name="Currency 126" xfId="5979"/>
    <cellStyle name="Currency 127" xfId="5980"/>
    <cellStyle name="Currency 128" xfId="5981"/>
    <cellStyle name="Currency 129" xfId="5982"/>
    <cellStyle name="Currency 13" xfId="5983"/>
    <cellStyle name="Currency 13 2" xfId="5984"/>
    <cellStyle name="Currency 13 2 2" xfId="5985"/>
    <cellStyle name="Currency 13 2_SCH J-3" xfId="16804"/>
    <cellStyle name="Currency 13 3" xfId="5986"/>
    <cellStyle name="Currency 13 3 2" xfId="5987"/>
    <cellStyle name="Currency 13 3_SCH J-3" xfId="16805"/>
    <cellStyle name="Currency 13 4" xfId="5988"/>
    <cellStyle name="Currency 13 5" xfId="5989"/>
    <cellStyle name="Currency 13_SCH J-3" xfId="16803"/>
    <cellStyle name="Currency 130" xfId="5990"/>
    <cellStyle name="Currency 131" xfId="5991"/>
    <cellStyle name="Currency 132" xfId="5992"/>
    <cellStyle name="Currency 133" xfId="5993"/>
    <cellStyle name="Currency 134" xfId="5994"/>
    <cellStyle name="Currency 135" xfId="5995"/>
    <cellStyle name="Currency 136" xfId="5996"/>
    <cellStyle name="Currency 136 2" xfId="5997"/>
    <cellStyle name="Currency 136_SCH J-3" xfId="16806"/>
    <cellStyle name="Currency 137" xfId="5998"/>
    <cellStyle name="Currency 138" xfId="5999"/>
    <cellStyle name="Currency 139" xfId="6000"/>
    <cellStyle name="Currency 14" xfId="6001"/>
    <cellStyle name="Currency 14 2" xfId="6002"/>
    <cellStyle name="Currency 14 2 2" xfId="6003"/>
    <cellStyle name="Currency 14 2_SCH J-3" xfId="16808"/>
    <cellStyle name="Currency 14 3" xfId="6004"/>
    <cellStyle name="Currency 14 3 2" xfId="6005"/>
    <cellStyle name="Currency 14 3_SCH J-3" xfId="16809"/>
    <cellStyle name="Currency 14 4" xfId="6006"/>
    <cellStyle name="Currency 14 5" xfId="6007"/>
    <cellStyle name="Currency 14_SCH J-3" xfId="16807"/>
    <cellStyle name="Currency 140" xfId="6008"/>
    <cellStyle name="Currency 141" xfId="6009"/>
    <cellStyle name="Currency 142" xfId="6010"/>
    <cellStyle name="Currency 143" xfId="6011"/>
    <cellStyle name="Currency 144" xfId="6012"/>
    <cellStyle name="Currency 145" xfId="6013"/>
    <cellStyle name="Currency 146" xfId="6014"/>
    <cellStyle name="Currency 147" xfId="6015"/>
    <cellStyle name="Currency 148" xfId="6016"/>
    <cellStyle name="Currency 149" xfId="6017"/>
    <cellStyle name="Currency 15" xfId="6018"/>
    <cellStyle name="Currency 15 2" xfId="6019"/>
    <cellStyle name="Currency 15 2 2" xfId="6020"/>
    <cellStyle name="Currency 15 2_SCH J-3" xfId="16811"/>
    <cellStyle name="Currency 15 3" xfId="6021"/>
    <cellStyle name="Currency 15 3 2" xfId="6022"/>
    <cellStyle name="Currency 15 3_SCH J-3" xfId="16812"/>
    <cellStyle name="Currency 15 4" xfId="6023"/>
    <cellStyle name="Currency 15 5" xfId="6024"/>
    <cellStyle name="Currency 15_SCH J-3" xfId="16810"/>
    <cellStyle name="Currency 150" xfId="6025"/>
    <cellStyle name="Currency 150 2" xfId="6026"/>
    <cellStyle name="Currency 150_SCH J-3" xfId="16813"/>
    <cellStyle name="Currency 151" xfId="6027"/>
    <cellStyle name="Currency 152" xfId="6028"/>
    <cellStyle name="Currency 153" xfId="6029"/>
    <cellStyle name="Currency 154" xfId="6030"/>
    <cellStyle name="Currency 155" xfId="6031"/>
    <cellStyle name="Currency 156" xfId="6032"/>
    <cellStyle name="Currency 157" xfId="6033"/>
    <cellStyle name="Currency 158" xfId="6034"/>
    <cellStyle name="Currency 159" xfId="6035"/>
    <cellStyle name="Currency 16" xfId="6036"/>
    <cellStyle name="Currency 16 2" xfId="6037"/>
    <cellStyle name="Currency 16 2 2" xfId="6038"/>
    <cellStyle name="Currency 16 2_SCH J-3" xfId="16815"/>
    <cellStyle name="Currency 16 3" xfId="6039"/>
    <cellStyle name="Currency 16 3 2" xfId="6040"/>
    <cellStyle name="Currency 16 3_SCH J-3" xfId="16816"/>
    <cellStyle name="Currency 16 4" xfId="6041"/>
    <cellStyle name="Currency 16 5" xfId="6042"/>
    <cellStyle name="Currency 16_SCH J-3" xfId="16814"/>
    <cellStyle name="Currency 160" xfId="6043"/>
    <cellStyle name="Currency 161" xfId="6044"/>
    <cellStyle name="Currency 162" xfId="6045"/>
    <cellStyle name="Currency 163" xfId="6046"/>
    <cellStyle name="Currency 164" xfId="14616"/>
    <cellStyle name="Currency 165" xfId="14617"/>
    <cellStyle name="Currency 166" xfId="14618"/>
    <cellStyle name="Currency 167" xfId="14619"/>
    <cellStyle name="Currency 168" xfId="14620"/>
    <cellStyle name="Currency 169" xfId="14621"/>
    <cellStyle name="Currency 17" xfId="6047"/>
    <cellStyle name="Currency 17 2" xfId="6048"/>
    <cellStyle name="Currency 17 2 2" xfId="6049"/>
    <cellStyle name="Currency 17 2_SCH J-3" xfId="16818"/>
    <cellStyle name="Currency 17 3" xfId="6050"/>
    <cellStyle name="Currency 17 3 2" xfId="6051"/>
    <cellStyle name="Currency 17 3_SCH J-3" xfId="16819"/>
    <cellStyle name="Currency 17 4" xfId="6052"/>
    <cellStyle name="Currency 17 5" xfId="6053"/>
    <cellStyle name="Currency 17_SCH J-3" xfId="16817"/>
    <cellStyle name="Currency 170" xfId="14622"/>
    <cellStyle name="Currency 171" xfId="14623"/>
    <cellStyle name="Currency 172" xfId="14624"/>
    <cellStyle name="Currency 173" xfId="14625"/>
    <cellStyle name="Currency 174" xfId="14626"/>
    <cellStyle name="Currency 175" xfId="14627"/>
    <cellStyle name="Currency 18" xfId="6054"/>
    <cellStyle name="Currency 18 2" xfId="6055"/>
    <cellStyle name="Currency 18 2 2" xfId="6056"/>
    <cellStyle name="Currency 18 2_SCH J-3" xfId="16821"/>
    <cellStyle name="Currency 18 3" xfId="6057"/>
    <cellStyle name="Currency 18 3 2" xfId="6058"/>
    <cellStyle name="Currency 18 3_SCH J-3" xfId="16822"/>
    <cellStyle name="Currency 18 4" xfId="6059"/>
    <cellStyle name="Currency 18 5" xfId="6060"/>
    <cellStyle name="Currency 18_SCH J-3" xfId="16820"/>
    <cellStyle name="Currency 19" xfId="6061"/>
    <cellStyle name="Currency 19 2" xfId="6062"/>
    <cellStyle name="Currency 19 2 2" xfId="6063"/>
    <cellStyle name="Currency 19 2_SCH J-3" xfId="16824"/>
    <cellStyle name="Currency 19 3" xfId="6064"/>
    <cellStyle name="Currency 19 3 2" xfId="6065"/>
    <cellStyle name="Currency 19 3_SCH J-3" xfId="16825"/>
    <cellStyle name="Currency 19 4" xfId="6066"/>
    <cellStyle name="Currency 19 5" xfId="6067"/>
    <cellStyle name="Currency 19_SCH J-3" xfId="16823"/>
    <cellStyle name="Currency 2" xfId="6068"/>
    <cellStyle name="Currency 2 2" xfId="6069"/>
    <cellStyle name="Currency 2 2 2" xfId="6070"/>
    <cellStyle name="Currency 2 2 2 2" xfId="6071"/>
    <cellStyle name="Currency 2 2 2_SCH J-3" xfId="16828"/>
    <cellStyle name="Currency 2 2 3" xfId="6072"/>
    <cellStyle name="Currency 2 2_SCH J-3" xfId="16827"/>
    <cellStyle name="Currency 2 3" xfId="6073"/>
    <cellStyle name="Currency 2 3 2" xfId="6074"/>
    <cellStyle name="Currency 2 3 2 2" xfId="6075"/>
    <cellStyle name="Currency 2 3 2_SCH J-3" xfId="16830"/>
    <cellStyle name="Currency 2 3 3" xfId="6076"/>
    <cellStyle name="Currency 2 3_SCH J-3" xfId="16829"/>
    <cellStyle name="Currency 2 4" xfId="6077"/>
    <cellStyle name="Currency 2_SCH J-3" xfId="16826"/>
    <cellStyle name="Currency 20" xfId="6078"/>
    <cellStyle name="Currency 20 2" xfId="6079"/>
    <cellStyle name="Currency 20 2 2" xfId="6080"/>
    <cellStyle name="Currency 20 2_SCH J-3" xfId="16832"/>
    <cellStyle name="Currency 20 3" xfId="6081"/>
    <cellStyle name="Currency 20 3 2" xfId="6082"/>
    <cellStyle name="Currency 20 3_SCH J-3" xfId="16833"/>
    <cellStyle name="Currency 20 4" xfId="6083"/>
    <cellStyle name="Currency 20 5" xfId="6084"/>
    <cellStyle name="Currency 20_SCH J-3" xfId="16831"/>
    <cellStyle name="Currency 21" xfId="6085"/>
    <cellStyle name="Currency 21 2" xfId="6086"/>
    <cellStyle name="Currency 21 2 2" xfId="6087"/>
    <cellStyle name="Currency 21 2_SCH J-3" xfId="16835"/>
    <cellStyle name="Currency 21 3" xfId="6088"/>
    <cellStyle name="Currency 21 3 2" xfId="6089"/>
    <cellStyle name="Currency 21 3_SCH J-3" xfId="16836"/>
    <cellStyle name="Currency 21 4" xfId="6090"/>
    <cellStyle name="Currency 21 5" xfId="6091"/>
    <cellStyle name="Currency 21_SCH J-3" xfId="16834"/>
    <cellStyle name="Currency 22" xfId="6092"/>
    <cellStyle name="Currency 22 2" xfId="6093"/>
    <cellStyle name="Currency 22 2 2" xfId="6094"/>
    <cellStyle name="Currency 22 2_SCH J-3" xfId="16838"/>
    <cellStyle name="Currency 22 3" xfId="6095"/>
    <cellStyle name="Currency 22 3 2" xfId="6096"/>
    <cellStyle name="Currency 22 3_SCH J-3" xfId="16839"/>
    <cellStyle name="Currency 22 4" xfId="6097"/>
    <cellStyle name="Currency 22 5" xfId="6098"/>
    <cellStyle name="Currency 22_SCH J-3" xfId="16837"/>
    <cellStyle name="Currency 23" xfId="6099"/>
    <cellStyle name="Currency 23 2" xfId="6100"/>
    <cellStyle name="Currency 23 2 2" xfId="6101"/>
    <cellStyle name="Currency 23 2_SCH J-3" xfId="16841"/>
    <cellStyle name="Currency 23 3" xfId="6102"/>
    <cellStyle name="Currency 23 3 2" xfId="6103"/>
    <cellStyle name="Currency 23 3_SCH J-3" xfId="16842"/>
    <cellStyle name="Currency 23 4" xfId="6104"/>
    <cellStyle name="Currency 23 5" xfId="6105"/>
    <cellStyle name="Currency 23_SCH J-3" xfId="16840"/>
    <cellStyle name="Currency 24" xfId="6106"/>
    <cellStyle name="Currency 24 2" xfId="6107"/>
    <cellStyle name="Currency 24 2 2" xfId="6108"/>
    <cellStyle name="Currency 24 2_SCH J-3" xfId="16844"/>
    <cellStyle name="Currency 24 3" xfId="6109"/>
    <cellStyle name="Currency 24 3 2" xfId="6110"/>
    <cellStyle name="Currency 24 3_SCH J-3" xfId="16845"/>
    <cellStyle name="Currency 24 4" xfId="6111"/>
    <cellStyle name="Currency 24 5" xfId="6112"/>
    <cellStyle name="Currency 24_SCH J-3" xfId="16843"/>
    <cellStyle name="Currency 25" xfId="6113"/>
    <cellStyle name="Currency 25 2" xfId="6114"/>
    <cellStyle name="Currency 25 2 2" xfId="6115"/>
    <cellStyle name="Currency 25 2_SCH J-3" xfId="16847"/>
    <cellStyle name="Currency 25 3" xfId="6116"/>
    <cellStyle name="Currency 25 3 2" xfId="6117"/>
    <cellStyle name="Currency 25 3_SCH J-3" xfId="16848"/>
    <cellStyle name="Currency 25 4" xfId="6118"/>
    <cellStyle name="Currency 25 5" xfId="6119"/>
    <cellStyle name="Currency 25_SCH J-3" xfId="16846"/>
    <cellStyle name="Currency 26" xfId="6120"/>
    <cellStyle name="Currency 26 2" xfId="6121"/>
    <cellStyle name="Currency 26 2 2" xfId="6122"/>
    <cellStyle name="Currency 26 2_SCH J-3" xfId="16850"/>
    <cellStyle name="Currency 26 3" xfId="6123"/>
    <cellStyle name="Currency 26 3 2" xfId="6124"/>
    <cellStyle name="Currency 26 3_SCH J-3" xfId="16851"/>
    <cellStyle name="Currency 26 4" xfId="6125"/>
    <cellStyle name="Currency 26 5" xfId="6126"/>
    <cellStyle name="Currency 26_SCH J-3" xfId="16849"/>
    <cellStyle name="Currency 27" xfId="6127"/>
    <cellStyle name="Currency 27 2" xfId="6128"/>
    <cellStyle name="Currency 27 2 2" xfId="6129"/>
    <cellStyle name="Currency 27 2 2 2" xfId="6130"/>
    <cellStyle name="Currency 27 2 2_SCH J-3" xfId="16854"/>
    <cellStyle name="Currency 27 2 3" xfId="6131"/>
    <cellStyle name="Currency 27 2 4" xfId="6132"/>
    <cellStyle name="Currency 27 2_SCH J-3" xfId="16853"/>
    <cellStyle name="Currency 27 3" xfId="6133"/>
    <cellStyle name="Currency 27 3 2" xfId="6134"/>
    <cellStyle name="Currency 27 3_SCH J-3" xfId="16855"/>
    <cellStyle name="Currency 27 4" xfId="6135"/>
    <cellStyle name="Currency 27 4 2" xfId="6136"/>
    <cellStyle name="Currency 27 4_SCH J-3" xfId="16856"/>
    <cellStyle name="Currency 27 5" xfId="6137"/>
    <cellStyle name="Currency 27 6" xfId="6138"/>
    <cellStyle name="Currency 27_SCH J-3" xfId="16852"/>
    <cellStyle name="Currency 28" xfId="6139"/>
    <cellStyle name="Currency 28 2" xfId="6140"/>
    <cellStyle name="Currency 28 2 2" xfId="6141"/>
    <cellStyle name="Currency 28 2_SCH J-3" xfId="16858"/>
    <cellStyle name="Currency 28 3" xfId="6142"/>
    <cellStyle name="Currency 28 3 2" xfId="6143"/>
    <cellStyle name="Currency 28 3_SCH J-3" xfId="16859"/>
    <cellStyle name="Currency 28 4" xfId="6144"/>
    <cellStyle name="Currency 28 5" xfId="6145"/>
    <cellStyle name="Currency 28_SCH J-3" xfId="16857"/>
    <cellStyle name="Currency 29" xfId="6146"/>
    <cellStyle name="Currency 29 2" xfId="6147"/>
    <cellStyle name="Currency 29 2 2" xfId="6148"/>
    <cellStyle name="Currency 29 2_SCH J-3" xfId="16861"/>
    <cellStyle name="Currency 29 3" xfId="6149"/>
    <cellStyle name="Currency 29 3 2" xfId="6150"/>
    <cellStyle name="Currency 29 3_SCH J-3" xfId="16862"/>
    <cellStyle name="Currency 29 4" xfId="6151"/>
    <cellStyle name="Currency 29 5" xfId="6152"/>
    <cellStyle name="Currency 29_SCH J-3" xfId="16860"/>
    <cellStyle name="Currency 3" xfId="6153"/>
    <cellStyle name="Currency 3 2" xfId="6154"/>
    <cellStyle name="Currency 3 2 2" xfId="6155"/>
    <cellStyle name="Currency 3 2 2 2" xfId="6156"/>
    <cellStyle name="Currency 3 2 2 2 2" xfId="6157"/>
    <cellStyle name="Currency 3 2 2 2_SCH J-3" xfId="16866"/>
    <cellStyle name="Currency 3 2 2 3" xfId="6158"/>
    <cellStyle name="Currency 3 2 2 3 2" xfId="6159"/>
    <cellStyle name="Currency 3 2 2 3_SCH J-3" xfId="16867"/>
    <cellStyle name="Currency 3 2 2 4" xfId="6160"/>
    <cellStyle name="Currency 3 2 2 5" xfId="6161"/>
    <cellStyle name="Currency 3 2 2 6" xfId="6162"/>
    <cellStyle name="Currency 3 2 2_SCH J-3" xfId="16865"/>
    <cellStyle name="Currency 3 2 3" xfId="6163"/>
    <cellStyle name="Currency 3 2 3 2" xfId="6164"/>
    <cellStyle name="Currency 3 2 3 3" xfId="6165"/>
    <cellStyle name="Currency 3 2 3 4" xfId="6166"/>
    <cellStyle name="Currency 3 2 3_SCH J-3" xfId="16868"/>
    <cellStyle name="Currency 3 2 4" xfId="6167"/>
    <cellStyle name="Currency 3 2 5" xfId="6168"/>
    <cellStyle name="Currency 3 2_SCH J-3" xfId="16864"/>
    <cellStyle name="Currency 3 3" xfId="6169"/>
    <cellStyle name="Currency 3 3 2" xfId="6170"/>
    <cellStyle name="Currency 3 3 2 2" xfId="6171"/>
    <cellStyle name="Currency 3 3 2_SCH J-3" xfId="16870"/>
    <cellStyle name="Currency 3 3 3" xfId="6172"/>
    <cellStyle name="Currency 3 3 3 2" xfId="6173"/>
    <cellStyle name="Currency 3 3 3_SCH J-3" xfId="16871"/>
    <cellStyle name="Currency 3 3 4" xfId="6174"/>
    <cellStyle name="Currency 3 3 5" xfId="6175"/>
    <cellStyle name="Currency 3 3_SCH J-3" xfId="16869"/>
    <cellStyle name="Currency 3 4" xfId="6176"/>
    <cellStyle name="Currency 3 4 2" xfId="6177"/>
    <cellStyle name="Currency 3 4 3" xfId="6178"/>
    <cellStyle name="Currency 3 4 3 2" xfId="6179"/>
    <cellStyle name="Currency 3 4 3_SCH J-3" xfId="16873"/>
    <cellStyle name="Currency 3 4 4" xfId="6180"/>
    <cellStyle name="Currency 3 4 5" xfId="6181"/>
    <cellStyle name="Currency 3 4_SCH J-3" xfId="16872"/>
    <cellStyle name="Currency 3 5" xfId="6182"/>
    <cellStyle name="Currency 3 6" xfId="6183"/>
    <cellStyle name="Currency 3_SCH J-3" xfId="16863"/>
    <cellStyle name="Currency 30" xfId="6184"/>
    <cellStyle name="Currency 30 2" xfId="6185"/>
    <cellStyle name="Currency 30 2 2" xfId="6186"/>
    <cellStyle name="Currency 30 2_SCH J-3" xfId="16875"/>
    <cellStyle name="Currency 30 3" xfId="6187"/>
    <cellStyle name="Currency 30 3 2" xfId="6188"/>
    <cellStyle name="Currency 30 3_SCH J-3" xfId="16876"/>
    <cellStyle name="Currency 30 4" xfId="6189"/>
    <cellStyle name="Currency 30 5" xfId="6190"/>
    <cellStyle name="Currency 30_SCH J-3" xfId="16874"/>
    <cellStyle name="Currency 31" xfId="6191"/>
    <cellStyle name="Currency 31 2" xfId="6192"/>
    <cellStyle name="Currency 31 2 2" xfId="6193"/>
    <cellStyle name="Currency 31 2_SCH J-3" xfId="16878"/>
    <cellStyle name="Currency 31 3" xfId="6194"/>
    <cellStyle name="Currency 31 3 2" xfId="6195"/>
    <cellStyle name="Currency 31 3_SCH J-3" xfId="16879"/>
    <cellStyle name="Currency 31 4" xfId="6196"/>
    <cellStyle name="Currency 31 5" xfId="6197"/>
    <cellStyle name="Currency 31_SCH J-3" xfId="16877"/>
    <cellStyle name="Currency 32" xfId="6198"/>
    <cellStyle name="Currency 32 2" xfId="6199"/>
    <cellStyle name="Currency 32 2 2" xfId="6200"/>
    <cellStyle name="Currency 32 2_SCH J-3" xfId="16881"/>
    <cellStyle name="Currency 32 3" xfId="6201"/>
    <cellStyle name="Currency 32 3 2" xfId="6202"/>
    <cellStyle name="Currency 32 3_SCH J-3" xfId="16882"/>
    <cellStyle name="Currency 32 4" xfId="6203"/>
    <cellStyle name="Currency 32 5" xfId="6204"/>
    <cellStyle name="Currency 32_SCH J-3" xfId="16880"/>
    <cellStyle name="Currency 33" xfId="6205"/>
    <cellStyle name="Currency 34" xfId="6206"/>
    <cellStyle name="Currency 35" xfId="6207"/>
    <cellStyle name="Currency 36" xfId="6208"/>
    <cellStyle name="Currency 37" xfId="6209"/>
    <cellStyle name="Currency 38" xfId="6210"/>
    <cellStyle name="Currency 39" xfId="6211"/>
    <cellStyle name="Currency 4" xfId="6212"/>
    <cellStyle name="Currency 4 2" xfId="6213"/>
    <cellStyle name="Currency 4 2 2" xfId="6214"/>
    <cellStyle name="Currency 4 2 2 2" xfId="6215"/>
    <cellStyle name="Currency 4 2 2 2 2" xfId="6216"/>
    <cellStyle name="Currency 4 2 2 2_SCH J-3" xfId="16886"/>
    <cellStyle name="Currency 4 2 2 3" xfId="6217"/>
    <cellStyle name="Currency 4 2 2 4" xfId="6218"/>
    <cellStyle name="Currency 4 2 2_SCH J-3" xfId="16885"/>
    <cellStyle name="Currency 4 2 3" xfId="6219"/>
    <cellStyle name="Currency 4 2 3 2" xfId="6220"/>
    <cellStyle name="Currency 4 2 3 2 2" xfId="6221"/>
    <cellStyle name="Currency 4 2 3 2_SCH J-3" xfId="16888"/>
    <cellStyle name="Currency 4 2 3 3" xfId="6222"/>
    <cellStyle name="Currency 4 2 3 4" xfId="6223"/>
    <cellStyle name="Currency 4 2 3_SCH J-3" xfId="16887"/>
    <cellStyle name="Currency 4 2 4" xfId="6224"/>
    <cellStyle name="Currency 4 2 4 2" xfId="6225"/>
    <cellStyle name="Currency 4 2 4 3" xfId="6226"/>
    <cellStyle name="Currency 4 2 4 4" xfId="6227"/>
    <cellStyle name="Currency 4 2 4_SCH J-3" xfId="16889"/>
    <cellStyle name="Currency 4 2 5" xfId="6228"/>
    <cellStyle name="Currency 4 2 6" xfId="6229"/>
    <cellStyle name="Currency 4 2_SCH J-3" xfId="16884"/>
    <cellStyle name="Currency 4 3" xfId="6230"/>
    <cellStyle name="Currency 4 3 2" xfId="6231"/>
    <cellStyle name="Currency 4 3 2 2" xfId="6232"/>
    <cellStyle name="Currency 4 3 2_SCH J-3" xfId="16891"/>
    <cellStyle name="Currency 4 3 3" xfId="6233"/>
    <cellStyle name="Currency 4 3 4" xfId="6234"/>
    <cellStyle name="Currency 4 3 5" xfId="6235"/>
    <cellStyle name="Currency 4 3_SCH J-3" xfId="16890"/>
    <cellStyle name="Currency 4 4" xfId="6236"/>
    <cellStyle name="Currency 4 4 2" xfId="6237"/>
    <cellStyle name="Currency 4 4 2 2" xfId="6238"/>
    <cellStyle name="Currency 4 4 2_SCH J-3" xfId="16893"/>
    <cellStyle name="Currency 4 4 3" xfId="6239"/>
    <cellStyle name="Currency 4 4 4" xfId="6240"/>
    <cellStyle name="Currency 4 4_SCH J-3" xfId="16892"/>
    <cellStyle name="Currency 4 5" xfId="6241"/>
    <cellStyle name="Currency 4 6" xfId="14519"/>
    <cellStyle name="Currency 4_SCH J-3" xfId="16883"/>
    <cellStyle name="Currency 40" xfId="6242"/>
    <cellStyle name="Currency 41" xfId="6243"/>
    <cellStyle name="Currency 42" xfId="6244"/>
    <cellStyle name="Currency 43" xfId="6245"/>
    <cellStyle name="Currency 44" xfId="6246"/>
    <cellStyle name="Currency 45" xfId="6247"/>
    <cellStyle name="Currency 46" xfId="6248"/>
    <cellStyle name="Currency 47" xfId="6249"/>
    <cellStyle name="Currency 48" xfId="6250"/>
    <cellStyle name="Currency 49" xfId="6251"/>
    <cellStyle name="Currency 5" xfId="6252"/>
    <cellStyle name="Currency 5 2" xfId="6253"/>
    <cellStyle name="Currency 5 2 2" xfId="6254"/>
    <cellStyle name="Currency 5 2 2 2" xfId="6255"/>
    <cellStyle name="Currency 5 2 2 3" xfId="6256"/>
    <cellStyle name="Currency 5 2 2 4" xfId="6257"/>
    <cellStyle name="Currency 5 2 2_SCH J-3" xfId="16896"/>
    <cellStyle name="Currency 5 2 3" xfId="6258"/>
    <cellStyle name="Currency 5 2 3 2" xfId="6259"/>
    <cellStyle name="Currency 5 2 3_SCH J-3" xfId="16897"/>
    <cellStyle name="Currency 5 2 4" xfId="6260"/>
    <cellStyle name="Currency 5 2 5" xfId="6261"/>
    <cellStyle name="Currency 5 2 6" xfId="6262"/>
    <cellStyle name="Currency 5 2 7" xfId="6263"/>
    <cellStyle name="Currency 5 2_SCH J-3" xfId="16895"/>
    <cellStyle name="Currency 5 3" xfId="6264"/>
    <cellStyle name="Currency 5 3 2" xfId="6265"/>
    <cellStyle name="Currency 5 3 3" xfId="6266"/>
    <cellStyle name="Currency 5 3 4" xfId="6267"/>
    <cellStyle name="Currency 5 3_SCH J-3" xfId="16898"/>
    <cellStyle name="Currency 5 4" xfId="6268"/>
    <cellStyle name="Currency 5 4 2" xfId="6269"/>
    <cellStyle name="Currency 5 4_SCH J-3" xfId="16899"/>
    <cellStyle name="Currency 5 5" xfId="6270"/>
    <cellStyle name="Currency 5 6" xfId="6271"/>
    <cellStyle name="Currency 5 7" xfId="6272"/>
    <cellStyle name="Currency 5 8" xfId="6273"/>
    <cellStyle name="Currency 5_SCH J-3" xfId="16894"/>
    <cellStyle name="Currency 50" xfId="6274"/>
    <cellStyle name="Currency 51" xfId="6275"/>
    <cellStyle name="Currency 52" xfId="6276"/>
    <cellStyle name="Currency 53" xfId="6277"/>
    <cellStyle name="Currency 54" xfId="6278"/>
    <cellStyle name="Currency 55" xfId="6279"/>
    <cellStyle name="Currency 56" xfId="6280"/>
    <cellStyle name="Currency 56 2" xfId="6281"/>
    <cellStyle name="Currency 56_SCH J-3" xfId="16900"/>
    <cellStyle name="Currency 57" xfId="6282"/>
    <cellStyle name="Currency 57 2" xfId="6283"/>
    <cellStyle name="Currency 57_SCH J-3" xfId="16901"/>
    <cellStyle name="Currency 58" xfId="6284"/>
    <cellStyle name="Currency 59" xfId="6285"/>
    <cellStyle name="Currency 6" xfId="6286"/>
    <cellStyle name="Currency 6 2" xfId="6287"/>
    <cellStyle name="Currency 6 2 2" xfId="6288"/>
    <cellStyle name="Currency 6 2 2 2" xfId="6289"/>
    <cellStyle name="Currency 6 2 2 2 2" xfId="6290"/>
    <cellStyle name="Currency 6 2 2 2 3" xfId="6291"/>
    <cellStyle name="Currency 6 2 2 2_SCH J-3" xfId="16905"/>
    <cellStyle name="Currency 6 2 2 3" xfId="6292"/>
    <cellStyle name="Currency 6 2 2 3 2" xfId="6293"/>
    <cellStyle name="Currency 6 2 2 3_SCH J-3" xfId="16906"/>
    <cellStyle name="Currency 6 2 2 4" xfId="6294"/>
    <cellStyle name="Currency 6 2 2 5" xfId="6295"/>
    <cellStyle name="Currency 6 2 2 6" xfId="6296"/>
    <cellStyle name="Currency 6 2 2_SCH J-3" xfId="16904"/>
    <cellStyle name="Currency 6 2 3" xfId="6297"/>
    <cellStyle name="Currency 6 2 3 2" xfId="6298"/>
    <cellStyle name="Currency 6 2 3 3" xfId="6299"/>
    <cellStyle name="Currency 6 2 3_SCH J-3" xfId="16907"/>
    <cellStyle name="Currency 6 2 4" xfId="6300"/>
    <cellStyle name="Currency 6 2 4 2" xfId="6301"/>
    <cellStyle name="Currency 6 2 4_SCH J-3" xfId="16908"/>
    <cellStyle name="Currency 6 2 5" xfId="6302"/>
    <cellStyle name="Currency 6 2_SCH J-3" xfId="16903"/>
    <cellStyle name="Currency 6 3" xfId="6303"/>
    <cellStyle name="Currency 6 3 2" xfId="6304"/>
    <cellStyle name="Currency 6 3 2 2" xfId="6305"/>
    <cellStyle name="Currency 6 3 2 2 2" xfId="6306"/>
    <cellStyle name="Currency 6 3 2 2_SCH J-3" xfId="16911"/>
    <cellStyle name="Currency 6 3 2 3" xfId="6307"/>
    <cellStyle name="Currency 6 3 2 4" xfId="6308"/>
    <cellStyle name="Currency 6 3 2 5" xfId="6309"/>
    <cellStyle name="Currency 6 3 2_SCH J-3" xfId="16910"/>
    <cellStyle name="Currency 6 3 3" xfId="6310"/>
    <cellStyle name="Currency 6 3 3 2" xfId="6311"/>
    <cellStyle name="Currency 6 3 3_SCH J-3" xfId="16912"/>
    <cellStyle name="Currency 6 3 4" xfId="6312"/>
    <cellStyle name="Currency 6 3 5" xfId="6313"/>
    <cellStyle name="Currency 6 3 6" xfId="6314"/>
    <cellStyle name="Currency 6 3 7" xfId="6315"/>
    <cellStyle name="Currency 6 3_SCH J-3" xfId="16909"/>
    <cellStyle name="Currency 6 4" xfId="6316"/>
    <cellStyle name="Currency 6 4 2" xfId="6317"/>
    <cellStyle name="Currency 6 4 2 2" xfId="6318"/>
    <cellStyle name="Currency 6 4 2_SCH J-3" xfId="16914"/>
    <cellStyle name="Currency 6 4 3" xfId="6319"/>
    <cellStyle name="Currency 6 4 4" xfId="6320"/>
    <cellStyle name="Currency 6 4 5" xfId="6321"/>
    <cellStyle name="Currency 6 4_SCH J-3" xfId="16913"/>
    <cellStyle name="Currency 6 5" xfId="6322"/>
    <cellStyle name="Currency 6 5 2" xfId="6323"/>
    <cellStyle name="Currency 6 5 2 2" xfId="6324"/>
    <cellStyle name="Currency 6 5 2_SCH J-3" xfId="16916"/>
    <cellStyle name="Currency 6 5 3" xfId="6325"/>
    <cellStyle name="Currency 6 5 4" xfId="6326"/>
    <cellStyle name="Currency 6 5 5" xfId="6327"/>
    <cellStyle name="Currency 6 5_SCH J-3" xfId="16915"/>
    <cellStyle name="Currency 6 6" xfId="6328"/>
    <cellStyle name="Currency 6 6 2" xfId="6329"/>
    <cellStyle name="Currency 6 6 2 2" xfId="6330"/>
    <cellStyle name="Currency 6 6 2_SCH J-3" xfId="16918"/>
    <cellStyle name="Currency 6 6 3" xfId="6331"/>
    <cellStyle name="Currency 6 6 4" xfId="6332"/>
    <cellStyle name="Currency 6 6 5" xfId="6333"/>
    <cellStyle name="Currency 6 6_SCH J-3" xfId="16917"/>
    <cellStyle name="Currency 6 7" xfId="6334"/>
    <cellStyle name="Currency 6_SCH J-3" xfId="16902"/>
    <cellStyle name="Currency 60" xfId="6335"/>
    <cellStyle name="Currency 61" xfId="6336"/>
    <cellStyle name="Currency 62" xfId="6337"/>
    <cellStyle name="Currency 62 2" xfId="6338"/>
    <cellStyle name="Currency 62_SCH J-3" xfId="16919"/>
    <cellStyle name="Currency 63" xfId="6339"/>
    <cellStyle name="Currency 64" xfId="6340"/>
    <cellStyle name="Currency 65" xfId="6341"/>
    <cellStyle name="Currency 66" xfId="6342"/>
    <cellStyle name="Currency 67" xfId="6343"/>
    <cellStyle name="Currency 68" xfId="6344"/>
    <cellStyle name="Currency 69" xfId="6345"/>
    <cellStyle name="Currency 7" xfId="6346"/>
    <cellStyle name="Currency 7 2" xfId="6347"/>
    <cellStyle name="Currency 7 2 2" xfId="6348"/>
    <cellStyle name="Currency 7 2 2 2" xfId="6349"/>
    <cellStyle name="Currency 7 2 2_SCH J-3" xfId="16922"/>
    <cellStyle name="Currency 7 2 3" xfId="6350"/>
    <cellStyle name="Currency 7 2 4" xfId="6351"/>
    <cellStyle name="Currency 7 2_SCH J-3" xfId="16921"/>
    <cellStyle name="Currency 7 3" xfId="6352"/>
    <cellStyle name="Currency 7 3 2" xfId="6353"/>
    <cellStyle name="Currency 7 3 3" xfId="6354"/>
    <cellStyle name="Currency 7 3 4" xfId="6355"/>
    <cellStyle name="Currency 7 3_SCH J-3" xfId="16923"/>
    <cellStyle name="Currency 7 4" xfId="6356"/>
    <cellStyle name="Currency 7 4 2" xfId="6357"/>
    <cellStyle name="Currency 7 4_SCH J-3" xfId="16924"/>
    <cellStyle name="Currency 7 5" xfId="6358"/>
    <cellStyle name="Currency 7 6" xfId="6359"/>
    <cellStyle name="Currency 7 7" xfId="6360"/>
    <cellStyle name="Currency 7 8" xfId="6361"/>
    <cellStyle name="Currency 7_SCH J-3" xfId="16920"/>
    <cellStyle name="Currency 70" xfId="6362"/>
    <cellStyle name="Currency 71" xfId="6363"/>
    <cellStyle name="Currency 72" xfId="6364"/>
    <cellStyle name="Currency 73" xfId="6365"/>
    <cellStyle name="Currency 74" xfId="6366"/>
    <cellStyle name="Currency 75" xfId="6367"/>
    <cellStyle name="Currency 76" xfId="6368"/>
    <cellStyle name="Currency 77" xfId="6369"/>
    <cellStyle name="Currency 78" xfId="6370"/>
    <cellStyle name="Currency 79" xfId="6371"/>
    <cellStyle name="Currency 8" xfId="6372"/>
    <cellStyle name="Currency 8 2" xfId="6373"/>
    <cellStyle name="Currency 8 2 2" xfId="6374"/>
    <cellStyle name="Currency 8 2 2 2" xfId="14520"/>
    <cellStyle name="Currency 8 2 2_SCH J-3" xfId="16927"/>
    <cellStyle name="Currency 8 2 3" xfId="6375"/>
    <cellStyle name="Currency 8 2 3 2" xfId="6376"/>
    <cellStyle name="Currency 8 2 3_SCH J-3" xfId="16928"/>
    <cellStyle name="Currency 8 2 4" xfId="6377"/>
    <cellStyle name="Currency 8 2 5" xfId="6378"/>
    <cellStyle name="Currency 8 2_SCH J-3" xfId="16926"/>
    <cellStyle name="Currency 8 3" xfId="6379"/>
    <cellStyle name="Currency 8 3 2" xfId="6380"/>
    <cellStyle name="Currency 8 3 3" xfId="6381"/>
    <cellStyle name="Currency 8 3_SCH J-3" xfId="16929"/>
    <cellStyle name="Currency 8 4" xfId="6382"/>
    <cellStyle name="Currency 8 5" xfId="6383"/>
    <cellStyle name="Currency 8 6" xfId="6384"/>
    <cellStyle name="Currency 8 7" xfId="6385"/>
    <cellStyle name="Currency 8_SCH J-3" xfId="16925"/>
    <cellStyle name="Currency 80" xfId="6386"/>
    <cellStyle name="Currency 81" xfId="6387"/>
    <cellStyle name="Currency 82" xfId="6388"/>
    <cellStyle name="Currency 83" xfId="6389"/>
    <cellStyle name="Currency 84" xfId="6390"/>
    <cellStyle name="Currency 85" xfId="6391"/>
    <cellStyle name="Currency 86" xfId="6392"/>
    <cellStyle name="Currency 87" xfId="6393"/>
    <cellStyle name="Currency 88" xfId="6394"/>
    <cellStyle name="Currency 89" xfId="6395"/>
    <cellStyle name="Currency 9" xfId="6396"/>
    <cellStyle name="Currency 9 2" xfId="6397"/>
    <cellStyle name="Currency 9 2 2" xfId="6398"/>
    <cellStyle name="Currency 9 2 3" xfId="6399"/>
    <cellStyle name="Currency 9 2_SCH J-3" xfId="16931"/>
    <cellStyle name="Currency 9 3" xfId="6400"/>
    <cellStyle name="Currency 9 3 2" xfId="6401"/>
    <cellStyle name="Currency 9 3_SCH J-3" xfId="16932"/>
    <cellStyle name="Currency 9 4" xfId="6402"/>
    <cellStyle name="Currency 9 5" xfId="6403"/>
    <cellStyle name="Currency 9 6" xfId="6404"/>
    <cellStyle name="Currency 9_SCH J-3" xfId="16930"/>
    <cellStyle name="Currency 90" xfId="6405"/>
    <cellStyle name="Currency 91" xfId="6406"/>
    <cellStyle name="Currency 92" xfId="6407"/>
    <cellStyle name="Currency 93" xfId="6408"/>
    <cellStyle name="Currency 94" xfId="6409"/>
    <cellStyle name="Currency 95" xfId="6410"/>
    <cellStyle name="Currency 96" xfId="6411"/>
    <cellStyle name="Currency 97" xfId="6412"/>
    <cellStyle name="Currency 98" xfId="6413"/>
    <cellStyle name="Currency 99" xfId="6414"/>
    <cellStyle name="Currency0" xfId="6415"/>
    <cellStyle name="Currency0 2" xfId="6416"/>
    <cellStyle name="Currency0 2 2" xfId="6417"/>
    <cellStyle name="Currency0 2 3" xfId="6418"/>
    <cellStyle name="Currency0 2_SCH J-3" xfId="16934"/>
    <cellStyle name="Currency0 3" xfId="6419"/>
    <cellStyle name="Currency0 3 2" xfId="6420"/>
    <cellStyle name="Currency0 3 3" xfId="6421"/>
    <cellStyle name="Currency0 3_SCH J-3" xfId="16935"/>
    <cellStyle name="Currency0_SCH J-3" xfId="16933"/>
    <cellStyle name="Custom - Style1" xfId="6422"/>
    <cellStyle name="Data   - Style2" xfId="6423"/>
    <cellStyle name="Date" xfId="6424"/>
    <cellStyle name="Date 2" xfId="6425"/>
    <cellStyle name="Date 2 2" xfId="6426"/>
    <cellStyle name="Date 2 3" xfId="6427"/>
    <cellStyle name="Date 2_SCH J-3" xfId="16937"/>
    <cellStyle name="Date 3" xfId="6428"/>
    <cellStyle name="Date 3 2" xfId="6429"/>
    <cellStyle name="Date 3 3" xfId="6430"/>
    <cellStyle name="Date 3_SCH J-3" xfId="16938"/>
    <cellStyle name="Date_SCH J-3" xfId="16936"/>
    <cellStyle name="Eingabe" xfId="6431"/>
    <cellStyle name="Eingabe 2" xfId="6432"/>
    <cellStyle name="Eingabe_SCH J-3" xfId="16939"/>
    <cellStyle name="Euro" xfId="6433"/>
    <cellStyle name="Euro 2" xfId="6434"/>
    <cellStyle name="Euro 2 2" xfId="6435"/>
    <cellStyle name="Euro 2 2 2" xfId="6436"/>
    <cellStyle name="Euro 2 2_SCH J-3" xfId="16942"/>
    <cellStyle name="Euro 2 3" xfId="6437"/>
    <cellStyle name="Euro 2_SCH J-3" xfId="16941"/>
    <cellStyle name="Euro 3" xfId="6438"/>
    <cellStyle name="Euro 3 2" xfId="6439"/>
    <cellStyle name="Euro 3 3" xfId="6440"/>
    <cellStyle name="Euro 3_SCH J-3" xfId="16943"/>
    <cellStyle name="Euro_SCH J-3" xfId="16940"/>
    <cellStyle name="Explanatory Text" xfId="14656" builtinId="53" customBuiltin="1"/>
    <cellStyle name="Explanatory Text 10" xfId="6441"/>
    <cellStyle name="Explanatory Text 11" xfId="6442"/>
    <cellStyle name="Explanatory Text 12" xfId="6443"/>
    <cellStyle name="Explanatory Text 13" xfId="6444"/>
    <cellStyle name="Explanatory Text 14" xfId="6445"/>
    <cellStyle name="Explanatory Text 15" xfId="6446"/>
    <cellStyle name="Explanatory Text 16" xfId="6447"/>
    <cellStyle name="Explanatory Text 17" xfId="6448"/>
    <cellStyle name="Explanatory Text 2" xfId="6449"/>
    <cellStyle name="Explanatory Text 2 2" xfId="6450"/>
    <cellStyle name="Explanatory Text 2 2 2" xfId="6451"/>
    <cellStyle name="Explanatory Text 2 2_SCH J-3" xfId="16945"/>
    <cellStyle name="Explanatory Text 2 3" xfId="6452"/>
    <cellStyle name="Explanatory Text 2_SCH J-3" xfId="16944"/>
    <cellStyle name="Explanatory Text 3" xfId="6453"/>
    <cellStyle name="Explanatory Text 3 2" xfId="6454"/>
    <cellStyle name="Explanatory Text 3_SCH J-3" xfId="16946"/>
    <cellStyle name="Explanatory Text 4" xfId="6455"/>
    <cellStyle name="Explanatory Text 5" xfId="6456"/>
    <cellStyle name="Explanatory Text 6" xfId="6457"/>
    <cellStyle name="Explanatory Text 7" xfId="6458"/>
    <cellStyle name="Explanatory Text 8" xfId="6459"/>
    <cellStyle name="Explanatory Text 9" xfId="6460"/>
    <cellStyle name="F2" xfId="6461"/>
    <cellStyle name="F2 2" xfId="6462"/>
    <cellStyle name="F2 2 2" xfId="6463"/>
    <cellStyle name="F2 2_SCH J-3" xfId="16947"/>
    <cellStyle name="F2 3" xfId="6464"/>
    <cellStyle name="F2 3 2" xfId="6465"/>
    <cellStyle name="F2 3_SCH J-3" xfId="16948"/>
    <cellStyle name="F2 4" xfId="6466"/>
    <cellStyle name="F2 5" xfId="6467"/>
    <cellStyle name="F2 6" xfId="6468"/>
    <cellStyle name="F2 7" xfId="6469"/>
    <cellStyle name="F2 8" xfId="6470"/>
    <cellStyle name="F2 9" xfId="6471"/>
    <cellStyle name="F2_Regenerated Revenues LGE Gas 2008-04 with Elec Gen-Seelye final version " xfId="6472"/>
    <cellStyle name="F3" xfId="6473"/>
    <cellStyle name="F3 2" xfId="6474"/>
    <cellStyle name="F3 2 2" xfId="6475"/>
    <cellStyle name="F3 2_SCH J-3" xfId="16949"/>
    <cellStyle name="F3 3" xfId="6476"/>
    <cellStyle name="F3 3 2" xfId="6477"/>
    <cellStyle name="F3 3_SCH J-3" xfId="16950"/>
    <cellStyle name="F3 4" xfId="6478"/>
    <cellStyle name="F3 5" xfId="6479"/>
    <cellStyle name="F3 6" xfId="6480"/>
    <cellStyle name="F3 7" xfId="6481"/>
    <cellStyle name="F3 8" xfId="6482"/>
    <cellStyle name="F3 9" xfId="6483"/>
    <cellStyle name="F3_Regenerated Revenues LGE Gas 2008-04 with Elec Gen-Seelye final version " xfId="6484"/>
    <cellStyle name="F4" xfId="6485"/>
    <cellStyle name="F4 2" xfId="6486"/>
    <cellStyle name="F4 2 2" xfId="6487"/>
    <cellStyle name="F4 2_SCH J-3" xfId="16951"/>
    <cellStyle name="F4 3" xfId="6488"/>
    <cellStyle name="F4 3 2" xfId="6489"/>
    <cellStyle name="F4 3_SCH J-3" xfId="16952"/>
    <cellStyle name="F4 4" xfId="6490"/>
    <cellStyle name="F4 5" xfId="6491"/>
    <cellStyle name="F4 6" xfId="6492"/>
    <cellStyle name="F4 7" xfId="6493"/>
    <cellStyle name="F4 8" xfId="6494"/>
    <cellStyle name="F4 9" xfId="6495"/>
    <cellStyle name="F4_Regenerated Revenues LGE Gas 2008-04 with Elec Gen-Seelye final version " xfId="6496"/>
    <cellStyle name="F5" xfId="6497"/>
    <cellStyle name="F5 2" xfId="6498"/>
    <cellStyle name="F5 2 2" xfId="6499"/>
    <cellStyle name="F5 2_SCH J-3" xfId="16953"/>
    <cellStyle name="F5 3" xfId="6500"/>
    <cellStyle name="F5 3 2" xfId="6501"/>
    <cellStyle name="F5 3_SCH J-3" xfId="16954"/>
    <cellStyle name="F5 4" xfId="6502"/>
    <cellStyle name="F5 5" xfId="6503"/>
    <cellStyle name="F5 6" xfId="6504"/>
    <cellStyle name="F5 7" xfId="6505"/>
    <cellStyle name="F5 8" xfId="6506"/>
    <cellStyle name="F5 9" xfId="6507"/>
    <cellStyle name="F5_Regenerated Revenues LGE Gas 2008-04 with Elec Gen-Seelye final version " xfId="6508"/>
    <cellStyle name="F6" xfId="6509"/>
    <cellStyle name="F6 10" xfId="6510"/>
    <cellStyle name="F6 10 2" xfId="6511"/>
    <cellStyle name="F6 10_SCH J-3" xfId="16955"/>
    <cellStyle name="F6 11" xfId="6512"/>
    <cellStyle name="F6 2" xfId="6513"/>
    <cellStyle name="F6 2 2" xfId="6514"/>
    <cellStyle name="F6 2 2 2" xfId="6515"/>
    <cellStyle name="F6 2 2_SCH J-3" xfId="16957"/>
    <cellStyle name="F6 2_SCH J-3" xfId="16956"/>
    <cellStyle name="F6 3" xfId="6516"/>
    <cellStyle name="F6 3 2" xfId="6517"/>
    <cellStyle name="F6 3_SCH J-3" xfId="16958"/>
    <cellStyle name="F6 4" xfId="6518"/>
    <cellStyle name="F6 5" xfId="6519"/>
    <cellStyle name="F6 6" xfId="6520"/>
    <cellStyle name="F6 7" xfId="6521"/>
    <cellStyle name="F6 8" xfId="6522"/>
    <cellStyle name="F6 9" xfId="6523"/>
    <cellStyle name="F6_Regenerated Revenues LGE Gas 2008-04 with Elec Gen-Seelye final version " xfId="6524"/>
    <cellStyle name="F7" xfId="6525"/>
    <cellStyle name="F7 2" xfId="6526"/>
    <cellStyle name="F7 2 2" xfId="6527"/>
    <cellStyle name="F7 2_SCH J-3" xfId="16959"/>
    <cellStyle name="F7 3" xfId="6528"/>
    <cellStyle name="F7 3 2" xfId="6529"/>
    <cellStyle name="F7 3_SCH J-3" xfId="16960"/>
    <cellStyle name="F7 4" xfId="6530"/>
    <cellStyle name="F7 5" xfId="6531"/>
    <cellStyle name="F7 6" xfId="6532"/>
    <cellStyle name="F7 7" xfId="6533"/>
    <cellStyle name="F7 8" xfId="6534"/>
    <cellStyle name="F7 9" xfId="6535"/>
    <cellStyle name="F7_Regenerated Revenues LGE Gas 2008-04 with Elec Gen-Seelye final version " xfId="6536"/>
    <cellStyle name="F8" xfId="6537"/>
    <cellStyle name="F8 2" xfId="6538"/>
    <cellStyle name="F8 2 2" xfId="6539"/>
    <cellStyle name="F8 2_SCH J-3" xfId="16961"/>
    <cellStyle name="F8 3" xfId="6540"/>
    <cellStyle name="F8 3 2" xfId="6541"/>
    <cellStyle name="F8 3_SCH J-3" xfId="16962"/>
    <cellStyle name="F8 4" xfId="6542"/>
    <cellStyle name="F8 5" xfId="6543"/>
    <cellStyle name="F8 6" xfId="6544"/>
    <cellStyle name="F8 7" xfId="6545"/>
    <cellStyle name="F8 8" xfId="6546"/>
    <cellStyle name="F8 9" xfId="6547"/>
    <cellStyle name="F8_Regenerated Revenues LGE Gas 2008-04 with Elec Gen-Seelye final version " xfId="6548"/>
    <cellStyle name="Fixed" xfId="6549"/>
    <cellStyle name="Fixed 2" xfId="6550"/>
    <cellStyle name="Fixed 2 2" xfId="6551"/>
    <cellStyle name="Fixed 2 3" xfId="6552"/>
    <cellStyle name="Fixed 2_SCH J-3" xfId="16964"/>
    <cellStyle name="Fixed 3" xfId="6553"/>
    <cellStyle name="Fixed 3 2" xfId="6554"/>
    <cellStyle name="Fixed 3 3" xfId="6555"/>
    <cellStyle name="Fixed 3_SCH J-3" xfId="16965"/>
    <cellStyle name="Fixed_SCH J-3" xfId="16963"/>
    <cellStyle name="Good" xfId="14646" builtinId="26" customBuiltin="1"/>
    <cellStyle name="Good 10" xfId="6556"/>
    <cellStyle name="Good 11" xfId="6557"/>
    <cellStyle name="Good 12" xfId="6558"/>
    <cellStyle name="Good 13" xfId="6559"/>
    <cellStyle name="Good 14" xfId="6560"/>
    <cellStyle name="Good 15" xfId="6561"/>
    <cellStyle name="Good 16" xfId="6562"/>
    <cellStyle name="Good 17" xfId="6563"/>
    <cellStyle name="Good 17 2" xfId="6564"/>
    <cellStyle name="Good 17_SCH J-3" xfId="16966"/>
    <cellStyle name="Good 2" xfId="6565"/>
    <cellStyle name="Good 2 2" xfId="6566"/>
    <cellStyle name="Good 2 2 2" xfId="6567"/>
    <cellStyle name="Good 2 2_SCH J-3" xfId="16968"/>
    <cellStyle name="Good 2 3" xfId="6568"/>
    <cellStyle name="Good 2_SCH J-3" xfId="16967"/>
    <cellStyle name="Good 3" xfId="6569"/>
    <cellStyle name="Good 3 2" xfId="6570"/>
    <cellStyle name="Good 3_SCH J-3" xfId="16969"/>
    <cellStyle name="Good 4" xfId="6571"/>
    <cellStyle name="Good 5" xfId="6572"/>
    <cellStyle name="Good 6" xfId="6573"/>
    <cellStyle name="Good 7" xfId="6574"/>
    <cellStyle name="Good 8" xfId="6575"/>
    <cellStyle name="Good 9" xfId="6576"/>
    <cellStyle name="Heading 1" xfId="14642" builtinId="16" customBuiltin="1"/>
    <cellStyle name="Heading 1 10" xfId="6577"/>
    <cellStyle name="Heading 1 11" xfId="6578"/>
    <cellStyle name="Heading 1 12" xfId="6579"/>
    <cellStyle name="Heading 1 13" xfId="6580"/>
    <cellStyle name="Heading 1 14" xfId="6581"/>
    <cellStyle name="Heading 1 15" xfId="6582"/>
    <cellStyle name="Heading 1 16" xfId="6583"/>
    <cellStyle name="Heading 1 17" xfId="6584"/>
    <cellStyle name="Heading 1 17 2" xfId="6585"/>
    <cellStyle name="Heading 1 17 3" xfId="6586"/>
    <cellStyle name="Heading 1 17 4" xfId="6587"/>
    <cellStyle name="Heading 1 17_SCH J-3" xfId="16970"/>
    <cellStyle name="Heading 1 2" xfId="6588"/>
    <cellStyle name="Heading 1 2 2" xfId="6589"/>
    <cellStyle name="Heading 1 2 2 2" xfId="6590"/>
    <cellStyle name="Heading 1 2 2_SCH J-3" xfId="16972"/>
    <cellStyle name="Heading 1 2_SCH J-3" xfId="16971"/>
    <cellStyle name="Heading 1 3" xfId="6591"/>
    <cellStyle name="Heading 1 3 2" xfId="6592"/>
    <cellStyle name="Heading 1 3 2 2" xfId="6593"/>
    <cellStyle name="Heading 1 3 2_SCH J-3" xfId="16974"/>
    <cellStyle name="Heading 1 3_SCH J-3" xfId="16973"/>
    <cellStyle name="Heading 1 4" xfId="6594"/>
    <cellStyle name="Heading 1 5" xfId="6595"/>
    <cellStyle name="Heading 1 6" xfId="6596"/>
    <cellStyle name="Heading 1 7" xfId="6597"/>
    <cellStyle name="Heading 1 8" xfId="6598"/>
    <cellStyle name="Heading 1 9" xfId="6599"/>
    <cellStyle name="Heading 2" xfId="14643" builtinId="17" customBuiltin="1"/>
    <cellStyle name="Heading 2 10" xfId="6600"/>
    <cellStyle name="Heading 2 11" xfId="6601"/>
    <cellStyle name="Heading 2 12" xfId="6602"/>
    <cellStyle name="Heading 2 13" xfId="6603"/>
    <cellStyle name="Heading 2 14" xfId="6604"/>
    <cellStyle name="Heading 2 15" xfId="6605"/>
    <cellStyle name="Heading 2 16" xfId="6606"/>
    <cellStyle name="Heading 2 17" xfId="6607"/>
    <cellStyle name="Heading 2 17 2" xfId="6608"/>
    <cellStyle name="Heading 2 17 3" xfId="6609"/>
    <cellStyle name="Heading 2 17 4" xfId="6610"/>
    <cellStyle name="Heading 2 17_SCH J-3" xfId="16975"/>
    <cellStyle name="Heading 2 2" xfId="6611"/>
    <cellStyle name="Heading 2 2 2" xfId="6612"/>
    <cellStyle name="Heading 2 2 2 2" xfId="6613"/>
    <cellStyle name="Heading 2 2 2_SCH J-3" xfId="16977"/>
    <cellStyle name="Heading 2 2_SCH J-3" xfId="16976"/>
    <cellStyle name="Heading 2 3" xfId="6614"/>
    <cellStyle name="Heading 2 3 2" xfId="6615"/>
    <cellStyle name="Heading 2 3 2 2" xfId="6616"/>
    <cellStyle name="Heading 2 3 2_SCH J-3" xfId="16979"/>
    <cellStyle name="Heading 2 3_SCH J-3" xfId="16978"/>
    <cellStyle name="Heading 2 4" xfId="6617"/>
    <cellStyle name="Heading 2 5" xfId="6618"/>
    <cellStyle name="Heading 2 6" xfId="6619"/>
    <cellStyle name="Heading 2 7" xfId="6620"/>
    <cellStyle name="Heading 2 8" xfId="6621"/>
    <cellStyle name="Heading 2 9" xfId="6622"/>
    <cellStyle name="Heading 3" xfId="14644" builtinId="18" customBuiltin="1"/>
    <cellStyle name="Heading 3 10" xfId="6623"/>
    <cellStyle name="Heading 3 11" xfId="6624"/>
    <cellStyle name="Heading 3 12" xfId="6625"/>
    <cellStyle name="Heading 3 13" xfId="6626"/>
    <cellStyle name="Heading 3 14" xfId="6627"/>
    <cellStyle name="Heading 3 15" xfId="6628"/>
    <cellStyle name="Heading 3 16" xfId="6629"/>
    <cellStyle name="Heading 3 17" xfId="6630"/>
    <cellStyle name="Heading 3 17 2" xfId="6631"/>
    <cellStyle name="Heading 3 17_SCH J-3" xfId="16980"/>
    <cellStyle name="Heading 3 2" xfId="6632"/>
    <cellStyle name="Heading 3 2 2" xfId="6633"/>
    <cellStyle name="Heading 3 2 2 2" xfId="6634"/>
    <cellStyle name="Heading 3 2 2_SCH J-3" xfId="16982"/>
    <cellStyle name="Heading 3 2 3" xfId="6635"/>
    <cellStyle name="Heading 3 2 4" xfId="6636"/>
    <cellStyle name="Heading 3 2_SCH J-3" xfId="16981"/>
    <cellStyle name="Heading 3 3" xfId="6637"/>
    <cellStyle name="Heading 3 3 2" xfId="6638"/>
    <cellStyle name="Heading 3 3_SCH J-3" xfId="16983"/>
    <cellStyle name="Heading 3 4" xfId="6639"/>
    <cellStyle name="Heading 3 4 2" xfId="6640"/>
    <cellStyle name="Heading 3 4_SCH J-3" xfId="16984"/>
    <cellStyle name="Heading 3 5" xfId="6641"/>
    <cellStyle name="Heading 3 5 2" xfId="6642"/>
    <cellStyle name="Heading 3 5_SCH J-3" xfId="16985"/>
    <cellStyle name="Heading 3 6" xfId="6643"/>
    <cellStyle name="Heading 3 7" xfId="6644"/>
    <cellStyle name="Heading 3 8" xfId="6645"/>
    <cellStyle name="Heading 3 9" xfId="6646"/>
    <cellStyle name="Heading 4" xfId="14645" builtinId="19" customBuiltin="1"/>
    <cellStyle name="Heading 4 10" xfId="6647"/>
    <cellStyle name="Heading 4 11" xfId="6648"/>
    <cellStyle name="Heading 4 12" xfId="6649"/>
    <cellStyle name="Heading 4 13" xfId="6650"/>
    <cellStyle name="Heading 4 14" xfId="6651"/>
    <cellStyle name="Heading 4 15" xfId="6652"/>
    <cellStyle name="Heading 4 16" xfId="6653"/>
    <cellStyle name="Heading 4 17" xfId="6654"/>
    <cellStyle name="Heading 4 17 2" xfId="6655"/>
    <cellStyle name="Heading 4 17_SCH J-3" xfId="16986"/>
    <cellStyle name="Heading 4 2" xfId="6656"/>
    <cellStyle name="Heading 4 2 2" xfId="6657"/>
    <cellStyle name="Heading 4 2 2 2" xfId="6658"/>
    <cellStyle name="Heading 4 2 2_SCH J-3" xfId="16988"/>
    <cellStyle name="Heading 4 2 3" xfId="6659"/>
    <cellStyle name="Heading 4 2_SCH J-3" xfId="16987"/>
    <cellStyle name="Heading 4 3" xfId="6660"/>
    <cellStyle name="Heading 4 3 2" xfId="6661"/>
    <cellStyle name="Heading 4 3_SCH J-3" xfId="16989"/>
    <cellStyle name="Heading 4 4" xfId="6662"/>
    <cellStyle name="Heading 4 5" xfId="6663"/>
    <cellStyle name="Heading 4 6" xfId="6664"/>
    <cellStyle name="Heading 4 7" xfId="6665"/>
    <cellStyle name="Heading 4 8" xfId="6666"/>
    <cellStyle name="Heading 4 9" xfId="6667"/>
    <cellStyle name="Hyperlink 2" xfId="6668"/>
    <cellStyle name="Input" xfId="14649" builtinId="20" customBuiltin="1"/>
    <cellStyle name="Input 10" xfId="6669"/>
    <cellStyle name="Input 10 10" xfId="6670"/>
    <cellStyle name="Input 10 11" xfId="6671"/>
    <cellStyle name="Input 10 12" xfId="6672"/>
    <cellStyle name="Input 10 2" xfId="6673"/>
    <cellStyle name="Input 10 2 2" xfId="6674"/>
    <cellStyle name="Input 10 2 2 2" xfId="6675"/>
    <cellStyle name="Input 10 2 2_SCH J-3" xfId="16992"/>
    <cellStyle name="Input 10 2 3" xfId="6676"/>
    <cellStyle name="Input 10 2 3 2" xfId="6677"/>
    <cellStyle name="Input 10 2 3_SCH J-3" xfId="16993"/>
    <cellStyle name="Input 10 2 4" xfId="6678"/>
    <cellStyle name="Input 10 2 4 2" xfId="6679"/>
    <cellStyle name="Input 10 2 4_SCH J-3" xfId="16994"/>
    <cellStyle name="Input 10 2 5" xfId="6680"/>
    <cellStyle name="Input 10 2 5 2" xfId="6681"/>
    <cellStyle name="Input 10 2 5_SCH J-3" xfId="16995"/>
    <cellStyle name="Input 10 2 6" xfId="6682"/>
    <cellStyle name="Input 10 2 6 2" xfId="6683"/>
    <cellStyle name="Input 10 2 6_SCH J-3" xfId="16996"/>
    <cellStyle name="Input 10 2 7" xfId="6684"/>
    <cellStyle name="Input 10 2 7 2" xfId="6685"/>
    <cellStyle name="Input 10 2 7_SCH J-3" xfId="16997"/>
    <cellStyle name="Input 10 2 8" xfId="6686"/>
    <cellStyle name="Input 10 2 8 2" xfId="6687"/>
    <cellStyle name="Input 10 2 8_SCH J-3" xfId="16998"/>
    <cellStyle name="Input 10 2 9" xfId="6688"/>
    <cellStyle name="Input 10 2_SCH J-3" xfId="16991"/>
    <cellStyle name="Input 10 3" xfId="6689"/>
    <cellStyle name="Input 10 3 2" xfId="6690"/>
    <cellStyle name="Input 10 3_SCH J-3" xfId="16999"/>
    <cellStyle name="Input 10 4" xfId="6691"/>
    <cellStyle name="Input 10 4 2" xfId="6692"/>
    <cellStyle name="Input 10 4_SCH J-3" xfId="17000"/>
    <cellStyle name="Input 10 5" xfId="6693"/>
    <cellStyle name="Input 10 5 2" xfId="6694"/>
    <cellStyle name="Input 10 5_SCH J-3" xfId="17001"/>
    <cellStyle name="Input 10 6" xfId="6695"/>
    <cellStyle name="Input 10 6 2" xfId="6696"/>
    <cellStyle name="Input 10 6_SCH J-3" xfId="17002"/>
    <cellStyle name="Input 10 7" xfId="6697"/>
    <cellStyle name="Input 10 7 2" xfId="6698"/>
    <cellStyle name="Input 10 7_SCH J-3" xfId="17003"/>
    <cellStyle name="Input 10 8" xfId="6699"/>
    <cellStyle name="Input 10 8 2" xfId="6700"/>
    <cellStyle name="Input 10 8_SCH J-3" xfId="17004"/>
    <cellStyle name="Input 10 9" xfId="6701"/>
    <cellStyle name="Input 10 9 2" xfId="6702"/>
    <cellStyle name="Input 10 9_SCH J-3" xfId="17005"/>
    <cellStyle name="Input 10_SCH J-3" xfId="16990"/>
    <cellStyle name="Input 11" xfId="6703"/>
    <cellStyle name="Input 11 10" xfId="6704"/>
    <cellStyle name="Input 11 11" xfId="6705"/>
    <cellStyle name="Input 11 12" xfId="6706"/>
    <cellStyle name="Input 11 2" xfId="6707"/>
    <cellStyle name="Input 11 2 2" xfId="6708"/>
    <cellStyle name="Input 11 2 2 2" xfId="6709"/>
    <cellStyle name="Input 11 2 2_SCH J-3" xfId="17008"/>
    <cellStyle name="Input 11 2 3" xfId="6710"/>
    <cellStyle name="Input 11 2 3 2" xfId="6711"/>
    <cellStyle name="Input 11 2 3_SCH J-3" xfId="17009"/>
    <cellStyle name="Input 11 2 4" xfId="6712"/>
    <cellStyle name="Input 11 2 4 2" xfId="6713"/>
    <cellStyle name="Input 11 2 4_SCH J-3" xfId="17010"/>
    <cellStyle name="Input 11 2 5" xfId="6714"/>
    <cellStyle name="Input 11 2 5 2" xfId="6715"/>
    <cellStyle name="Input 11 2 5_SCH J-3" xfId="17011"/>
    <cellStyle name="Input 11 2 6" xfId="6716"/>
    <cellStyle name="Input 11 2 6 2" xfId="6717"/>
    <cellStyle name="Input 11 2 6_SCH J-3" xfId="17012"/>
    <cellStyle name="Input 11 2 7" xfId="6718"/>
    <cellStyle name="Input 11 2 7 2" xfId="6719"/>
    <cellStyle name="Input 11 2 7_SCH J-3" xfId="17013"/>
    <cellStyle name="Input 11 2 8" xfId="6720"/>
    <cellStyle name="Input 11 2 8 2" xfId="6721"/>
    <cellStyle name="Input 11 2 8_SCH J-3" xfId="17014"/>
    <cellStyle name="Input 11 2 9" xfId="6722"/>
    <cellStyle name="Input 11 2_SCH J-3" xfId="17007"/>
    <cellStyle name="Input 11 3" xfId="6723"/>
    <cellStyle name="Input 11 3 2" xfId="6724"/>
    <cellStyle name="Input 11 3_SCH J-3" xfId="17015"/>
    <cellStyle name="Input 11 4" xfId="6725"/>
    <cellStyle name="Input 11 4 2" xfId="6726"/>
    <cellStyle name="Input 11 4_SCH J-3" xfId="17016"/>
    <cellStyle name="Input 11 5" xfId="6727"/>
    <cellStyle name="Input 11 5 2" xfId="6728"/>
    <cellStyle name="Input 11 5_SCH J-3" xfId="17017"/>
    <cellStyle name="Input 11 6" xfId="6729"/>
    <cellStyle name="Input 11 6 2" xfId="6730"/>
    <cellStyle name="Input 11 6_SCH J-3" xfId="17018"/>
    <cellStyle name="Input 11 7" xfId="6731"/>
    <cellStyle name="Input 11 7 2" xfId="6732"/>
    <cellStyle name="Input 11 7_SCH J-3" xfId="17019"/>
    <cellStyle name="Input 11 8" xfId="6733"/>
    <cellStyle name="Input 11 8 2" xfId="6734"/>
    <cellStyle name="Input 11 8_SCH J-3" xfId="17020"/>
    <cellStyle name="Input 11 9" xfId="6735"/>
    <cellStyle name="Input 11 9 2" xfId="6736"/>
    <cellStyle name="Input 11 9_SCH J-3" xfId="17021"/>
    <cellStyle name="Input 11_SCH J-3" xfId="17006"/>
    <cellStyle name="Input 12" xfId="6737"/>
    <cellStyle name="Input 12 10" xfId="6738"/>
    <cellStyle name="Input 12 11" xfId="6739"/>
    <cellStyle name="Input 12 12" xfId="6740"/>
    <cellStyle name="Input 12 2" xfId="6741"/>
    <cellStyle name="Input 12 2 2" xfId="6742"/>
    <cellStyle name="Input 12 2 2 2" xfId="6743"/>
    <cellStyle name="Input 12 2 2_SCH J-3" xfId="17024"/>
    <cellStyle name="Input 12 2 3" xfId="6744"/>
    <cellStyle name="Input 12 2 3 2" xfId="6745"/>
    <cellStyle name="Input 12 2 3_SCH J-3" xfId="17025"/>
    <cellStyle name="Input 12 2 4" xfId="6746"/>
    <cellStyle name="Input 12 2 4 2" xfId="6747"/>
    <cellStyle name="Input 12 2 4_SCH J-3" xfId="17026"/>
    <cellStyle name="Input 12 2 5" xfId="6748"/>
    <cellStyle name="Input 12 2 5 2" xfId="6749"/>
    <cellStyle name="Input 12 2 5_SCH J-3" xfId="17027"/>
    <cellStyle name="Input 12 2 6" xfId="6750"/>
    <cellStyle name="Input 12 2 6 2" xfId="6751"/>
    <cellStyle name="Input 12 2 6_SCH J-3" xfId="17028"/>
    <cellStyle name="Input 12 2 7" xfId="6752"/>
    <cellStyle name="Input 12 2 7 2" xfId="6753"/>
    <cellStyle name="Input 12 2 7_SCH J-3" xfId="17029"/>
    <cellStyle name="Input 12 2 8" xfId="6754"/>
    <cellStyle name="Input 12 2 8 2" xfId="6755"/>
    <cellStyle name="Input 12 2 8_SCH J-3" xfId="17030"/>
    <cellStyle name="Input 12 2 9" xfId="6756"/>
    <cellStyle name="Input 12 2_SCH J-3" xfId="17023"/>
    <cellStyle name="Input 12 3" xfId="6757"/>
    <cellStyle name="Input 12 3 2" xfId="6758"/>
    <cellStyle name="Input 12 3_SCH J-3" xfId="17031"/>
    <cellStyle name="Input 12 4" xfId="6759"/>
    <cellStyle name="Input 12 4 2" xfId="6760"/>
    <cellStyle name="Input 12 4_SCH J-3" xfId="17032"/>
    <cellStyle name="Input 12 5" xfId="6761"/>
    <cellStyle name="Input 12 5 2" xfId="6762"/>
    <cellStyle name="Input 12 5_SCH J-3" xfId="17033"/>
    <cellStyle name="Input 12 6" xfId="6763"/>
    <cellStyle name="Input 12 6 2" xfId="6764"/>
    <cellStyle name="Input 12 6_SCH J-3" xfId="17034"/>
    <cellStyle name="Input 12 7" xfId="6765"/>
    <cellStyle name="Input 12 7 2" xfId="6766"/>
    <cellStyle name="Input 12 7_SCH J-3" xfId="17035"/>
    <cellStyle name="Input 12 8" xfId="6767"/>
    <cellStyle name="Input 12 8 2" xfId="6768"/>
    <cellStyle name="Input 12 8_SCH J-3" xfId="17036"/>
    <cellStyle name="Input 12 9" xfId="6769"/>
    <cellStyle name="Input 12 9 2" xfId="6770"/>
    <cellStyle name="Input 12 9_SCH J-3" xfId="17037"/>
    <cellStyle name="Input 12_SCH J-3" xfId="17022"/>
    <cellStyle name="Input 13" xfId="6771"/>
    <cellStyle name="Input 13 10" xfId="6772"/>
    <cellStyle name="Input 13 11" xfId="6773"/>
    <cellStyle name="Input 13 12" xfId="6774"/>
    <cellStyle name="Input 13 2" xfId="6775"/>
    <cellStyle name="Input 13 2 2" xfId="6776"/>
    <cellStyle name="Input 13 2 2 2" xfId="6777"/>
    <cellStyle name="Input 13 2 2_SCH J-3" xfId="17040"/>
    <cellStyle name="Input 13 2 3" xfId="6778"/>
    <cellStyle name="Input 13 2 3 2" xfId="6779"/>
    <cellStyle name="Input 13 2 3_SCH J-3" xfId="17041"/>
    <cellStyle name="Input 13 2 4" xfId="6780"/>
    <cellStyle name="Input 13 2 4 2" xfId="6781"/>
    <cellStyle name="Input 13 2 4_SCH J-3" xfId="17042"/>
    <cellStyle name="Input 13 2 5" xfId="6782"/>
    <cellStyle name="Input 13 2 5 2" xfId="6783"/>
    <cellStyle name="Input 13 2 5_SCH J-3" xfId="17043"/>
    <cellStyle name="Input 13 2 6" xfId="6784"/>
    <cellStyle name="Input 13 2 6 2" xfId="6785"/>
    <cellStyle name="Input 13 2 6_SCH J-3" xfId="17044"/>
    <cellStyle name="Input 13 2 7" xfId="6786"/>
    <cellStyle name="Input 13 2 7 2" xfId="6787"/>
    <cellStyle name="Input 13 2 7_SCH J-3" xfId="17045"/>
    <cellStyle name="Input 13 2 8" xfId="6788"/>
    <cellStyle name="Input 13 2 8 2" xfId="6789"/>
    <cellStyle name="Input 13 2 8_SCH J-3" xfId="17046"/>
    <cellStyle name="Input 13 2 9" xfId="6790"/>
    <cellStyle name="Input 13 2_SCH J-3" xfId="17039"/>
    <cellStyle name="Input 13 3" xfId="6791"/>
    <cellStyle name="Input 13 3 2" xfId="6792"/>
    <cellStyle name="Input 13 3_SCH J-3" xfId="17047"/>
    <cellStyle name="Input 13 4" xfId="6793"/>
    <cellStyle name="Input 13 4 2" xfId="6794"/>
    <cellStyle name="Input 13 4_SCH J-3" xfId="17048"/>
    <cellStyle name="Input 13 5" xfId="6795"/>
    <cellStyle name="Input 13 5 2" xfId="6796"/>
    <cellStyle name="Input 13 5_SCH J-3" xfId="17049"/>
    <cellStyle name="Input 13 6" xfId="6797"/>
    <cellStyle name="Input 13 6 2" xfId="6798"/>
    <cellStyle name="Input 13 6_SCH J-3" xfId="17050"/>
    <cellStyle name="Input 13 7" xfId="6799"/>
    <cellStyle name="Input 13 7 2" xfId="6800"/>
    <cellStyle name="Input 13 7_SCH J-3" xfId="17051"/>
    <cellStyle name="Input 13 8" xfId="6801"/>
    <cellStyle name="Input 13 8 2" xfId="6802"/>
    <cellStyle name="Input 13 8_SCH J-3" xfId="17052"/>
    <cellStyle name="Input 13 9" xfId="6803"/>
    <cellStyle name="Input 13 9 2" xfId="6804"/>
    <cellStyle name="Input 13 9_SCH J-3" xfId="17053"/>
    <cellStyle name="Input 13_SCH J-3" xfId="17038"/>
    <cellStyle name="Input 14" xfId="6805"/>
    <cellStyle name="Input 14 10" xfId="6806"/>
    <cellStyle name="Input 14 11" xfId="6807"/>
    <cellStyle name="Input 14 12" xfId="6808"/>
    <cellStyle name="Input 14 2" xfId="6809"/>
    <cellStyle name="Input 14 2 2" xfId="6810"/>
    <cellStyle name="Input 14 2 2 2" xfId="6811"/>
    <cellStyle name="Input 14 2 2_SCH J-3" xfId="17056"/>
    <cellStyle name="Input 14 2 3" xfId="6812"/>
    <cellStyle name="Input 14 2 3 2" xfId="6813"/>
    <cellStyle name="Input 14 2 3_SCH J-3" xfId="17057"/>
    <cellStyle name="Input 14 2 4" xfId="6814"/>
    <cellStyle name="Input 14 2 4 2" xfId="6815"/>
    <cellStyle name="Input 14 2 4_SCH J-3" xfId="17058"/>
    <cellStyle name="Input 14 2 5" xfId="6816"/>
    <cellStyle name="Input 14 2 5 2" xfId="6817"/>
    <cellStyle name="Input 14 2 5_SCH J-3" xfId="17059"/>
    <cellStyle name="Input 14 2 6" xfId="6818"/>
    <cellStyle name="Input 14 2 6 2" xfId="6819"/>
    <cellStyle name="Input 14 2 6_SCH J-3" xfId="17060"/>
    <cellStyle name="Input 14 2 7" xfId="6820"/>
    <cellStyle name="Input 14 2 7 2" xfId="6821"/>
    <cellStyle name="Input 14 2 7_SCH J-3" xfId="17061"/>
    <cellStyle name="Input 14 2 8" xfId="6822"/>
    <cellStyle name="Input 14 2 8 2" xfId="6823"/>
    <cellStyle name="Input 14 2 8_SCH J-3" xfId="17062"/>
    <cellStyle name="Input 14 2 9" xfId="6824"/>
    <cellStyle name="Input 14 2_SCH J-3" xfId="17055"/>
    <cellStyle name="Input 14 3" xfId="6825"/>
    <cellStyle name="Input 14 3 2" xfId="6826"/>
    <cellStyle name="Input 14 3_SCH J-3" xfId="17063"/>
    <cellStyle name="Input 14 4" xfId="6827"/>
    <cellStyle name="Input 14 4 2" xfId="6828"/>
    <cellStyle name="Input 14 4_SCH J-3" xfId="17064"/>
    <cellStyle name="Input 14 5" xfId="6829"/>
    <cellStyle name="Input 14 5 2" xfId="6830"/>
    <cellStyle name="Input 14 5_SCH J-3" xfId="17065"/>
    <cellStyle name="Input 14 6" xfId="6831"/>
    <cellStyle name="Input 14 6 2" xfId="6832"/>
    <cellStyle name="Input 14 6_SCH J-3" xfId="17066"/>
    <cellStyle name="Input 14 7" xfId="6833"/>
    <cellStyle name="Input 14 7 2" xfId="6834"/>
    <cellStyle name="Input 14 7_SCH J-3" xfId="17067"/>
    <cellStyle name="Input 14 8" xfId="6835"/>
    <cellStyle name="Input 14 8 2" xfId="6836"/>
    <cellStyle name="Input 14 8_SCH J-3" xfId="17068"/>
    <cellStyle name="Input 14 9" xfId="6837"/>
    <cellStyle name="Input 14 9 2" xfId="6838"/>
    <cellStyle name="Input 14 9_SCH J-3" xfId="17069"/>
    <cellStyle name="Input 14_SCH J-3" xfId="17054"/>
    <cellStyle name="Input 15" xfId="6839"/>
    <cellStyle name="Input 15 10" xfId="6840"/>
    <cellStyle name="Input 15 11" xfId="6841"/>
    <cellStyle name="Input 15 12" xfId="6842"/>
    <cellStyle name="Input 15 2" xfId="6843"/>
    <cellStyle name="Input 15 2 2" xfId="6844"/>
    <cellStyle name="Input 15 2 2 2" xfId="6845"/>
    <cellStyle name="Input 15 2 2_SCH J-3" xfId="17072"/>
    <cellStyle name="Input 15 2 3" xfId="6846"/>
    <cellStyle name="Input 15 2 3 2" xfId="6847"/>
    <cellStyle name="Input 15 2 3_SCH J-3" xfId="17073"/>
    <cellStyle name="Input 15 2 4" xfId="6848"/>
    <cellStyle name="Input 15 2 4 2" xfId="6849"/>
    <cellStyle name="Input 15 2 4_SCH J-3" xfId="17074"/>
    <cellStyle name="Input 15 2 5" xfId="6850"/>
    <cellStyle name="Input 15 2 5 2" xfId="6851"/>
    <cellStyle name="Input 15 2 5_SCH J-3" xfId="17075"/>
    <cellStyle name="Input 15 2 6" xfId="6852"/>
    <cellStyle name="Input 15 2 6 2" xfId="6853"/>
    <cellStyle name="Input 15 2 6_SCH J-3" xfId="17076"/>
    <cellStyle name="Input 15 2 7" xfId="6854"/>
    <cellStyle name="Input 15 2 7 2" xfId="6855"/>
    <cellStyle name="Input 15 2 7_SCH J-3" xfId="17077"/>
    <cellStyle name="Input 15 2 8" xfId="6856"/>
    <cellStyle name="Input 15 2 8 2" xfId="6857"/>
    <cellStyle name="Input 15 2 8_SCH J-3" xfId="17078"/>
    <cellStyle name="Input 15 2 9" xfId="6858"/>
    <cellStyle name="Input 15 2_SCH J-3" xfId="17071"/>
    <cellStyle name="Input 15 3" xfId="6859"/>
    <cellStyle name="Input 15 3 2" xfId="6860"/>
    <cellStyle name="Input 15 3_SCH J-3" xfId="17079"/>
    <cellStyle name="Input 15 4" xfId="6861"/>
    <cellStyle name="Input 15 4 2" xfId="6862"/>
    <cellStyle name="Input 15 4_SCH J-3" xfId="17080"/>
    <cellStyle name="Input 15 5" xfId="6863"/>
    <cellStyle name="Input 15 5 2" xfId="6864"/>
    <cellStyle name="Input 15 5_SCH J-3" xfId="17081"/>
    <cellStyle name="Input 15 6" xfId="6865"/>
    <cellStyle name="Input 15 6 2" xfId="6866"/>
    <cellStyle name="Input 15 6_SCH J-3" xfId="17082"/>
    <cellStyle name="Input 15 7" xfId="6867"/>
    <cellStyle name="Input 15 7 2" xfId="6868"/>
    <cellStyle name="Input 15 7_SCH J-3" xfId="17083"/>
    <cellStyle name="Input 15 8" xfId="6869"/>
    <cellStyle name="Input 15 8 2" xfId="6870"/>
    <cellStyle name="Input 15 8_SCH J-3" xfId="17084"/>
    <cellStyle name="Input 15 9" xfId="6871"/>
    <cellStyle name="Input 15 9 2" xfId="6872"/>
    <cellStyle name="Input 15 9_SCH J-3" xfId="17085"/>
    <cellStyle name="Input 15_SCH J-3" xfId="17070"/>
    <cellStyle name="Input 16" xfId="6873"/>
    <cellStyle name="Input 16 10" xfId="6874"/>
    <cellStyle name="Input 16 11" xfId="6875"/>
    <cellStyle name="Input 16 12" xfId="6876"/>
    <cellStyle name="Input 16 2" xfId="6877"/>
    <cellStyle name="Input 16 2 2" xfId="6878"/>
    <cellStyle name="Input 16 2 2 2" xfId="6879"/>
    <cellStyle name="Input 16 2 2_SCH J-3" xfId="17088"/>
    <cellStyle name="Input 16 2 3" xfId="6880"/>
    <cellStyle name="Input 16 2 3 2" xfId="6881"/>
    <cellStyle name="Input 16 2 3_SCH J-3" xfId="17089"/>
    <cellStyle name="Input 16 2 4" xfId="6882"/>
    <cellStyle name="Input 16 2 4 2" xfId="6883"/>
    <cellStyle name="Input 16 2 4_SCH J-3" xfId="17090"/>
    <cellStyle name="Input 16 2 5" xfId="6884"/>
    <cellStyle name="Input 16 2 5 2" xfId="6885"/>
    <cellStyle name="Input 16 2 5_SCH J-3" xfId="17091"/>
    <cellStyle name="Input 16 2 6" xfId="6886"/>
    <cellStyle name="Input 16 2 6 2" xfId="6887"/>
    <cellStyle name="Input 16 2 6_SCH J-3" xfId="17092"/>
    <cellStyle name="Input 16 2 7" xfId="6888"/>
    <cellStyle name="Input 16 2 7 2" xfId="6889"/>
    <cellStyle name="Input 16 2 7_SCH J-3" xfId="17093"/>
    <cellStyle name="Input 16 2 8" xfId="6890"/>
    <cellStyle name="Input 16 2 8 2" xfId="6891"/>
    <cellStyle name="Input 16 2 8_SCH J-3" xfId="17094"/>
    <cellStyle name="Input 16 2 9" xfId="6892"/>
    <cellStyle name="Input 16 2_SCH J-3" xfId="17087"/>
    <cellStyle name="Input 16 3" xfId="6893"/>
    <cellStyle name="Input 16 3 2" xfId="6894"/>
    <cellStyle name="Input 16 3_SCH J-3" xfId="17095"/>
    <cellStyle name="Input 16 4" xfId="6895"/>
    <cellStyle name="Input 16 4 2" xfId="6896"/>
    <cellStyle name="Input 16 4_SCH J-3" xfId="17096"/>
    <cellStyle name="Input 16 5" xfId="6897"/>
    <cellStyle name="Input 16 5 2" xfId="6898"/>
    <cellStyle name="Input 16 5_SCH J-3" xfId="17097"/>
    <cellStyle name="Input 16 6" xfId="6899"/>
    <cellStyle name="Input 16 6 2" xfId="6900"/>
    <cellStyle name="Input 16 6_SCH J-3" xfId="17098"/>
    <cellStyle name="Input 16 7" xfId="6901"/>
    <cellStyle name="Input 16 7 2" xfId="6902"/>
    <cellStyle name="Input 16 7_SCH J-3" xfId="17099"/>
    <cellStyle name="Input 16 8" xfId="6903"/>
    <cellStyle name="Input 16 8 2" xfId="6904"/>
    <cellStyle name="Input 16 8_SCH J-3" xfId="17100"/>
    <cellStyle name="Input 16 9" xfId="6905"/>
    <cellStyle name="Input 16 9 2" xfId="6906"/>
    <cellStyle name="Input 16 9_SCH J-3" xfId="17101"/>
    <cellStyle name="Input 16_SCH J-3" xfId="17086"/>
    <cellStyle name="Input 17" xfId="6907"/>
    <cellStyle name="Input 17 10" xfId="6908"/>
    <cellStyle name="Input 17 11" xfId="6909"/>
    <cellStyle name="Input 17 2" xfId="6910"/>
    <cellStyle name="Input 17 2 2" xfId="6911"/>
    <cellStyle name="Input 17 2 2 2" xfId="6912"/>
    <cellStyle name="Input 17 2 2_SCH J-3" xfId="17104"/>
    <cellStyle name="Input 17 2 3" xfId="6913"/>
    <cellStyle name="Input 17 2 3 2" xfId="6914"/>
    <cellStyle name="Input 17 2 3_SCH J-3" xfId="17105"/>
    <cellStyle name="Input 17 2 4" xfId="6915"/>
    <cellStyle name="Input 17 2 4 2" xfId="6916"/>
    <cellStyle name="Input 17 2 4_SCH J-3" xfId="17106"/>
    <cellStyle name="Input 17 2 5" xfId="6917"/>
    <cellStyle name="Input 17 2 5 2" xfId="6918"/>
    <cellStyle name="Input 17 2 5_SCH J-3" xfId="17107"/>
    <cellStyle name="Input 17 2 6" xfId="6919"/>
    <cellStyle name="Input 17 2 6 2" xfId="6920"/>
    <cellStyle name="Input 17 2 6_SCH J-3" xfId="17108"/>
    <cellStyle name="Input 17 2 7" xfId="6921"/>
    <cellStyle name="Input 17 2 7 2" xfId="6922"/>
    <cellStyle name="Input 17 2 7_SCH J-3" xfId="17109"/>
    <cellStyle name="Input 17 2 8" xfId="6923"/>
    <cellStyle name="Input 17 2 8 2" xfId="6924"/>
    <cellStyle name="Input 17 2 8_SCH J-3" xfId="17110"/>
    <cellStyle name="Input 17 2 9" xfId="6925"/>
    <cellStyle name="Input 17 2_SCH J-3" xfId="17103"/>
    <cellStyle name="Input 17 3" xfId="6926"/>
    <cellStyle name="Input 17 3 2" xfId="6927"/>
    <cellStyle name="Input 17 3_SCH J-3" xfId="17111"/>
    <cellStyle name="Input 17 4" xfId="6928"/>
    <cellStyle name="Input 17 4 2" xfId="6929"/>
    <cellStyle name="Input 17 4_SCH J-3" xfId="17112"/>
    <cellStyle name="Input 17 5" xfId="6930"/>
    <cellStyle name="Input 17 5 2" xfId="6931"/>
    <cellStyle name="Input 17 5_SCH J-3" xfId="17113"/>
    <cellStyle name="Input 17 6" xfId="6932"/>
    <cellStyle name="Input 17 6 2" xfId="6933"/>
    <cellStyle name="Input 17 6_SCH J-3" xfId="17114"/>
    <cellStyle name="Input 17 7" xfId="6934"/>
    <cellStyle name="Input 17 7 2" xfId="6935"/>
    <cellStyle name="Input 17 7_SCH J-3" xfId="17115"/>
    <cellStyle name="Input 17 8" xfId="6936"/>
    <cellStyle name="Input 17 8 2" xfId="6937"/>
    <cellStyle name="Input 17 8_SCH J-3" xfId="17116"/>
    <cellStyle name="Input 17 9" xfId="6938"/>
    <cellStyle name="Input 17 9 2" xfId="6939"/>
    <cellStyle name="Input 17 9_SCH J-3" xfId="17117"/>
    <cellStyle name="Input 17_SCH J-3" xfId="17102"/>
    <cellStyle name="Input 18" xfId="6940"/>
    <cellStyle name="Input 18 10" xfId="6941"/>
    <cellStyle name="Input 18 2" xfId="6942"/>
    <cellStyle name="Input 18 2 2" xfId="6943"/>
    <cellStyle name="Input 18 2 2 2" xfId="6944"/>
    <cellStyle name="Input 18 2 2_SCH J-3" xfId="17120"/>
    <cellStyle name="Input 18 2 3" xfId="6945"/>
    <cellStyle name="Input 18 2 3 2" xfId="6946"/>
    <cellStyle name="Input 18 2 3_SCH J-3" xfId="17121"/>
    <cellStyle name="Input 18 2 4" xfId="6947"/>
    <cellStyle name="Input 18 2 4 2" xfId="6948"/>
    <cellStyle name="Input 18 2 4_SCH J-3" xfId="17122"/>
    <cellStyle name="Input 18 2 5" xfId="6949"/>
    <cellStyle name="Input 18 2 5 2" xfId="6950"/>
    <cellStyle name="Input 18 2 5_SCH J-3" xfId="17123"/>
    <cellStyle name="Input 18 2 6" xfId="6951"/>
    <cellStyle name="Input 18 2 6 2" xfId="6952"/>
    <cellStyle name="Input 18 2 6_SCH J-3" xfId="17124"/>
    <cellStyle name="Input 18 2 7" xfId="6953"/>
    <cellStyle name="Input 18 2 7 2" xfId="6954"/>
    <cellStyle name="Input 18 2 7_SCH J-3" xfId="17125"/>
    <cellStyle name="Input 18 2 8" xfId="6955"/>
    <cellStyle name="Input 18 2 8 2" xfId="6956"/>
    <cellStyle name="Input 18 2 8_SCH J-3" xfId="17126"/>
    <cellStyle name="Input 18 2 9" xfId="6957"/>
    <cellStyle name="Input 18 2_SCH J-3" xfId="17119"/>
    <cellStyle name="Input 18 3" xfId="6958"/>
    <cellStyle name="Input 18 3 2" xfId="6959"/>
    <cellStyle name="Input 18 3_SCH J-3" xfId="17127"/>
    <cellStyle name="Input 18 4" xfId="6960"/>
    <cellStyle name="Input 18 4 2" xfId="6961"/>
    <cellStyle name="Input 18 4_SCH J-3" xfId="17128"/>
    <cellStyle name="Input 18 5" xfId="6962"/>
    <cellStyle name="Input 18 5 2" xfId="6963"/>
    <cellStyle name="Input 18 5_SCH J-3" xfId="17129"/>
    <cellStyle name="Input 18 6" xfId="6964"/>
    <cellStyle name="Input 18 6 2" xfId="6965"/>
    <cellStyle name="Input 18 6_SCH J-3" xfId="17130"/>
    <cellStyle name="Input 18 7" xfId="6966"/>
    <cellStyle name="Input 18 7 2" xfId="6967"/>
    <cellStyle name="Input 18 7_SCH J-3" xfId="17131"/>
    <cellStyle name="Input 18 8" xfId="6968"/>
    <cellStyle name="Input 18 8 2" xfId="6969"/>
    <cellStyle name="Input 18 8_SCH J-3" xfId="17132"/>
    <cellStyle name="Input 18 9" xfId="6970"/>
    <cellStyle name="Input 18 9 2" xfId="6971"/>
    <cellStyle name="Input 18 9_SCH J-3" xfId="17133"/>
    <cellStyle name="Input 18_SCH J-3" xfId="17118"/>
    <cellStyle name="Input 19" xfId="6972"/>
    <cellStyle name="Input 19 10" xfId="6973"/>
    <cellStyle name="Input 19 2" xfId="6974"/>
    <cellStyle name="Input 19 2 2" xfId="6975"/>
    <cellStyle name="Input 19 2 2 2" xfId="6976"/>
    <cellStyle name="Input 19 2 2_SCH J-3" xfId="17136"/>
    <cellStyle name="Input 19 2 3" xfId="6977"/>
    <cellStyle name="Input 19 2 3 2" xfId="6978"/>
    <cellStyle name="Input 19 2 3_SCH J-3" xfId="17137"/>
    <cellStyle name="Input 19 2 4" xfId="6979"/>
    <cellStyle name="Input 19 2 4 2" xfId="6980"/>
    <cellStyle name="Input 19 2 4_SCH J-3" xfId="17138"/>
    <cellStyle name="Input 19 2 5" xfId="6981"/>
    <cellStyle name="Input 19 2 5 2" xfId="6982"/>
    <cellStyle name="Input 19 2 5_SCH J-3" xfId="17139"/>
    <cellStyle name="Input 19 2 6" xfId="6983"/>
    <cellStyle name="Input 19 2 6 2" xfId="6984"/>
    <cellStyle name="Input 19 2 6_SCH J-3" xfId="17140"/>
    <cellStyle name="Input 19 2 7" xfId="6985"/>
    <cellStyle name="Input 19 2 7 2" xfId="6986"/>
    <cellStyle name="Input 19 2 7_SCH J-3" xfId="17141"/>
    <cellStyle name="Input 19 2 8" xfId="6987"/>
    <cellStyle name="Input 19 2 8 2" xfId="6988"/>
    <cellStyle name="Input 19 2 8_SCH J-3" xfId="17142"/>
    <cellStyle name="Input 19 2 9" xfId="6989"/>
    <cellStyle name="Input 19 2_SCH J-3" xfId="17135"/>
    <cellStyle name="Input 19 3" xfId="6990"/>
    <cellStyle name="Input 19 3 2" xfId="6991"/>
    <cellStyle name="Input 19 3_SCH J-3" xfId="17143"/>
    <cellStyle name="Input 19 4" xfId="6992"/>
    <cellStyle name="Input 19 4 2" xfId="6993"/>
    <cellStyle name="Input 19 4_SCH J-3" xfId="17144"/>
    <cellStyle name="Input 19 5" xfId="6994"/>
    <cellStyle name="Input 19 5 2" xfId="6995"/>
    <cellStyle name="Input 19 5_SCH J-3" xfId="17145"/>
    <cellStyle name="Input 19 6" xfId="6996"/>
    <cellStyle name="Input 19 6 2" xfId="6997"/>
    <cellStyle name="Input 19 6_SCH J-3" xfId="17146"/>
    <cellStyle name="Input 19 7" xfId="6998"/>
    <cellStyle name="Input 19 7 2" xfId="6999"/>
    <cellStyle name="Input 19 7_SCH J-3" xfId="17147"/>
    <cellStyle name="Input 19 8" xfId="7000"/>
    <cellStyle name="Input 19 8 2" xfId="7001"/>
    <cellStyle name="Input 19 8_SCH J-3" xfId="17148"/>
    <cellStyle name="Input 19 9" xfId="7002"/>
    <cellStyle name="Input 19 9 2" xfId="7003"/>
    <cellStyle name="Input 19 9_SCH J-3" xfId="17149"/>
    <cellStyle name="Input 19_SCH J-3" xfId="17134"/>
    <cellStyle name="Input 2" xfId="7004"/>
    <cellStyle name="Input 2 10" xfId="7005"/>
    <cellStyle name="Input 2 2" xfId="7006"/>
    <cellStyle name="Input 2 2 10" xfId="7007"/>
    <cellStyle name="Input 2 2 11" xfId="7008"/>
    <cellStyle name="Input 2 2 2" xfId="7009"/>
    <cellStyle name="Input 2 2 2 2" xfId="7010"/>
    <cellStyle name="Input 2 2 2_SCH J-3" xfId="17152"/>
    <cellStyle name="Input 2 2 3" xfId="7011"/>
    <cellStyle name="Input 2 2 3 2" xfId="7012"/>
    <cellStyle name="Input 2 2 3_SCH J-3" xfId="17153"/>
    <cellStyle name="Input 2 2 4" xfId="7013"/>
    <cellStyle name="Input 2 2 4 2" xfId="7014"/>
    <cellStyle name="Input 2 2 4_SCH J-3" xfId="17154"/>
    <cellStyle name="Input 2 2 5" xfId="7015"/>
    <cellStyle name="Input 2 2 5 2" xfId="7016"/>
    <cellStyle name="Input 2 2 5_SCH J-3" xfId="17155"/>
    <cellStyle name="Input 2 2 6" xfId="7017"/>
    <cellStyle name="Input 2 2 6 2" xfId="7018"/>
    <cellStyle name="Input 2 2 6_SCH J-3" xfId="17156"/>
    <cellStyle name="Input 2 2 7" xfId="7019"/>
    <cellStyle name="Input 2 2 7 2" xfId="7020"/>
    <cellStyle name="Input 2 2 7_SCH J-3" xfId="17157"/>
    <cellStyle name="Input 2 2 8" xfId="7021"/>
    <cellStyle name="Input 2 2 8 2" xfId="7022"/>
    <cellStyle name="Input 2 2 8_SCH J-3" xfId="17158"/>
    <cellStyle name="Input 2 2 9" xfId="7023"/>
    <cellStyle name="Input 2 2_SCH J-3" xfId="17151"/>
    <cellStyle name="Input 2 3" xfId="7024"/>
    <cellStyle name="Input 2 3 2" xfId="7025"/>
    <cellStyle name="Input 2 3_SCH J-3" xfId="17159"/>
    <cellStyle name="Input 2 4" xfId="7026"/>
    <cellStyle name="Input 2 4 2" xfId="7027"/>
    <cellStyle name="Input 2 4_SCH J-3" xfId="17160"/>
    <cellStyle name="Input 2 5" xfId="7028"/>
    <cellStyle name="Input 2 5 2" xfId="7029"/>
    <cellStyle name="Input 2 5_SCH J-3" xfId="17161"/>
    <cellStyle name="Input 2 6" xfId="7030"/>
    <cellStyle name="Input 2 6 2" xfId="7031"/>
    <cellStyle name="Input 2 6_SCH J-3" xfId="17162"/>
    <cellStyle name="Input 2 7" xfId="7032"/>
    <cellStyle name="Input 2 7 2" xfId="7033"/>
    <cellStyle name="Input 2 7_SCH J-3" xfId="17163"/>
    <cellStyle name="Input 2 8" xfId="7034"/>
    <cellStyle name="Input 2 8 2" xfId="7035"/>
    <cellStyle name="Input 2 8_SCH J-3" xfId="17164"/>
    <cellStyle name="Input 2 9" xfId="7036"/>
    <cellStyle name="Input 2_SCH J-3" xfId="17150"/>
    <cellStyle name="Input 20" xfId="7037"/>
    <cellStyle name="Input 20 10" xfId="7038"/>
    <cellStyle name="Input 20 2" xfId="7039"/>
    <cellStyle name="Input 20 2 2" xfId="7040"/>
    <cellStyle name="Input 20 2 2 2" xfId="7041"/>
    <cellStyle name="Input 20 2 2_SCH J-3" xfId="17167"/>
    <cellStyle name="Input 20 2 3" xfId="7042"/>
    <cellStyle name="Input 20 2 3 2" xfId="7043"/>
    <cellStyle name="Input 20 2 3_SCH J-3" xfId="17168"/>
    <cellStyle name="Input 20 2 4" xfId="7044"/>
    <cellStyle name="Input 20 2 4 2" xfId="7045"/>
    <cellStyle name="Input 20 2 4_SCH J-3" xfId="17169"/>
    <cellStyle name="Input 20 2 5" xfId="7046"/>
    <cellStyle name="Input 20 2 5 2" xfId="7047"/>
    <cellStyle name="Input 20 2 5_SCH J-3" xfId="17170"/>
    <cellStyle name="Input 20 2 6" xfId="7048"/>
    <cellStyle name="Input 20 2 6 2" xfId="7049"/>
    <cellStyle name="Input 20 2 6_SCH J-3" xfId="17171"/>
    <cellStyle name="Input 20 2 7" xfId="7050"/>
    <cellStyle name="Input 20 2 7 2" xfId="7051"/>
    <cellStyle name="Input 20 2 7_SCH J-3" xfId="17172"/>
    <cellStyle name="Input 20 2 8" xfId="7052"/>
    <cellStyle name="Input 20 2 8 2" xfId="7053"/>
    <cellStyle name="Input 20 2 8_SCH J-3" xfId="17173"/>
    <cellStyle name="Input 20 2 9" xfId="7054"/>
    <cellStyle name="Input 20 2_SCH J-3" xfId="17166"/>
    <cellStyle name="Input 20 3" xfId="7055"/>
    <cellStyle name="Input 20 3 2" xfId="7056"/>
    <cellStyle name="Input 20 3_SCH J-3" xfId="17174"/>
    <cellStyle name="Input 20 4" xfId="7057"/>
    <cellStyle name="Input 20 4 2" xfId="7058"/>
    <cellStyle name="Input 20 4_SCH J-3" xfId="17175"/>
    <cellStyle name="Input 20 5" xfId="7059"/>
    <cellStyle name="Input 20 5 2" xfId="7060"/>
    <cellStyle name="Input 20 5_SCH J-3" xfId="17176"/>
    <cellStyle name="Input 20 6" xfId="7061"/>
    <cellStyle name="Input 20 6 2" xfId="7062"/>
    <cellStyle name="Input 20 6_SCH J-3" xfId="17177"/>
    <cellStyle name="Input 20 7" xfId="7063"/>
    <cellStyle name="Input 20 7 2" xfId="7064"/>
    <cellStyle name="Input 20 7_SCH J-3" xfId="17178"/>
    <cellStyle name="Input 20 8" xfId="7065"/>
    <cellStyle name="Input 20 8 2" xfId="7066"/>
    <cellStyle name="Input 20 8_SCH J-3" xfId="17179"/>
    <cellStyle name="Input 20 9" xfId="7067"/>
    <cellStyle name="Input 20 9 2" xfId="7068"/>
    <cellStyle name="Input 20 9_SCH J-3" xfId="17180"/>
    <cellStyle name="Input 20_SCH J-3" xfId="17165"/>
    <cellStyle name="Input 21" xfId="7069"/>
    <cellStyle name="Input 21 10" xfId="7070"/>
    <cellStyle name="Input 21 2" xfId="7071"/>
    <cellStyle name="Input 21 2 2" xfId="7072"/>
    <cellStyle name="Input 21 2 2 2" xfId="7073"/>
    <cellStyle name="Input 21 2 2_SCH J-3" xfId="17183"/>
    <cellStyle name="Input 21 2 3" xfId="7074"/>
    <cellStyle name="Input 21 2 3 2" xfId="7075"/>
    <cellStyle name="Input 21 2 3_SCH J-3" xfId="17184"/>
    <cellStyle name="Input 21 2 4" xfId="7076"/>
    <cellStyle name="Input 21 2 4 2" xfId="7077"/>
    <cellStyle name="Input 21 2 4_SCH J-3" xfId="17185"/>
    <cellStyle name="Input 21 2 5" xfId="7078"/>
    <cellStyle name="Input 21 2 5 2" xfId="7079"/>
    <cellStyle name="Input 21 2 5_SCH J-3" xfId="17186"/>
    <cellStyle name="Input 21 2 6" xfId="7080"/>
    <cellStyle name="Input 21 2 6 2" xfId="7081"/>
    <cellStyle name="Input 21 2 6_SCH J-3" xfId="17187"/>
    <cellStyle name="Input 21 2 7" xfId="7082"/>
    <cellStyle name="Input 21 2 7 2" xfId="7083"/>
    <cellStyle name="Input 21 2 7_SCH J-3" xfId="17188"/>
    <cellStyle name="Input 21 2 8" xfId="7084"/>
    <cellStyle name="Input 21 2 8 2" xfId="7085"/>
    <cellStyle name="Input 21 2 8_SCH J-3" xfId="17189"/>
    <cellStyle name="Input 21 2 9" xfId="7086"/>
    <cellStyle name="Input 21 2_SCH J-3" xfId="17182"/>
    <cellStyle name="Input 21 3" xfId="7087"/>
    <cellStyle name="Input 21 3 2" xfId="7088"/>
    <cellStyle name="Input 21 3_SCH J-3" xfId="17190"/>
    <cellStyle name="Input 21 4" xfId="7089"/>
    <cellStyle name="Input 21 4 2" xfId="7090"/>
    <cellStyle name="Input 21 4_SCH J-3" xfId="17191"/>
    <cellStyle name="Input 21 5" xfId="7091"/>
    <cellStyle name="Input 21 5 2" xfId="7092"/>
    <cellStyle name="Input 21 5_SCH J-3" xfId="17192"/>
    <cellStyle name="Input 21 6" xfId="7093"/>
    <cellStyle name="Input 21 6 2" xfId="7094"/>
    <cellStyle name="Input 21 6_SCH J-3" xfId="17193"/>
    <cellStyle name="Input 21 7" xfId="7095"/>
    <cellStyle name="Input 21 7 2" xfId="7096"/>
    <cellStyle name="Input 21 7_SCH J-3" xfId="17194"/>
    <cellStyle name="Input 21 8" xfId="7097"/>
    <cellStyle name="Input 21 8 2" xfId="7098"/>
    <cellStyle name="Input 21 8_SCH J-3" xfId="17195"/>
    <cellStyle name="Input 21 9" xfId="7099"/>
    <cellStyle name="Input 21 9 2" xfId="7100"/>
    <cellStyle name="Input 21 9_SCH J-3" xfId="17196"/>
    <cellStyle name="Input 21_SCH J-3" xfId="17181"/>
    <cellStyle name="Input 22" xfId="7101"/>
    <cellStyle name="Input 22 2" xfId="7102"/>
    <cellStyle name="Input 22 2 2" xfId="7103"/>
    <cellStyle name="Input 22 2_SCH J-3" xfId="17198"/>
    <cellStyle name="Input 22 3" xfId="7104"/>
    <cellStyle name="Input 22 3 2" xfId="7105"/>
    <cellStyle name="Input 22 3_SCH J-3" xfId="17199"/>
    <cellStyle name="Input 22 4" xfId="7106"/>
    <cellStyle name="Input 22 4 2" xfId="7107"/>
    <cellStyle name="Input 22 4_SCH J-3" xfId="17200"/>
    <cellStyle name="Input 22 5" xfId="7108"/>
    <cellStyle name="Input 22 5 2" xfId="7109"/>
    <cellStyle name="Input 22 5_SCH J-3" xfId="17201"/>
    <cellStyle name="Input 22 6" xfId="7110"/>
    <cellStyle name="Input 22 6 2" xfId="7111"/>
    <cellStyle name="Input 22 6_SCH J-3" xfId="17202"/>
    <cellStyle name="Input 22 7" xfId="7112"/>
    <cellStyle name="Input 22 7 2" xfId="7113"/>
    <cellStyle name="Input 22 7_SCH J-3" xfId="17203"/>
    <cellStyle name="Input 22 8" xfId="7114"/>
    <cellStyle name="Input 22 8 2" xfId="7115"/>
    <cellStyle name="Input 22 8_SCH J-3" xfId="17204"/>
    <cellStyle name="Input 22 9" xfId="7116"/>
    <cellStyle name="Input 22_SCH J-3" xfId="17197"/>
    <cellStyle name="Input 23" xfId="14521"/>
    <cellStyle name="Input 3" xfId="7117"/>
    <cellStyle name="Input 3 10" xfId="7118"/>
    <cellStyle name="Input 3 11" xfId="7119"/>
    <cellStyle name="Input 3 2" xfId="7120"/>
    <cellStyle name="Input 3 2 10" xfId="7121"/>
    <cellStyle name="Input 3 2 2" xfId="7122"/>
    <cellStyle name="Input 3 2 2 2" xfId="7123"/>
    <cellStyle name="Input 3 2 2_SCH J-3" xfId="17207"/>
    <cellStyle name="Input 3 2 3" xfId="7124"/>
    <cellStyle name="Input 3 2 3 2" xfId="7125"/>
    <cellStyle name="Input 3 2 3_SCH J-3" xfId="17208"/>
    <cellStyle name="Input 3 2 4" xfId="7126"/>
    <cellStyle name="Input 3 2 4 2" xfId="7127"/>
    <cellStyle name="Input 3 2 4_SCH J-3" xfId="17209"/>
    <cellStyle name="Input 3 2 5" xfId="7128"/>
    <cellStyle name="Input 3 2 5 2" xfId="7129"/>
    <cellStyle name="Input 3 2 5_SCH J-3" xfId="17210"/>
    <cellStyle name="Input 3 2 6" xfId="7130"/>
    <cellStyle name="Input 3 2 6 2" xfId="7131"/>
    <cellStyle name="Input 3 2 6_SCH J-3" xfId="17211"/>
    <cellStyle name="Input 3 2 7" xfId="7132"/>
    <cellStyle name="Input 3 2 7 2" xfId="7133"/>
    <cellStyle name="Input 3 2 7_SCH J-3" xfId="17212"/>
    <cellStyle name="Input 3 2 8" xfId="7134"/>
    <cellStyle name="Input 3 2 8 2" xfId="7135"/>
    <cellStyle name="Input 3 2 8_SCH J-3" xfId="17213"/>
    <cellStyle name="Input 3 2 9" xfId="7136"/>
    <cellStyle name="Input 3 2_SCH J-3" xfId="17206"/>
    <cellStyle name="Input 3 3" xfId="7137"/>
    <cellStyle name="Input 3 3 2" xfId="7138"/>
    <cellStyle name="Input 3 3_SCH J-3" xfId="17214"/>
    <cellStyle name="Input 3 4" xfId="7139"/>
    <cellStyle name="Input 3 4 2" xfId="7140"/>
    <cellStyle name="Input 3 4_SCH J-3" xfId="17215"/>
    <cellStyle name="Input 3 5" xfId="7141"/>
    <cellStyle name="Input 3 5 2" xfId="7142"/>
    <cellStyle name="Input 3 5_SCH J-3" xfId="17216"/>
    <cellStyle name="Input 3 6" xfId="7143"/>
    <cellStyle name="Input 3 6 2" xfId="7144"/>
    <cellStyle name="Input 3 6_SCH J-3" xfId="17217"/>
    <cellStyle name="Input 3 7" xfId="7145"/>
    <cellStyle name="Input 3 7 2" xfId="7146"/>
    <cellStyle name="Input 3 7_SCH J-3" xfId="17218"/>
    <cellStyle name="Input 3 8" xfId="7147"/>
    <cellStyle name="Input 3 8 2" xfId="7148"/>
    <cellStyle name="Input 3 8_SCH J-3" xfId="17219"/>
    <cellStyle name="Input 3 9" xfId="7149"/>
    <cellStyle name="Input 3 9 2" xfId="7150"/>
    <cellStyle name="Input 3 9_SCH J-3" xfId="17220"/>
    <cellStyle name="Input 3_SCH J-3" xfId="17205"/>
    <cellStyle name="Input 4" xfId="7151"/>
    <cellStyle name="Input 4 10" xfId="7152"/>
    <cellStyle name="Input 4 11" xfId="7153"/>
    <cellStyle name="Input 4 12" xfId="7154"/>
    <cellStyle name="Input 4 2" xfId="7155"/>
    <cellStyle name="Input 4 2 2" xfId="7156"/>
    <cellStyle name="Input 4 2 2 2" xfId="7157"/>
    <cellStyle name="Input 4 2 2_SCH J-3" xfId="17223"/>
    <cellStyle name="Input 4 2 3" xfId="7158"/>
    <cellStyle name="Input 4 2 3 2" xfId="7159"/>
    <cellStyle name="Input 4 2 3_SCH J-3" xfId="17224"/>
    <cellStyle name="Input 4 2 4" xfId="7160"/>
    <cellStyle name="Input 4 2 4 2" xfId="7161"/>
    <cellStyle name="Input 4 2 4_SCH J-3" xfId="17225"/>
    <cellStyle name="Input 4 2 5" xfId="7162"/>
    <cellStyle name="Input 4 2 5 2" xfId="7163"/>
    <cellStyle name="Input 4 2 5_SCH J-3" xfId="17226"/>
    <cellStyle name="Input 4 2 6" xfId="7164"/>
    <cellStyle name="Input 4 2 6 2" xfId="7165"/>
    <cellStyle name="Input 4 2 6_SCH J-3" xfId="17227"/>
    <cellStyle name="Input 4 2 7" xfId="7166"/>
    <cellStyle name="Input 4 2 7 2" xfId="7167"/>
    <cellStyle name="Input 4 2 7_SCH J-3" xfId="17228"/>
    <cellStyle name="Input 4 2 8" xfId="7168"/>
    <cellStyle name="Input 4 2 8 2" xfId="7169"/>
    <cellStyle name="Input 4 2 8_SCH J-3" xfId="17229"/>
    <cellStyle name="Input 4 2 9" xfId="7170"/>
    <cellStyle name="Input 4 2_SCH J-3" xfId="17222"/>
    <cellStyle name="Input 4 3" xfId="7171"/>
    <cellStyle name="Input 4 3 2" xfId="7172"/>
    <cellStyle name="Input 4 3_SCH J-3" xfId="17230"/>
    <cellStyle name="Input 4 4" xfId="7173"/>
    <cellStyle name="Input 4 4 2" xfId="7174"/>
    <cellStyle name="Input 4 4_SCH J-3" xfId="17231"/>
    <cellStyle name="Input 4 5" xfId="7175"/>
    <cellStyle name="Input 4 5 2" xfId="7176"/>
    <cellStyle name="Input 4 5_SCH J-3" xfId="17232"/>
    <cellStyle name="Input 4 6" xfId="7177"/>
    <cellStyle name="Input 4 6 2" xfId="7178"/>
    <cellStyle name="Input 4 6_SCH J-3" xfId="17233"/>
    <cellStyle name="Input 4 7" xfId="7179"/>
    <cellStyle name="Input 4 7 2" xfId="7180"/>
    <cellStyle name="Input 4 7_SCH J-3" xfId="17234"/>
    <cellStyle name="Input 4 8" xfId="7181"/>
    <cellStyle name="Input 4 8 2" xfId="7182"/>
    <cellStyle name="Input 4 8_SCH J-3" xfId="17235"/>
    <cellStyle name="Input 4 9" xfId="7183"/>
    <cellStyle name="Input 4 9 2" xfId="7184"/>
    <cellStyle name="Input 4 9_SCH J-3" xfId="17236"/>
    <cellStyle name="Input 4_SCH J-3" xfId="17221"/>
    <cellStyle name="Input 5" xfId="7185"/>
    <cellStyle name="Input 5 10" xfId="7186"/>
    <cellStyle name="Input 5 11" xfId="7187"/>
    <cellStyle name="Input 5 12" xfId="7188"/>
    <cellStyle name="Input 5 2" xfId="7189"/>
    <cellStyle name="Input 5 2 2" xfId="7190"/>
    <cellStyle name="Input 5 2 2 2" xfId="7191"/>
    <cellStyle name="Input 5 2 2_SCH J-3" xfId="17239"/>
    <cellStyle name="Input 5 2 3" xfId="7192"/>
    <cellStyle name="Input 5 2 3 2" xfId="7193"/>
    <cellStyle name="Input 5 2 3_SCH J-3" xfId="17240"/>
    <cellStyle name="Input 5 2 4" xfId="7194"/>
    <cellStyle name="Input 5 2 4 2" xfId="7195"/>
    <cellStyle name="Input 5 2 4_SCH J-3" xfId="17241"/>
    <cellStyle name="Input 5 2 5" xfId="7196"/>
    <cellStyle name="Input 5 2 5 2" xfId="7197"/>
    <cellStyle name="Input 5 2 5_SCH J-3" xfId="17242"/>
    <cellStyle name="Input 5 2 6" xfId="7198"/>
    <cellStyle name="Input 5 2 6 2" xfId="7199"/>
    <cellStyle name="Input 5 2 6_SCH J-3" xfId="17243"/>
    <cellStyle name="Input 5 2 7" xfId="7200"/>
    <cellStyle name="Input 5 2 7 2" xfId="7201"/>
    <cellStyle name="Input 5 2 7_SCH J-3" xfId="17244"/>
    <cellStyle name="Input 5 2 8" xfId="7202"/>
    <cellStyle name="Input 5 2 8 2" xfId="7203"/>
    <cellStyle name="Input 5 2 8_SCH J-3" xfId="17245"/>
    <cellStyle name="Input 5 2 9" xfId="7204"/>
    <cellStyle name="Input 5 2_SCH J-3" xfId="17238"/>
    <cellStyle name="Input 5 3" xfId="7205"/>
    <cellStyle name="Input 5 3 2" xfId="7206"/>
    <cellStyle name="Input 5 3_SCH J-3" xfId="17246"/>
    <cellStyle name="Input 5 4" xfId="7207"/>
    <cellStyle name="Input 5 4 2" xfId="7208"/>
    <cellStyle name="Input 5 4_SCH J-3" xfId="17247"/>
    <cellStyle name="Input 5 5" xfId="7209"/>
    <cellStyle name="Input 5 5 2" xfId="7210"/>
    <cellStyle name="Input 5 5_SCH J-3" xfId="17248"/>
    <cellStyle name="Input 5 6" xfId="7211"/>
    <cellStyle name="Input 5 6 2" xfId="7212"/>
    <cellStyle name="Input 5 6_SCH J-3" xfId="17249"/>
    <cellStyle name="Input 5 7" xfId="7213"/>
    <cellStyle name="Input 5 7 2" xfId="7214"/>
    <cellStyle name="Input 5 7_SCH J-3" xfId="17250"/>
    <cellStyle name="Input 5 8" xfId="7215"/>
    <cellStyle name="Input 5 8 2" xfId="7216"/>
    <cellStyle name="Input 5 8_SCH J-3" xfId="17251"/>
    <cellStyle name="Input 5 9" xfId="7217"/>
    <cellStyle name="Input 5 9 2" xfId="7218"/>
    <cellStyle name="Input 5 9_SCH J-3" xfId="17252"/>
    <cellStyle name="Input 5_SCH J-3" xfId="17237"/>
    <cellStyle name="Input 6" xfId="7219"/>
    <cellStyle name="Input 6 10" xfId="7220"/>
    <cellStyle name="Input 6 11" xfId="7221"/>
    <cellStyle name="Input 6 12" xfId="7222"/>
    <cellStyle name="Input 6 2" xfId="7223"/>
    <cellStyle name="Input 6 2 2" xfId="7224"/>
    <cellStyle name="Input 6 2 2 2" xfId="7225"/>
    <cellStyle name="Input 6 2 2_SCH J-3" xfId="17255"/>
    <cellStyle name="Input 6 2 3" xfId="7226"/>
    <cellStyle name="Input 6 2 3 2" xfId="7227"/>
    <cellStyle name="Input 6 2 3_SCH J-3" xfId="17256"/>
    <cellStyle name="Input 6 2 4" xfId="7228"/>
    <cellStyle name="Input 6 2 4 2" xfId="7229"/>
    <cellStyle name="Input 6 2 4_SCH J-3" xfId="17257"/>
    <cellStyle name="Input 6 2 5" xfId="7230"/>
    <cellStyle name="Input 6 2 5 2" xfId="7231"/>
    <cellStyle name="Input 6 2 5_SCH J-3" xfId="17258"/>
    <cellStyle name="Input 6 2 6" xfId="7232"/>
    <cellStyle name="Input 6 2 6 2" xfId="7233"/>
    <cellStyle name="Input 6 2 6_SCH J-3" xfId="17259"/>
    <cellStyle name="Input 6 2 7" xfId="7234"/>
    <cellStyle name="Input 6 2 7 2" xfId="7235"/>
    <cellStyle name="Input 6 2 7_SCH J-3" xfId="17260"/>
    <cellStyle name="Input 6 2 8" xfId="7236"/>
    <cellStyle name="Input 6 2 8 2" xfId="7237"/>
    <cellStyle name="Input 6 2 8_SCH J-3" xfId="17261"/>
    <cellStyle name="Input 6 2 9" xfId="7238"/>
    <cellStyle name="Input 6 2_SCH J-3" xfId="17254"/>
    <cellStyle name="Input 6 3" xfId="7239"/>
    <cellStyle name="Input 6 3 2" xfId="7240"/>
    <cellStyle name="Input 6 3_SCH J-3" xfId="17262"/>
    <cellStyle name="Input 6 4" xfId="7241"/>
    <cellStyle name="Input 6 4 2" xfId="7242"/>
    <cellStyle name="Input 6 4_SCH J-3" xfId="17263"/>
    <cellStyle name="Input 6 5" xfId="7243"/>
    <cellStyle name="Input 6 5 2" xfId="7244"/>
    <cellStyle name="Input 6 5_SCH J-3" xfId="17264"/>
    <cellStyle name="Input 6 6" xfId="7245"/>
    <cellStyle name="Input 6 6 2" xfId="7246"/>
    <cellStyle name="Input 6 6_SCH J-3" xfId="17265"/>
    <cellStyle name="Input 6 7" xfId="7247"/>
    <cellStyle name="Input 6 7 2" xfId="7248"/>
    <cellStyle name="Input 6 7_SCH J-3" xfId="17266"/>
    <cellStyle name="Input 6 8" xfId="7249"/>
    <cellStyle name="Input 6 8 2" xfId="7250"/>
    <cellStyle name="Input 6 8_SCH J-3" xfId="17267"/>
    <cellStyle name="Input 6 9" xfId="7251"/>
    <cellStyle name="Input 6 9 2" xfId="7252"/>
    <cellStyle name="Input 6 9_SCH J-3" xfId="17268"/>
    <cellStyle name="Input 6_SCH J-3" xfId="17253"/>
    <cellStyle name="Input 7" xfId="7253"/>
    <cellStyle name="Input 7 10" xfId="7254"/>
    <cellStyle name="Input 7 11" xfId="7255"/>
    <cellStyle name="Input 7 12" xfId="7256"/>
    <cellStyle name="Input 7 2" xfId="7257"/>
    <cellStyle name="Input 7 2 2" xfId="7258"/>
    <cellStyle name="Input 7 2 2 2" xfId="7259"/>
    <cellStyle name="Input 7 2 2_SCH J-3" xfId="17271"/>
    <cellStyle name="Input 7 2 3" xfId="7260"/>
    <cellStyle name="Input 7 2 3 2" xfId="7261"/>
    <cellStyle name="Input 7 2 3_SCH J-3" xfId="17272"/>
    <cellStyle name="Input 7 2 4" xfId="7262"/>
    <cellStyle name="Input 7 2 4 2" xfId="7263"/>
    <cellStyle name="Input 7 2 4_SCH J-3" xfId="17273"/>
    <cellStyle name="Input 7 2 5" xfId="7264"/>
    <cellStyle name="Input 7 2 5 2" xfId="7265"/>
    <cellStyle name="Input 7 2 5_SCH J-3" xfId="17274"/>
    <cellStyle name="Input 7 2 6" xfId="7266"/>
    <cellStyle name="Input 7 2 6 2" xfId="7267"/>
    <cellStyle name="Input 7 2 6_SCH J-3" xfId="17275"/>
    <cellStyle name="Input 7 2 7" xfId="7268"/>
    <cellStyle name="Input 7 2 7 2" xfId="7269"/>
    <cellStyle name="Input 7 2 7_SCH J-3" xfId="17276"/>
    <cellStyle name="Input 7 2 8" xfId="7270"/>
    <cellStyle name="Input 7 2 8 2" xfId="7271"/>
    <cellStyle name="Input 7 2 8_SCH J-3" xfId="17277"/>
    <cellStyle name="Input 7 2 9" xfId="7272"/>
    <cellStyle name="Input 7 2_SCH J-3" xfId="17270"/>
    <cellStyle name="Input 7 3" xfId="7273"/>
    <cellStyle name="Input 7 3 2" xfId="7274"/>
    <cellStyle name="Input 7 3_SCH J-3" xfId="17278"/>
    <cellStyle name="Input 7 4" xfId="7275"/>
    <cellStyle name="Input 7 4 2" xfId="7276"/>
    <cellStyle name="Input 7 4_SCH J-3" xfId="17279"/>
    <cellStyle name="Input 7 5" xfId="7277"/>
    <cellStyle name="Input 7 5 2" xfId="7278"/>
    <cellStyle name="Input 7 5_SCH J-3" xfId="17280"/>
    <cellStyle name="Input 7 6" xfId="7279"/>
    <cellStyle name="Input 7 6 2" xfId="7280"/>
    <cellStyle name="Input 7 6_SCH J-3" xfId="17281"/>
    <cellStyle name="Input 7 7" xfId="7281"/>
    <cellStyle name="Input 7 7 2" xfId="7282"/>
    <cellStyle name="Input 7 7_SCH J-3" xfId="17282"/>
    <cellStyle name="Input 7 8" xfId="7283"/>
    <cellStyle name="Input 7 8 2" xfId="7284"/>
    <cellStyle name="Input 7 8_SCH J-3" xfId="17283"/>
    <cellStyle name="Input 7 9" xfId="7285"/>
    <cellStyle name="Input 7 9 2" xfId="7286"/>
    <cellStyle name="Input 7 9_SCH J-3" xfId="17284"/>
    <cellStyle name="Input 7_SCH J-3" xfId="17269"/>
    <cellStyle name="Input 8" xfId="7287"/>
    <cellStyle name="Input 8 10" xfId="7288"/>
    <cellStyle name="Input 8 11" xfId="7289"/>
    <cellStyle name="Input 8 12" xfId="7290"/>
    <cellStyle name="Input 8 2" xfId="7291"/>
    <cellStyle name="Input 8 2 2" xfId="7292"/>
    <cellStyle name="Input 8 2 2 2" xfId="7293"/>
    <cellStyle name="Input 8 2 2_SCH J-3" xfId="17287"/>
    <cellStyle name="Input 8 2 3" xfId="7294"/>
    <cellStyle name="Input 8 2 3 2" xfId="7295"/>
    <cellStyle name="Input 8 2 3_SCH J-3" xfId="17288"/>
    <cellStyle name="Input 8 2 4" xfId="7296"/>
    <cellStyle name="Input 8 2 4 2" xfId="7297"/>
    <cellStyle name="Input 8 2 4_SCH J-3" xfId="17289"/>
    <cellStyle name="Input 8 2 5" xfId="7298"/>
    <cellStyle name="Input 8 2 5 2" xfId="7299"/>
    <cellStyle name="Input 8 2 5_SCH J-3" xfId="17290"/>
    <cellStyle name="Input 8 2 6" xfId="7300"/>
    <cellStyle name="Input 8 2 6 2" xfId="7301"/>
    <cellStyle name="Input 8 2 6_SCH J-3" xfId="17291"/>
    <cellStyle name="Input 8 2 7" xfId="7302"/>
    <cellStyle name="Input 8 2 7 2" xfId="7303"/>
    <cellStyle name="Input 8 2 7_SCH J-3" xfId="17292"/>
    <cellStyle name="Input 8 2 8" xfId="7304"/>
    <cellStyle name="Input 8 2 8 2" xfId="7305"/>
    <cellStyle name="Input 8 2 8_SCH J-3" xfId="17293"/>
    <cellStyle name="Input 8 2 9" xfId="7306"/>
    <cellStyle name="Input 8 2_SCH J-3" xfId="17286"/>
    <cellStyle name="Input 8 3" xfId="7307"/>
    <cellStyle name="Input 8 3 2" xfId="7308"/>
    <cellStyle name="Input 8 3_SCH J-3" xfId="17294"/>
    <cellStyle name="Input 8 4" xfId="7309"/>
    <cellStyle name="Input 8 4 2" xfId="7310"/>
    <cellStyle name="Input 8 4_SCH J-3" xfId="17295"/>
    <cellStyle name="Input 8 5" xfId="7311"/>
    <cellStyle name="Input 8 5 2" xfId="7312"/>
    <cellStyle name="Input 8 5_SCH J-3" xfId="17296"/>
    <cellStyle name="Input 8 6" xfId="7313"/>
    <cellStyle name="Input 8 6 2" xfId="7314"/>
    <cellStyle name="Input 8 6_SCH J-3" xfId="17297"/>
    <cellStyle name="Input 8 7" xfId="7315"/>
    <cellStyle name="Input 8 7 2" xfId="7316"/>
    <cellStyle name="Input 8 7_SCH J-3" xfId="17298"/>
    <cellStyle name="Input 8 8" xfId="7317"/>
    <cellStyle name="Input 8 8 2" xfId="7318"/>
    <cellStyle name="Input 8 8_SCH J-3" xfId="17299"/>
    <cellStyle name="Input 8 9" xfId="7319"/>
    <cellStyle name="Input 8 9 2" xfId="7320"/>
    <cellStyle name="Input 8 9_SCH J-3" xfId="17300"/>
    <cellStyle name="Input 8_SCH J-3" xfId="17285"/>
    <cellStyle name="Input 9" xfId="7321"/>
    <cellStyle name="Input 9 10" xfId="7322"/>
    <cellStyle name="Input 9 11" xfId="7323"/>
    <cellStyle name="Input 9 12" xfId="7324"/>
    <cellStyle name="Input 9 2" xfId="7325"/>
    <cellStyle name="Input 9 2 2" xfId="7326"/>
    <cellStyle name="Input 9 2 2 2" xfId="7327"/>
    <cellStyle name="Input 9 2 2_SCH J-3" xfId="17303"/>
    <cellStyle name="Input 9 2 3" xfId="7328"/>
    <cellStyle name="Input 9 2 3 2" xfId="7329"/>
    <cellStyle name="Input 9 2 3_SCH J-3" xfId="17304"/>
    <cellStyle name="Input 9 2 4" xfId="7330"/>
    <cellStyle name="Input 9 2 4 2" xfId="7331"/>
    <cellStyle name="Input 9 2 4_SCH J-3" xfId="17305"/>
    <cellStyle name="Input 9 2 5" xfId="7332"/>
    <cellStyle name="Input 9 2 5 2" xfId="7333"/>
    <cellStyle name="Input 9 2 5_SCH J-3" xfId="17306"/>
    <cellStyle name="Input 9 2 6" xfId="7334"/>
    <cellStyle name="Input 9 2 6 2" xfId="7335"/>
    <cellStyle name="Input 9 2 6_SCH J-3" xfId="17307"/>
    <cellStyle name="Input 9 2 7" xfId="7336"/>
    <cellStyle name="Input 9 2 7 2" xfId="7337"/>
    <cellStyle name="Input 9 2 7_SCH J-3" xfId="17308"/>
    <cellStyle name="Input 9 2 8" xfId="7338"/>
    <cellStyle name="Input 9 2 8 2" xfId="7339"/>
    <cellStyle name="Input 9 2 8_SCH J-3" xfId="17309"/>
    <cellStyle name="Input 9 2 9" xfId="7340"/>
    <cellStyle name="Input 9 2_SCH J-3" xfId="17302"/>
    <cellStyle name="Input 9 3" xfId="7341"/>
    <cellStyle name="Input 9 3 2" xfId="7342"/>
    <cellStyle name="Input 9 3_SCH J-3" xfId="17310"/>
    <cellStyle name="Input 9 4" xfId="7343"/>
    <cellStyle name="Input 9 4 2" xfId="7344"/>
    <cellStyle name="Input 9 4_SCH J-3" xfId="17311"/>
    <cellStyle name="Input 9 5" xfId="7345"/>
    <cellStyle name="Input 9 5 2" xfId="7346"/>
    <cellStyle name="Input 9 5_SCH J-3" xfId="17312"/>
    <cellStyle name="Input 9 6" xfId="7347"/>
    <cellStyle name="Input 9 6 2" xfId="7348"/>
    <cellStyle name="Input 9 6_SCH J-3" xfId="17313"/>
    <cellStyle name="Input 9 7" xfId="7349"/>
    <cellStyle name="Input 9 7 2" xfId="7350"/>
    <cellStyle name="Input 9 7_SCH J-3" xfId="17314"/>
    <cellStyle name="Input 9 8" xfId="7351"/>
    <cellStyle name="Input 9 8 2" xfId="7352"/>
    <cellStyle name="Input 9 8_SCH J-3" xfId="17315"/>
    <cellStyle name="Input 9 9" xfId="7353"/>
    <cellStyle name="Input 9 9 2" xfId="7354"/>
    <cellStyle name="Input 9 9_SCH J-3" xfId="17316"/>
    <cellStyle name="Input 9_SCH J-3" xfId="17301"/>
    <cellStyle name="Labels - Style3" xfId="7355"/>
    <cellStyle name="LineItemPrompt" xfId="7356"/>
    <cellStyle name="LineItemPrompt 2" xfId="7357"/>
    <cellStyle name="LineItemPrompt 2 2" xfId="7358"/>
    <cellStyle name="LineItemPrompt 2 3" xfId="7359"/>
    <cellStyle name="LineItemPrompt 2_SCH J-3" xfId="17318"/>
    <cellStyle name="LineItemPrompt 3" xfId="7360"/>
    <cellStyle name="LineItemPrompt 4" xfId="14522"/>
    <cellStyle name="LineItemPrompt_SCH J-3" xfId="17317"/>
    <cellStyle name="LineItemValue" xfId="7361"/>
    <cellStyle name="LineItemValue 2" xfId="7362"/>
    <cellStyle name="LineItemValue 2 2" xfId="7363"/>
    <cellStyle name="LineItemValue 2 3" xfId="7364"/>
    <cellStyle name="LineItemValue 2_SCH J-3" xfId="17320"/>
    <cellStyle name="LineItemValue 3" xfId="7365"/>
    <cellStyle name="LineItemValue 4" xfId="7366"/>
    <cellStyle name="LineItemValue 5" xfId="14523"/>
    <cellStyle name="LineItemValue_SCH J-3" xfId="17319"/>
    <cellStyle name="Linked Cell" xfId="14652" builtinId="24" customBuiltin="1"/>
    <cellStyle name="Linked Cell 10" xfId="7367"/>
    <cellStyle name="Linked Cell 11" xfId="7368"/>
    <cellStyle name="Linked Cell 12" xfId="7369"/>
    <cellStyle name="Linked Cell 13" xfId="7370"/>
    <cellStyle name="Linked Cell 14" xfId="7371"/>
    <cellStyle name="Linked Cell 15" xfId="7372"/>
    <cellStyle name="Linked Cell 16" xfId="7373"/>
    <cellStyle name="Linked Cell 17" xfId="7374"/>
    <cellStyle name="Linked Cell 17 2" xfId="7375"/>
    <cellStyle name="Linked Cell 17_SCH J-3" xfId="17321"/>
    <cellStyle name="Linked Cell 2" xfId="7376"/>
    <cellStyle name="Linked Cell 2 2" xfId="7377"/>
    <cellStyle name="Linked Cell 2 2 2" xfId="7378"/>
    <cellStyle name="Linked Cell 2 2_SCH J-3" xfId="17323"/>
    <cellStyle name="Linked Cell 2 3" xfId="7379"/>
    <cellStyle name="Linked Cell 2_SCH J-3" xfId="17322"/>
    <cellStyle name="Linked Cell 3" xfId="7380"/>
    <cellStyle name="Linked Cell 3 2" xfId="7381"/>
    <cellStyle name="Linked Cell 3_SCH J-3" xfId="17324"/>
    <cellStyle name="Linked Cell 4" xfId="7382"/>
    <cellStyle name="Linked Cell 5" xfId="7383"/>
    <cellStyle name="Linked Cell 6" xfId="7384"/>
    <cellStyle name="Linked Cell 7" xfId="7385"/>
    <cellStyle name="Linked Cell 8" xfId="7386"/>
    <cellStyle name="Linked Cell 9" xfId="7387"/>
    <cellStyle name="Milliers [0]_EDYAN" xfId="7388"/>
    <cellStyle name="Milliers_EDYAN" xfId="7389"/>
    <cellStyle name="Monétaire [0]_EDYAN" xfId="7390"/>
    <cellStyle name="Monétaire_EDYAN" xfId="7391"/>
    <cellStyle name="Neutral" xfId="14648" builtinId="28" customBuiltin="1"/>
    <cellStyle name="Neutral 10" xfId="7392"/>
    <cellStyle name="Neutral 11" xfId="7393"/>
    <cellStyle name="Neutral 12" xfId="7394"/>
    <cellStyle name="Neutral 13" xfId="7395"/>
    <cellStyle name="Neutral 14" xfId="7396"/>
    <cellStyle name="Neutral 15" xfId="7397"/>
    <cellStyle name="Neutral 16" xfId="7398"/>
    <cellStyle name="Neutral 17" xfId="7399"/>
    <cellStyle name="Neutral 17 2" xfId="7400"/>
    <cellStyle name="Neutral 17_SCH J-3" xfId="17325"/>
    <cellStyle name="Neutral 2" xfId="7401"/>
    <cellStyle name="Neutral 2 2" xfId="7402"/>
    <cellStyle name="Neutral 2 2 2" xfId="7403"/>
    <cellStyle name="Neutral 2 2_SCH J-3" xfId="17327"/>
    <cellStyle name="Neutral 2 3" xfId="7404"/>
    <cellStyle name="Neutral 2_SCH J-3" xfId="17326"/>
    <cellStyle name="Neutral 3" xfId="7405"/>
    <cellStyle name="Neutral 3 2" xfId="7406"/>
    <cellStyle name="Neutral 3_SCH J-3" xfId="17328"/>
    <cellStyle name="Neutral 4" xfId="7407"/>
    <cellStyle name="Neutral 5" xfId="7408"/>
    <cellStyle name="Neutral 6" xfId="7409"/>
    <cellStyle name="Neutral 7" xfId="7410"/>
    <cellStyle name="Neutral 8" xfId="7411"/>
    <cellStyle name="Neutral 9" xfId="7412"/>
    <cellStyle name="Normal" xfId="0" builtinId="0"/>
    <cellStyle name="Normal - Style1" xfId="7413"/>
    <cellStyle name="Normal - Style1 2" xfId="7414"/>
    <cellStyle name="Normal - Style1_SCH J-3" xfId="17329"/>
    <cellStyle name="Normal - Style2" xfId="7415"/>
    <cellStyle name="Normal - Style3" xfId="7416"/>
    <cellStyle name="Normal - Style4" xfId="7417"/>
    <cellStyle name="Normal - Style5" xfId="7418"/>
    <cellStyle name="Normal - Style6" xfId="7419"/>
    <cellStyle name="Normal - Style7" xfId="7420"/>
    <cellStyle name="Normal - Style8" xfId="7421"/>
    <cellStyle name="Normal 10" xfId="7422"/>
    <cellStyle name="Normal 10 2" xfId="7423"/>
    <cellStyle name="Normal 10 2 2" xfId="7424"/>
    <cellStyle name="Normal 10 2_SCH J-3" xfId="17331"/>
    <cellStyle name="Normal 10 3" xfId="7425"/>
    <cellStyle name="Normal 10 4" xfId="14524"/>
    <cellStyle name="Normal 10_SCH J-3" xfId="17330"/>
    <cellStyle name="Normal 11" xfId="7426"/>
    <cellStyle name="Normal 11 2" xfId="7427"/>
    <cellStyle name="Normal 11 2 2" xfId="7428"/>
    <cellStyle name="Normal 11 2_SCH J-3" xfId="17333"/>
    <cellStyle name="Normal 11 3" xfId="7429"/>
    <cellStyle name="Normal 11_SCH J-3" xfId="17332"/>
    <cellStyle name="Normal 12" xfId="7430"/>
    <cellStyle name="Normal 12 2" xfId="7431"/>
    <cellStyle name="Normal 12 2 2" xfId="7432"/>
    <cellStyle name="Normal 12 2 2 2" xfId="7433"/>
    <cellStyle name="Normal 12 2 2 2 2" xfId="7434"/>
    <cellStyle name="Normal 12 2 2 2 2 2" xfId="7435"/>
    <cellStyle name="Normal 12 2 2 2 2 2 2" xfId="7436"/>
    <cellStyle name="Normal 12 2 2 2 2 2_SCH J-3" xfId="17339"/>
    <cellStyle name="Normal 12 2 2 2 2 3" xfId="7437"/>
    <cellStyle name="Normal 12 2 2 2 2_SCH J-3" xfId="17338"/>
    <cellStyle name="Normal 12 2 2 2 3" xfId="7438"/>
    <cellStyle name="Normal 12 2 2 2 3 2" xfId="7439"/>
    <cellStyle name="Normal 12 2 2 2 3_SCH J-3" xfId="17340"/>
    <cellStyle name="Normal 12 2 2 2 4" xfId="7440"/>
    <cellStyle name="Normal 12 2 2 2 5" xfId="7441"/>
    <cellStyle name="Normal 12 2 2 2_SCH J-3" xfId="17337"/>
    <cellStyle name="Normal 12 2 2 3" xfId="7442"/>
    <cellStyle name="Normal 12 2 2 3 2" xfId="7443"/>
    <cellStyle name="Normal 12 2 2 3 2 2" xfId="7444"/>
    <cellStyle name="Normal 12 2 2 3 2_SCH J-3" xfId="17342"/>
    <cellStyle name="Normal 12 2 2 3 3" xfId="7445"/>
    <cellStyle name="Normal 12 2 2 3_SCH J-3" xfId="17341"/>
    <cellStyle name="Normal 12 2 2 4" xfId="7446"/>
    <cellStyle name="Normal 12 2 2 4 2" xfId="7447"/>
    <cellStyle name="Normal 12 2 2 4_SCH J-3" xfId="17343"/>
    <cellStyle name="Normal 12 2 2 5" xfId="7448"/>
    <cellStyle name="Normal 12 2 2 6" xfId="7449"/>
    <cellStyle name="Normal 12 2 2_SCH J-3" xfId="17336"/>
    <cellStyle name="Normal 12 2 3" xfId="7450"/>
    <cellStyle name="Normal 12 2 3 2" xfId="7451"/>
    <cellStyle name="Normal 12 2 3 2 2" xfId="7452"/>
    <cellStyle name="Normal 12 2 3 2 2 2" xfId="7453"/>
    <cellStyle name="Normal 12 2 3 2 2_SCH J-3" xfId="17346"/>
    <cellStyle name="Normal 12 2 3 2 3" xfId="7454"/>
    <cellStyle name="Normal 12 2 3 2_SCH J-3" xfId="17345"/>
    <cellStyle name="Normal 12 2 3 3" xfId="7455"/>
    <cellStyle name="Normal 12 2 3 3 2" xfId="7456"/>
    <cellStyle name="Normal 12 2 3 3_SCH J-3" xfId="17347"/>
    <cellStyle name="Normal 12 2 3 4" xfId="7457"/>
    <cellStyle name="Normal 12 2 3 5" xfId="7458"/>
    <cellStyle name="Normal 12 2 3_SCH J-3" xfId="17344"/>
    <cellStyle name="Normal 12 2 4" xfId="7459"/>
    <cellStyle name="Normal 12 2 4 2" xfId="7460"/>
    <cellStyle name="Normal 12 2 4 2 2" xfId="7461"/>
    <cellStyle name="Normal 12 2 4 2_SCH J-3" xfId="17349"/>
    <cellStyle name="Normal 12 2 4 3" xfId="7462"/>
    <cellStyle name="Normal 12 2 4_SCH J-3" xfId="17348"/>
    <cellStyle name="Normal 12 2 5" xfId="7463"/>
    <cellStyle name="Normal 12 2 5 2" xfId="7464"/>
    <cellStyle name="Normal 12 2 5_SCH J-3" xfId="17350"/>
    <cellStyle name="Normal 12 2 6" xfId="7465"/>
    <cellStyle name="Normal 12 2 7" xfId="7466"/>
    <cellStyle name="Normal 12 2_SCH J-3" xfId="17335"/>
    <cellStyle name="Normal 12 3" xfId="7467"/>
    <cellStyle name="Normal 12 3 2" xfId="7468"/>
    <cellStyle name="Normal 12 3 2 2" xfId="7469"/>
    <cellStyle name="Normal 12 3 2 2 2" xfId="7470"/>
    <cellStyle name="Normal 12 3 2 2 2 2" xfId="7471"/>
    <cellStyle name="Normal 12 3 2 2 2_SCH J-3" xfId="17354"/>
    <cellStyle name="Normal 12 3 2 2 3" xfId="7472"/>
    <cellStyle name="Normal 12 3 2 2_SCH J-3" xfId="17353"/>
    <cellStyle name="Normal 12 3 2 3" xfId="7473"/>
    <cellStyle name="Normal 12 3 2 3 2" xfId="7474"/>
    <cellStyle name="Normal 12 3 2 3_SCH J-3" xfId="17355"/>
    <cellStyle name="Normal 12 3 2 4" xfId="7475"/>
    <cellStyle name="Normal 12 3 2_SCH J-3" xfId="17352"/>
    <cellStyle name="Normal 12 3 3" xfId="7476"/>
    <cellStyle name="Normal 12 3 3 2" xfId="7477"/>
    <cellStyle name="Normal 12 3 3 2 2" xfId="7478"/>
    <cellStyle name="Normal 12 3 3 2_SCH J-3" xfId="17357"/>
    <cellStyle name="Normal 12 3 3 3" xfId="7479"/>
    <cellStyle name="Normal 12 3 3_SCH J-3" xfId="17356"/>
    <cellStyle name="Normal 12 3 4" xfId="7480"/>
    <cellStyle name="Normal 12 3 4 2" xfId="7481"/>
    <cellStyle name="Normal 12 3 4_SCH J-3" xfId="17358"/>
    <cellStyle name="Normal 12 3 5" xfId="7482"/>
    <cellStyle name="Normal 12 3 6" xfId="7483"/>
    <cellStyle name="Normal 12 3_SCH J-3" xfId="17351"/>
    <cellStyle name="Normal 12 4" xfId="7484"/>
    <cellStyle name="Normal 12 4 2" xfId="7485"/>
    <cellStyle name="Normal 12 4 2 2" xfId="7486"/>
    <cellStyle name="Normal 12 4 2 2 2" xfId="7487"/>
    <cellStyle name="Normal 12 4 2 2_SCH J-3" xfId="17361"/>
    <cellStyle name="Normal 12 4 2 3" xfId="7488"/>
    <cellStyle name="Normal 12 4 2_SCH J-3" xfId="17360"/>
    <cellStyle name="Normal 12 4 3" xfId="7489"/>
    <cellStyle name="Normal 12 4 3 2" xfId="7490"/>
    <cellStyle name="Normal 12 4 3_SCH J-3" xfId="17362"/>
    <cellStyle name="Normal 12 4 4" xfId="7491"/>
    <cellStyle name="Normal 12 4_SCH J-3" xfId="17359"/>
    <cellStyle name="Normal 12 5" xfId="7492"/>
    <cellStyle name="Normal 12 5 2" xfId="7493"/>
    <cellStyle name="Normal 12 5 2 2" xfId="7494"/>
    <cellStyle name="Normal 12 5 2_SCH J-3" xfId="17364"/>
    <cellStyle name="Normal 12 5 3" xfId="7495"/>
    <cellStyle name="Normal 12 5_SCH J-3" xfId="17363"/>
    <cellStyle name="Normal 12 6" xfId="7496"/>
    <cellStyle name="Normal 12 6 2" xfId="7497"/>
    <cellStyle name="Normal 12 6_SCH J-3" xfId="17365"/>
    <cellStyle name="Normal 12 7" xfId="7498"/>
    <cellStyle name="Normal 12 8" xfId="7499"/>
    <cellStyle name="Normal 12_SCH J-3" xfId="17334"/>
    <cellStyle name="Normal 13" xfId="7500"/>
    <cellStyle name="Normal 13 2" xfId="7501"/>
    <cellStyle name="Normal 13 2 2" xfId="7502"/>
    <cellStyle name="Normal 13 2 2 2" xfId="14525"/>
    <cellStyle name="Normal 13 2 2_SCH J-3" xfId="17368"/>
    <cellStyle name="Normal 13 2 3" xfId="7503"/>
    <cellStyle name="Normal 13 2 4" xfId="14526"/>
    <cellStyle name="Normal 13 2_SCH J-3" xfId="17367"/>
    <cellStyle name="Normal 13 3" xfId="7504"/>
    <cellStyle name="Normal 13 3 2" xfId="14527"/>
    <cellStyle name="Normal 13 3_SCH J-3" xfId="17369"/>
    <cellStyle name="Normal 13 4" xfId="14528"/>
    <cellStyle name="Normal 13 5" xfId="14529"/>
    <cellStyle name="Normal 13_SCH J-3" xfId="17366"/>
    <cellStyle name="Normal 14" xfId="7505"/>
    <cellStyle name="Normal 14 2" xfId="7506"/>
    <cellStyle name="Normal 14 2 2" xfId="7507"/>
    <cellStyle name="Normal 14 2 2 2" xfId="7508"/>
    <cellStyle name="Normal 14 2 2 2 2" xfId="7509"/>
    <cellStyle name="Normal 14 2 2 2_SCH J-3" xfId="17373"/>
    <cellStyle name="Normal 14 2 2 3" xfId="7510"/>
    <cellStyle name="Normal 14 2 2 4" xfId="7511"/>
    <cellStyle name="Normal 14 2 2_SCH J-3" xfId="17372"/>
    <cellStyle name="Normal 14 2 3" xfId="7512"/>
    <cellStyle name="Normal 14 2 3 2" xfId="7513"/>
    <cellStyle name="Normal 14 2 3_SCH J-3" xfId="17374"/>
    <cellStyle name="Normal 14 2 4" xfId="7514"/>
    <cellStyle name="Normal 14 2 4 2" xfId="7515"/>
    <cellStyle name="Normal 14 2 4_SCH J-3" xfId="17375"/>
    <cellStyle name="Normal 14 2 5" xfId="7516"/>
    <cellStyle name="Normal 14 2 6" xfId="7517"/>
    <cellStyle name="Normal 14 2 7" xfId="7518"/>
    <cellStyle name="Normal 14 2_SCH J-3" xfId="17371"/>
    <cellStyle name="Normal 14 3" xfId="7519"/>
    <cellStyle name="Normal 14 3 2" xfId="7520"/>
    <cellStyle name="Normal 14 3 2 2" xfId="7521"/>
    <cellStyle name="Normal 14 3 2_SCH J-3" xfId="17377"/>
    <cellStyle name="Normal 14 3 3" xfId="7522"/>
    <cellStyle name="Normal 14 3 4" xfId="7523"/>
    <cellStyle name="Normal 14 3_SCH J-3" xfId="17376"/>
    <cellStyle name="Normal 14 4" xfId="7524"/>
    <cellStyle name="Normal 14 4 2" xfId="7525"/>
    <cellStyle name="Normal 14 4 3" xfId="7526"/>
    <cellStyle name="Normal 14 4 4" xfId="7527"/>
    <cellStyle name="Normal 14 4_SCH J-3" xfId="17378"/>
    <cellStyle name="Normal 14 5" xfId="7528"/>
    <cellStyle name="Normal 14_SCH J-3" xfId="17370"/>
    <cellStyle name="Normal 15" xfId="7529"/>
    <cellStyle name="Normal 15 2" xfId="7530"/>
    <cellStyle name="Normal 15 2 10" xfId="7531"/>
    <cellStyle name="Normal 15 2 11" xfId="7532"/>
    <cellStyle name="Normal 15 2 2" xfId="7533"/>
    <cellStyle name="Normal 15 2 2 2" xfId="7534"/>
    <cellStyle name="Normal 15 2 2 2 2" xfId="7535"/>
    <cellStyle name="Normal 15 2 2 2 2 2" xfId="7536"/>
    <cellStyle name="Normal 15 2 2 2 2 3" xfId="7537"/>
    <cellStyle name="Normal 15 2 2 2 2_SCH J-3" xfId="17383"/>
    <cellStyle name="Normal 15 2 2 2 3" xfId="7538"/>
    <cellStyle name="Normal 15 2 2 2 3 2" xfId="7539"/>
    <cellStyle name="Normal 15 2 2 2 3_SCH J-3" xfId="17384"/>
    <cellStyle name="Normal 15 2 2 2 4" xfId="7540"/>
    <cellStyle name="Normal 15 2 2 2 5" xfId="7541"/>
    <cellStyle name="Normal 15 2 2 2 6" xfId="7542"/>
    <cellStyle name="Normal 15 2 2 2_SCH J-3" xfId="17382"/>
    <cellStyle name="Normal 15 2 2 3" xfId="7543"/>
    <cellStyle name="Normal 15 2 2 3 2" xfId="7544"/>
    <cellStyle name="Normal 15 2 2 3 3" xfId="7545"/>
    <cellStyle name="Normal 15 2 2 3_SCH J-3" xfId="17385"/>
    <cellStyle name="Normal 15 2 2 4" xfId="7546"/>
    <cellStyle name="Normal 15 2 2 4 2" xfId="7547"/>
    <cellStyle name="Normal 15 2 2 4_SCH J-3" xfId="17386"/>
    <cellStyle name="Normal 15 2 2 5" xfId="7548"/>
    <cellStyle name="Normal 15 2 2 6" xfId="7549"/>
    <cellStyle name="Normal 15 2 2 7" xfId="7550"/>
    <cellStyle name="Normal 15 2 2_SCH J-3" xfId="17381"/>
    <cellStyle name="Normal 15 2 3" xfId="7551"/>
    <cellStyle name="Normal 15 2 3 2" xfId="7552"/>
    <cellStyle name="Normal 15 2 3 2 2" xfId="7553"/>
    <cellStyle name="Normal 15 2 3 2 2 2" xfId="7554"/>
    <cellStyle name="Normal 15 2 3 2 2_SCH J-3" xfId="17389"/>
    <cellStyle name="Normal 15 2 3 2 3" xfId="7555"/>
    <cellStyle name="Normal 15 2 3 2 4" xfId="7556"/>
    <cellStyle name="Normal 15 2 3 2 5" xfId="7557"/>
    <cellStyle name="Normal 15 2 3 2 6" xfId="7558"/>
    <cellStyle name="Normal 15 2 3 2_SCH J-3" xfId="17388"/>
    <cellStyle name="Normal 15 2 3 3" xfId="7559"/>
    <cellStyle name="Normal 15 2 3 3 2" xfId="7560"/>
    <cellStyle name="Normal 15 2 3 3_SCH J-3" xfId="17390"/>
    <cellStyle name="Normal 15 2 3 4" xfId="7561"/>
    <cellStyle name="Normal 15 2 3 5" xfId="7562"/>
    <cellStyle name="Normal 15 2 3 6" xfId="7563"/>
    <cellStyle name="Normal 15 2 3 7" xfId="7564"/>
    <cellStyle name="Normal 15 2 3_SCH J-3" xfId="17387"/>
    <cellStyle name="Normal 15 2 4" xfId="7565"/>
    <cellStyle name="Normal 15 2 4 2" xfId="7566"/>
    <cellStyle name="Normal 15 2 4 2 2" xfId="7567"/>
    <cellStyle name="Normal 15 2 4 2_SCH J-3" xfId="17392"/>
    <cellStyle name="Normal 15 2 4 3" xfId="7568"/>
    <cellStyle name="Normal 15 2 4 4" xfId="7569"/>
    <cellStyle name="Normal 15 2 4 5" xfId="7570"/>
    <cellStyle name="Normal 15 2 4 6" xfId="7571"/>
    <cellStyle name="Normal 15 2 4_SCH J-3" xfId="17391"/>
    <cellStyle name="Normal 15 2 5" xfId="7572"/>
    <cellStyle name="Normal 15 2 5 2" xfId="7573"/>
    <cellStyle name="Normal 15 2 5 2 2" xfId="7574"/>
    <cellStyle name="Normal 15 2 5 2_SCH J-3" xfId="17394"/>
    <cellStyle name="Normal 15 2 5 3" xfId="7575"/>
    <cellStyle name="Normal 15 2 5 4" xfId="7576"/>
    <cellStyle name="Normal 15 2 5 5" xfId="7577"/>
    <cellStyle name="Normal 15 2 5_SCH J-3" xfId="17393"/>
    <cellStyle name="Normal 15 2 6" xfId="7578"/>
    <cellStyle name="Normal 15 2 6 2" xfId="7579"/>
    <cellStyle name="Normal 15 2 6_SCH J-3" xfId="17395"/>
    <cellStyle name="Normal 15 2 7" xfId="7580"/>
    <cellStyle name="Normal 15 2 8" xfId="7581"/>
    <cellStyle name="Normal 15 2 9" xfId="7582"/>
    <cellStyle name="Normal 15 2_SCH J-3" xfId="17380"/>
    <cellStyle name="Normal 15 3" xfId="7583"/>
    <cellStyle name="Normal 15 3 2" xfId="7584"/>
    <cellStyle name="Normal 15 3 2 2" xfId="7585"/>
    <cellStyle name="Normal 15 3 2 2 2" xfId="7586"/>
    <cellStyle name="Normal 15 3 2 2 3" xfId="7587"/>
    <cellStyle name="Normal 15 3 2 2_SCH J-3" xfId="17398"/>
    <cellStyle name="Normal 15 3 2 3" xfId="7588"/>
    <cellStyle name="Normal 15 3 2 3 2" xfId="7589"/>
    <cellStyle name="Normal 15 3 2 3_SCH J-3" xfId="17399"/>
    <cellStyle name="Normal 15 3 2 4" xfId="7590"/>
    <cellStyle name="Normal 15 3 2 5" xfId="7591"/>
    <cellStyle name="Normal 15 3 2 6" xfId="7592"/>
    <cellStyle name="Normal 15 3 2_SCH J-3" xfId="17397"/>
    <cellStyle name="Normal 15 3 3" xfId="7593"/>
    <cellStyle name="Normal 15 3 3 2" xfId="7594"/>
    <cellStyle name="Normal 15 3 3 3" xfId="7595"/>
    <cellStyle name="Normal 15 3 3_SCH J-3" xfId="17400"/>
    <cellStyle name="Normal 15 3 4" xfId="7596"/>
    <cellStyle name="Normal 15 3 4 2" xfId="7597"/>
    <cellStyle name="Normal 15 3 4_SCH J-3" xfId="17401"/>
    <cellStyle name="Normal 15 3 5" xfId="7598"/>
    <cellStyle name="Normal 15 3 6" xfId="7599"/>
    <cellStyle name="Normal 15 3 7" xfId="7600"/>
    <cellStyle name="Normal 15 3_SCH J-3" xfId="17396"/>
    <cellStyle name="Normal 15 4" xfId="7601"/>
    <cellStyle name="Normal 15 4 2" xfId="7602"/>
    <cellStyle name="Normal 15 4 2 2" xfId="7603"/>
    <cellStyle name="Normal 15 4 2 2 2" xfId="7604"/>
    <cellStyle name="Normal 15 4 2 2_SCH J-3" xfId="17404"/>
    <cellStyle name="Normal 15 4 2 3" xfId="7605"/>
    <cellStyle name="Normal 15 4 2 4" xfId="7606"/>
    <cellStyle name="Normal 15 4 2 5" xfId="7607"/>
    <cellStyle name="Normal 15 4 2 6" xfId="7608"/>
    <cellStyle name="Normal 15 4 2_SCH J-3" xfId="17403"/>
    <cellStyle name="Normal 15 4 3" xfId="7609"/>
    <cellStyle name="Normal 15 4 3 2" xfId="7610"/>
    <cellStyle name="Normal 15 4 3_SCH J-3" xfId="17405"/>
    <cellStyle name="Normal 15 4 4" xfId="7611"/>
    <cellStyle name="Normal 15 4 5" xfId="7612"/>
    <cellStyle name="Normal 15 4 6" xfId="7613"/>
    <cellStyle name="Normal 15 4 7" xfId="7614"/>
    <cellStyle name="Normal 15 4_SCH J-3" xfId="17402"/>
    <cellStyle name="Normal 15 5" xfId="7615"/>
    <cellStyle name="Normal 15 5 2" xfId="7616"/>
    <cellStyle name="Normal 15 5 2 2" xfId="7617"/>
    <cellStyle name="Normal 15 5 2 3" xfId="7618"/>
    <cellStyle name="Normal 15 5 2_SCH J-3" xfId="17407"/>
    <cellStyle name="Normal 15 5 3" xfId="7619"/>
    <cellStyle name="Normal 15 5 4" xfId="7620"/>
    <cellStyle name="Normal 15 5 5" xfId="7621"/>
    <cellStyle name="Normal 15 5_SCH J-3" xfId="17406"/>
    <cellStyle name="Normal 15 6" xfId="7622"/>
    <cellStyle name="Normal 15 6 2" xfId="7623"/>
    <cellStyle name="Normal 15 6 2 2" xfId="7624"/>
    <cellStyle name="Normal 15 6 2_SCH J-3" xfId="17409"/>
    <cellStyle name="Normal 15 6 3" xfId="7625"/>
    <cellStyle name="Normal 15 6 4" xfId="7626"/>
    <cellStyle name="Normal 15 6 5" xfId="7627"/>
    <cellStyle name="Normal 15 6_SCH J-3" xfId="17408"/>
    <cellStyle name="Normal 15 7" xfId="7628"/>
    <cellStyle name="Normal 15 7 2" xfId="7629"/>
    <cellStyle name="Normal 15 7 2 2" xfId="7630"/>
    <cellStyle name="Normal 15 7 2_SCH J-3" xfId="17411"/>
    <cellStyle name="Normal 15 7 3" xfId="7631"/>
    <cellStyle name="Normal 15 7 4" xfId="7632"/>
    <cellStyle name="Normal 15 7 5" xfId="7633"/>
    <cellStyle name="Normal 15 7_SCH J-3" xfId="17410"/>
    <cellStyle name="Normal 15 8" xfId="14598"/>
    <cellStyle name="Normal 15_SCH J-3" xfId="17379"/>
    <cellStyle name="Normal 16" xfId="7634"/>
    <cellStyle name="Normal 16 2" xfId="7635"/>
    <cellStyle name="Normal 16 2 2" xfId="7636"/>
    <cellStyle name="Normal 16 2 2 2" xfId="14530"/>
    <cellStyle name="Normal 16 2 2_SCH J-3" xfId="17414"/>
    <cellStyle name="Normal 16 2 3" xfId="14531"/>
    <cellStyle name="Normal 16 2 4" xfId="14532"/>
    <cellStyle name="Normal 16 2_SCH J-3" xfId="17413"/>
    <cellStyle name="Normal 16 3" xfId="14533"/>
    <cellStyle name="Normal 16 3 2" xfId="14534"/>
    <cellStyle name="Normal 16 3_SCH J-3" xfId="17415"/>
    <cellStyle name="Normal 16 4" xfId="14535"/>
    <cellStyle name="Normal 16 5" xfId="14536"/>
    <cellStyle name="Normal 16_SCH J-3" xfId="17412"/>
    <cellStyle name="Normal 17" xfId="7637"/>
    <cellStyle name="Normal 17 2" xfId="7638"/>
    <cellStyle name="Normal 17 2 2" xfId="7639"/>
    <cellStyle name="Normal 17 2 2 2" xfId="7640"/>
    <cellStyle name="Normal 17 2 2 2 2" xfId="7641"/>
    <cellStyle name="Normal 17 2 2 2 3" xfId="7642"/>
    <cellStyle name="Normal 17 2 2 2_SCH J-3" xfId="17419"/>
    <cellStyle name="Normal 17 2 2 3" xfId="7643"/>
    <cellStyle name="Normal 17 2 2 3 2" xfId="7644"/>
    <cellStyle name="Normal 17 2 2 3_SCH J-3" xfId="17420"/>
    <cellStyle name="Normal 17 2 2 4" xfId="7645"/>
    <cellStyle name="Normal 17 2 2 5" xfId="7646"/>
    <cellStyle name="Normal 17 2 2 6" xfId="7647"/>
    <cellStyle name="Normal 17 2 2_SCH J-3" xfId="17418"/>
    <cellStyle name="Normal 17 2 3" xfId="7648"/>
    <cellStyle name="Normal 17 2 3 2" xfId="7649"/>
    <cellStyle name="Normal 17 2 3 3" xfId="7650"/>
    <cellStyle name="Normal 17 2 3_SCH J-3" xfId="17421"/>
    <cellStyle name="Normal 17 2 4" xfId="7651"/>
    <cellStyle name="Normal 17 2 4 2" xfId="7652"/>
    <cellStyle name="Normal 17 2 4_SCH J-3" xfId="17422"/>
    <cellStyle name="Normal 17 2 5" xfId="7653"/>
    <cellStyle name="Normal 17 2 6" xfId="7654"/>
    <cellStyle name="Normal 17 2 7" xfId="7655"/>
    <cellStyle name="Normal 17 2 8" xfId="7656"/>
    <cellStyle name="Normal 17 2_SCH J-3" xfId="17417"/>
    <cellStyle name="Normal 17 3" xfId="7657"/>
    <cellStyle name="Normal 17 3 2" xfId="7658"/>
    <cellStyle name="Normal 17 3 2 2" xfId="7659"/>
    <cellStyle name="Normal 17 3 2 2 2" xfId="7660"/>
    <cellStyle name="Normal 17 3 2 2_SCH J-3" xfId="17425"/>
    <cellStyle name="Normal 17 3 2 3" xfId="7661"/>
    <cellStyle name="Normal 17 3 2 4" xfId="7662"/>
    <cellStyle name="Normal 17 3 2 5" xfId="7663"/>
    <cellStyle name="Normal 17 3 2_SCH J-3" xfId="17424"/>
    <cellStyle name="Normal 17 3 3" xfId="7664"/>
    <cellStyle name="Normal 17 3 3 2" xfId="7665"/>
    <cellStyle name="Normal 17 3 3_SCH J-3" xfId="17426"/>
    <cellStyle name="Normal 17 3 4" xfId="7666"/>
    <cellStyle name="Normal 17 3 5" xfId="7667"/>
    <cellStyle name="Normal 17 3 6" xfId="7668"/>
    <cellStyle name="Normal 17 3 7" xfId="7669"/>
    <cellStyle name="Normal 17 3_SCH J-3" xfId="17423"/>
    <cellStyle name="Normal 17 4" xfId="7670"/>
    <cellStyle name="Normal 17 4 2" xfId="7671"/>
    <cellStyle name="Normal 17 4 2 2" xfId="7672"/>
    <cellStyle name="Normal 17 4 2_SCH J-3" xfId="17428"/>
    <cellStyle name="Normal 17 4 3" xfId="7673"/>
    <cellStyle name="Normal 17 4 4" xfId="7674"/>
    <cellStyle name="Normal 17 4 5" xfId="7675"/>
    <cellStyle name="Normal 17 4_SCH J-3" xfId="17427"/>
    <cellStyle name="Normal 17 5" xfId="7676"/>
    <cellStyle name="Normal 17 5 2" xfId="7677"/>
    <cellStyle name="Normal 17 5 2 2" xfId="7678"/>
    <cellStyle name="Normal 17 5 2_SCH J-3" xfId="17430"/>
    <cellStyle name="Normal 17 5 3" xfId="7679"/>
    <cellStyle name="Normal 17 5 4" xfId="7680"/>
    <cellStyle name="Normal 17 5 5" xfId="7681"/>
    <cellStyle name="Normal 17 5_SCH J-3" xfId="17429"/>
    <cellStyle name="Normal 17 6" xfId="7682"/>
    <cellStyle name="Normal 17 6 2" xfId="7683"/>
    <cellStyle name="Normal 17 6 2 2" xfId="7684"/>
    <cellStyle name="Normal 17 6 2_SCH J-3" xfId="17432"/>
    <cellStyle name="Normal 17 6 3" xfId="7685"/>
    <cellStyle name="Normal 17 6 4" xfId="7686"/>
    <cellStyle name="Normal 17 6 5" xfId="7687"/>
    <cellStyle name="Normal 17 6_SCH J-3" xfId="17431"/>
    <cellStyle name="Normal 17 7" xfId="7688"/>
    <cellStyle name="Normal 17_SCH J-3" xfId="17416"/>
    <cellStyle name="Normal 18" xfId="7689"/>
    <cellStyle name="Normal 18 2" xfId="7690"/>
    <cellStyle name="Normal 18 2 2" xfId="7691"/>
    <cellStyle name="Normal 18 2 2 2" xfId="7692"/>
    <cellStyle name="Normal 18 2 2 3" xfId="7693"/>
    <cellStyle name="Normal 18 2 2_SCH J-3" xfId="17435"/>
    <cellStyle name="Normal 18 2 3" xfId="7694"/>
    <cellStyle name="Normal 18 2 4" xfId="7695"/>
    <cellStyle name="Normal 18 2 5" xfId="7696"/>
    <cellStyle name="Normal 18 2 6" xfId="7697"/>
    <cellStyle name="Normal 18 2 7" xfId="7698"/>
    <cellStyle name="Normal 18 2_SCH J-3" xfId="17434"/>
    <cellStyle name="Normal 18 3" xfId="7699"/>
    <cellStyle name="Normal 18 3 2" xfId="7700"/>
    <cellStyle name="Normal 18 3 2 2" xfId="7701"/>
    <cellStyle name="Normal 18 3 2_SCH J-3" xfId="17437"/>
    <cellStyle name="Normal 18 3 3" xfId="7702"/>
    <cellStyle name="Normal 18 3 4" xfId="7703"/>
    <cellStyle name="Normal 18 3 5" xfId="7704"/>
    <cellStyle name="Normal 18 3 6" xfId="7705"/>
    <cellStyle name="Normal 18 3_SCH J-3" xfId="17436"/>
    <cellStyle name="Normal 18 4" xfId="7706"/>
    <cellStyle name="Normal 18_SCH J-3" xfId="17433"/>
    <cellStyle name="Normal 19" xfId="7707"/>
    <cellStyle name="Normal 19 2" xfId="7708"/>
    <cellStyle name="Normal 19 2 2" xfId="7709"/>
    <cellStyle name="Normal 19 2 2 2" xfId="14537"/>
    <cellStyle name="Normal 19 2 2_SCH J-3" xfId="17440"/>
    <cellStyle name="Normal 19 2 3" xfId="14538"/>
    <cellStyle name="Normal 19 2 4" xfId="14539"/>
    <cellStyle name="Normal 19 2_SCH J-3" xfId="17439"/>
    <cellStyle name="Normal 19 3" xfId="14540"/>
    <cellStyle name="Normal 19 3 2" xfId="14541"/>
    <cellStyle name="Normal 19 3_SCH J-3" xfId="17441"/>
    <cellStyle name="Normal 19 4" xfId="14542"/>
    <cellStyle name="Normal 19 5" xfId="14543"/>
    <cellStyle name="Normal 19_SCH J-3" xfId="17438"/>
    <cellStyle name="Normal 2" xfId="6"/>
    <cellStyle name="Normal 2 10" xfId="7710"/>
    <cellStyle name="Normal 2 10 2" xfId="7711"/>
    <cellStyle name="Normal 2 10 2 2" xfId="7712"/>
    <cellStyle name="Normal 2 10 2_SCH J-3" xfId="17443"/>
    <cellStyle name="Normal 2 10 3" xfId="7713"/>
    <cellStyle name="Normal 2 10_SCH J-3" xfId="17442"/>
    <cellStyle name="Normal 2 11" xfId="7714"/>
    <cellStyle name="Normal 2 11 2" xfId="7715"/>
    <cellStyle name="Normal 2 11 2 2" xfId="7716"/>
    <cellStyle name="Normal 2 11 2_SCH J-3" xfId="17445"/>
    <cellStyle name="Normal 2 11 3" xfId="7717"/>
    <cellStyle name="Normal 2 11_SCH J-3" xfId="17444"/>
    <cellStyle name="Normal 2 12" xfId="7718"/>
    <cellStyle name="Normal 2 12 2" xfId="7719"/>
    <cellStyle name="Normal 2 12_SCH J-3" xfId="17446"/>
    <cellStyle name="Normal 2 13" xfId="7720"/>
    <cellStyle name="Normal 2 14" xfId="7721"/>
    <cellStyle name="Normal 2 15" xfId="7722"/>
    <cellStyle name="Normal 2 16" xfId="7723"/>
    <cellStyle name="Normal 2 17" xfId="7724"/>
    <cellStyle name="Normal 2 18" xfId="7725"/>
    <cellStyle name="Normal 2 18 2" xfId="7726"/>
    <cellStyle name="Normal 2 18 2 2" xfId="7727"/>
    <cellStyle name="Normal 2 18 2_SCH J-3" xfId="17448"/>
    <cellStyle name="Normal 2 18 3" xfId="7728"/>
    <cellStyle name="Normal 2 18 4" xfId="7729"/>
    <cellStyle name="Normal 2 18_SCH J-3" xfId="17447"/>
    <cellStyle name="Normal 2 19" xfId="7730"/>
    <cellStyle name="Normal 2 19 2" xfId="7731"/>
    <cellStyle name="Normal 2 19_SCH J-3" xfId="17449"/>
    <cellStyle name="Normal 2 2" xfId="7732"/>
    <cellStyle name="Normal 2 2 2" xfId="7733"/>
    <cellStyle name="Normal 2 2 2 2" xfId="7734"/>
    <cellStyle name="Normal 2 2 2 2 2" xfId="7735"/>
    <cellStyle name="Normal 2 2 2 2_SCH J-3" xfId="17452"/>
    <cellStyle name="Normal 2 2 2 3" xfId="7736"/>
    <cellStyle name="Normal 2 2 2 3 2" xfId="7737"/>
    <cellStyle name="Normal 2 2 2 3_SCH J-3" xfId="17453"/>
    <cellStyle name="Normal 2 2 2 4" xfId="7738"/>
    <cellStyle name="Normal 2 2 2 4 2" xfId="7739"/>
    <cellStyle name="Normal 2 2 2 4_SCH J-3" xfId="17454"/>
    <cellStyle name="Normal 2 2 2 5" xfId="7740"/>
    <cellStyle name="Normal 2 2 2_SCH J-3" xfId="17451"/>
    <cellStyle name="Normal 2 2 3" xfId="7741"/>
    <cellStyle name="Normal 2 2 3 2" xfId="7742"/>
    <cellStyle name="Normal 2 2 3 3" xfId="7743"/>
    <cellStyle name="Normal 2 2 3_SCH J-3" xfId="17455"/>
    <cellStyle name="Normal 2 2 4" xfId="7744"/>
    <cellStyle name="Normal 2 2 4 2" xfId="7745"/>
    <cellStyle name="Normal 2 2 4 2 2" xfId="7746"/>
    <cellStyle name="Normal 2 2 4 2 2 2" xfId="7747"/>
    <cellStyle name="Normal 2 2 4 2 2 2 2" xfId="7748"/>
    <cellStyle name="Normal 2 2 4 2 2 2_SCH J-3" xfId="17459"/>
    <cellStyle name="Normal 2 2 4 2 2 3" xfId="7749"/>
    <cellStyle name="Normal 2 2 4 2 2 4" xfId="7750"/>
    <cellStyle name="Normal 2 2 4 2 2_SCH J-3" xfId="17458"/>
    <cellStyle name="Normal 2 2 4 2 3" xfId="7751"/>
    <cellStyle name="Normal 2 2 4 2 3 2" xfId="7752"/>
    <cellStyle name="Normal 2 2 4 2 3_SCH J-3" xfId="17460"/>
    <cellStyle name="Normal 2 2 4 2 4" xfId="7753"/>
    <cellStyle name="Normal 2 2 4 2 5" xfId="7754"/>
    <cellStyle name="Normal 2 2 4 2_SCH J-3" xfId="17457"/>
    <cellStyle name="Normal 2 2 4 3" xfId="7755"/>
    <cellStyle name="Normal 2 2 4 3 2" xfId="7756"/>
    <cellStyle name="Normal 2 2 4 3 2 2" xfId="7757"/>
    <cellStyle name="Normal 2 2 4 3 2_SCH J-3" xfId="17462"/>
    <cellStyle name="Normal 2 2 4 3 3" xfId="7758"/>
    <cellStyle name="Normal 2 2 4 3 4" xfId="7759"/>
    <cellStyle name="Normal 2 2 4 3_SCH J-3" xfId="17461"/>
    <cellStyle name="Normal 2 2 4 4" xfId="7760"/>
    <cellStyle name="Normal 2 2 4 4 2" xfId="7761"/>
    <cellStyle name="Normal 2 2 4 4_SCH J-3" xfId="17463"/>
    <cellStyle name="Normal 2 2 4 5" xfId="7762"/>
    <cellStyle name="Normal 2 2 4 5 2" xfId="7763"/>
    <cellStyle name="Normal 2 2 4 5_SCH J-3" xfId="17464"/>
    <cellStyle name="Normal 2 2 4 6" xfId="7764"/>
    <cellStyle name="Normal 2 2 4 7" xfId="7765"/>
    <cellStyle name="Normal 2 2 4_SCH J-3" xfId="17456"/>
    <cellStyle name="Normal 2 2 5" xfId="7766"/>
    <cellStyle name="Normal 2 2 5 2" xfId="7767"/>
    <cellStyle name="Normal 2 2 5 2 2" xfId="7768"/>
    <cellStyle name="Normal 2 2 5 2 3" xfId="7769"/>
    <cellStyle name="Normal 2 2 5 2_SCH J-3" xfId="17466"/>
    <cellStyle name="Normal 2 2 5 3" xfId="7770"/>
    <cellStyle name="Normal 2 2 5 4" xfId="7771"/>
    <cellStyle name="Normal 2 2 5 5" xfId="7772"/>
    <cellStyle name="Normal 2 2 5 6" xfId="7773"/>
    <cellStyle name="Normal 2 2 5_SCH J-3" xfId="17465"/>
    <cellStyle name="Normal 2 2 6" xfId="7774"/>
    <cellStyle name="Normal 2 2 6 2" xfId="7775"/>
    <cellStyle name="Normal 2 2 6 2 2" xfId="7776"/>
    <cellStyle name="Normal 2 2 6 2_SCH J-3" xfId="17468"/>
    <cellStyle name="Normal 2 2 6 3" xfId="7777"/>
    <cellStyle name="Normal 2 2 6 4" xfId="7778"/>
    <cellStyle name="Normal 2 2 6 5" xfId="7779"/>
    <cellStyle name="Normal 2 2 6_SCH J-3" xfId="17467"/>
    <cellStyle name="Normal 2 2 7" xfId="7780"/>
    <cellStyle name="Normal 2 2 8" xfId="7781"/>
    <cellStyle name="Normal 2 2 8 2" xfId="7782"/>
    <cellStyle name="Normal 2 2 8 3" xfId="7783"/>
    <cellStyle name="Normal 2 2 8_SCH J-3" xfId="17469"/>
    <cellStyle name="Normal 2 2_SCH J-3" xfId="17450"/>
    <cellStyle name="Normal 2 20" xfId="7784"/>
    <cellStyle name="Normal 2 20 2" xfId="7785"/>
    <cellStyle name="Normal 2 20 3" xfId="7786"/>
    <cellStyle name="Normal 2 20_SCH J-3" xfId="17470"/>
    <cellStyle name="Normal 2 21" xfId="7787"/>
    <cellStyle name="Normal 2 21 2" xfId="7788"/>
    <cellStyle name="Normal 2 21_SCH J-3" xfId="17471"/>
    <cellStyle name="Normal 2 22" xfId="7789"/>
    <cellStyle name="Normal 2 3" xfId="7790"/>
    <cellStyle name="Normal 2 3 2" xfId="7791"/>
    <cellStyle name="Normal 2 3 2 2" xfId="7792"/>
    <cellStyle name="Normal 2 3 2 3" xfId="7793"/>
    <cellStyle name="Normal 2 3 2_SCH J-3" xfId="17473"/>
    <cellStyle name="Normal 2 3 3" xfId="7794"/>
    <cellStyle name="Normal 2 3 4" xfId="7795"/>
    <cellStyle name="Normal 2 3 4 2" xfId="7796"/>
    <cellStyle name="Normal 2 3 4 2 2" xfId="7797"/>
    <cellStyle name="Normal 2 3 4 2_SCH J-3" xfId="17475"/>
    <cellStyle name="Normal 2 3 4 3" xfId="7798"/>
    <cellStyle name="Normal 2 3 4 4" xfId="7799"/>
    <cellStyle name="Normal 2 3 4 5" xfId="7800"/>
    <cellStyle name="Normal 2 3 4_SCH J-3" xfId="17474"/>
    <cellStyle name="Normal 2 3 5" xfId="7801"/>
    <cellStyle name="Normal 2 3 5 2" xfId="7802"/>
    <cellStyle name="Normal 2 3 5 2 2" xfId="7803"/>
    <cellStyle name="Normal 2 3 5 2_SCH J-3" xfId="17477"/>
    <cellStyle name="Normal 2 3 5 3" xfId="7804"/>
    <cellStyle name="Normal 2 3 5 4" xfId="7805"/>
    <cellStyle name="Normal 2 3 5 5" xfId="7806"/>
    <cellStyle name="Normal 2 3 5_SCH J-3" xfId="17476"/>
    <cellStyle name="Normal 2 3 6" xfId="7807"/>
    <cellStyle name="Normal 2 3 6 2" xfId="7808"/>
    <cellStyle name="Normal 2 3 6_SCH J-3" xfId="17478"/>
    <cellStyle name="Normal 2 3_SCH J-3" xfId="17472"/>
    <cellStyle name="Normal 2 4" xfId="7809"/>
    <cellStyle name="Normal 2 4 2" xfId="7810"/>
    <cellStyle name="Normal 2 4 2 2" xfId="7811"/>
    <cellStyle name="Normal 2 4 2 3" xfId="7812"/>
    <cellStyle name="Normal 2 4 2_SCH J-3" xfId="17480"/>
    <cellStyle name="Normal 2 4 3" xfId="7813"/>
    <cellStyle name="Normal 2 4 3 2" xfId="7814"/>
    <cellStyle name="Normal 2 4 3_SCH J-3" xfId="17481"/>
    <cellStyle name="Normal 2 4 4" xfId="7815"/>
    <cellStyle name="Normal 2 4 4 2" xfId="7816"/>
    <cellStyle name="Normal 2 4 4_SCH J-3" xfId="17482"/>
    <cellStyle name="Normal 2 4 5" xfId="7817"/>
    <cellStyle name="Normal 2 4_SCH J-3" xfId="17479"/>
    <cellStyle name="Normal 2 41" xfId="7818"/>
    <cellStyle name="Normal 2 43" xfId="7819"/>
    <cellStyle name="Normal 2 5" xfId="7820"/>
    <cellStyle name="Normal 2 5 2" xfId="7821"/>
    <cellStyle name="Normal 2 5 2 2" xfId="7822"/>
    <cellStyle name="Normal 2 5 2 2 2" xfId="7823"/>
    <cellStyle name="Normal 2 5 2 2 2 2" xfId="7824"/>
    <cellStyle name="Normal 2 5 2 2 2_SCH J-3" xfId="17486"/>
    <cellStyle name="Normal 2 5 2 2 3" xfId="7825"/>
    <cellStyle name="Normal 2 5 2 2 4" xfId="7826"/>
    <cellStyle name="Normal 2 5 2 2_SCH J-3" xfId="17485"/>
    <cellStyle name="Normal 2 5 2 3" xfId="7827"/>
    <cellStyle name="Normal 2 5 2 3 2" xfId="7828"/>
    <cellStyle name="Normal 2 5 2 3 2 2" xfId="7829"/>
    <cellStyle name="Normal 2 5 2 3 2_SCH J-3" xfId="17488"/>
    <cellStyle name="Normal 2 5 2 3 3" xfId="7830"/>
    <cellStyle name="Normal 2 5 2 3 4" xfId="7831"/>
    <cellStyle name="Normal 2 5 2 3_SCH J-3" xfId="17487"/>
    <cellStyle name="Normal 2 5 2 4" xfId="7832"/>
    <cellStyle name="Normal 2 5 2 4 2" xfId="7833"/>
    <cellStyle name="Normal 2 5 2 4_SCH J-3" xfId="17489"/>
    <cellStyle name="Normal 2 5 2 5" xfId="7834"/>
    <cellStyle name="Normal 2 5 2 6" xfId="7835"/>
    <cellStyle name="Normal 2 5 2 7" xfId="7836"/>
    <cellStyle name="Normal 2 5 2_SCH J-3" xfId="17484"/>
    <cellStyle name="Normal 2 5 3" xfId="7837"/>
    <cellStyle name="Normal 2 5 3 2" xfId="7838"/>
    <cellStyle name="Normal 2 5 3 2 2" xfId="7839"/>
    <cellStyle name="Normal 2 5 3 2_SCH J-3" xfId="17491"/>
    <cellStyle name="Normal 2 5 3 3" xfId="7840"/>
    <cellStyle name="Normal 2 5 3 4" xfId="7841"/>
    <cellStyle name="Normal 2 5 3_SCH J-3" xfId="17490"/>
    <cellStyle name="Normal 2 5 4" xfId="7842"/>
    <cellStyle name="Normal 2 5 4 2" xfId="7843"/>
    <cellStyle name="Normal 2 5 4 2 2" xfId="7844"/>
    <cellStyle name="Normal 2 5 4 2_SCH J-3" xfId="17493"/>
    <cellStyle name="Normal 2 5 4 3" xfId="7845"/>
    <cellStyle name="Normal 2 5 4 4" xfId="7846"/>
    <cellStyle name="Normal 2 5 4_SCH J-3" xfId="17492"/>
    <cellStyle name="Normal 2 5 5" xfId="7847"/>
    <cellStyle name="Normal 2 5 6" xfId="7848"/>
    <cellStyle name="Normal 2 5_SCH J-3" xfId="17483"/>
    <cellStyle name="Normal 2 6" xfId="7849"/>
    <cellStyle name="Normal 2 6 2" xfId="7850"/>
    <cellStyle name="Normal 2 6 2 2" xfId="14544"/>
    <cellStyle name="Normal 2 6 2_SCH J-3" xfId="17495"/>
    <cellStyle name="Normal 2 6 3" xfId="7851"/>
    <cellStyle name="Normal 2 6 4" xfId="14545"/>
    <cellStyle name="Normal 2 6_SCH J-3" xfId="17494"/>
    <cellStyle name="Normal 2 7" xfId="7852"/>
    <cellStyle name="Normal 2 7 2" xfId="7853"/>
    <cellStyle name="Normal 2 7 2 2" xfId="7854"/>
    <cellStyle name="Normal 2 7 2 2 2" xfId="7855"/>
    <cellStyle name="Normal 2 7 2 2 3" xfId="7856"/>
    <cellStyle name="Normal 2 7 2 2_SCH J-3" xfId="17498"/>
    <cellStyle name="Normal 2 7 2 3" xfId="7857"/>
    <cellStyle name="Normal 2 7 2 3 2" xfId="7858"/>
    <cellStyle name="Normal 2 7 2 3_SCH J-3" xfId="17499"/>
    <cellStyle name="Normal 2 7 2 4" xfId="7859"/>
    <cellStyle name="Normal 2 7 2 5" xfId="7860"/>
    <cellStyle name="Normal 2 7 2_SCH J-3" xfId="17497"/>
    <cellStyle name="Normal 2 7 3" xfId="7861"/>
    <cellStyle name="Normal 2 7 3 2" xfId="7862"/>
    <cellStyle name="Normal 2 7 3 2 2" xfId="7863"/>
    <cellStyle name="Normal 2 7 3 2_SCH J-3" xfId="17501"/>
    <cellStyle name="Normal 2 7 3 3" xfId="7864"/>
    <cellStyle name="Normal 2 7 3 4" xfId="7865"/>
    <cellStyle name="Normal 2 7 3 5" xfId="7866"/>
    <cellStyle name="Normal 2 7 3_SCH J-3" xfId="17500"/>
    <cellStyle name="Normal 2 7 4" xfId="7867"/>
    <cellStyle name="Normal 2 7 4 2" xfId="7868"/>
    <cellStyle name="Normal 2 7 4 2 2" xfId="7869"/>
    <cellStyle name="Normal 2 7 4 2_SCH J-3" xfId="17503"/>
    <cellStyle name="Normal 2 7 4 3" xfId="7870"/>
    <cellStyle name="Normal 2 7 4 4" xfId="7871"/>
    <cellStyle name="Normal 2 7 4 5" xfId="7872"/>
    <cellStyle name="Normal 2 7 4_SCH J-3" xfId="17502"/>
    <cellStyle name="Normal 2 7 5" xfId="7873"/>
    <cellStyle name="Normal 2 7_SCH J-3" xfId="17496"/>
    <cellStyle name="Normal 2 8" xfId="7874"/>
    <cellStyle name="Normal 2 8 2" xfId="7875"/>
    <cellStyle name="Normal 2 8 2 2" xfId="7876"/>
    <cellStyle name="Normal 2 8 2 2 2" xfId="7877"/>
    <cellStyle name="Normal 2 8 2 2_SCH J-3" xfId="17506"/>
    <cellStyle name="Normal 2 8 2 3" xfId="7878"/>
    <cellStyle name="Normal 2 8 2 4" xfId="7879"/>
    <cellStyle name="Normal 2 8 2 5" xfId="7880"/>
    <cellStyle name="Normal 2 8 2_SCH J-3" xfId="17505"/>
    <cellStyle name="Normal 2 8 3" xfId="7881"/>
    <cellStyle name="Normal 2 8 3 2" xfId="7882"/>
    <cellStyle name="Normal 2 8 3 2 2" xfId="7883"/>
    <cellStyle name="Normal 2 8 3 2_SCH J-3" xfId="17508"/>
    <cellStyle name="Normal 2 8 3 3" xfId="7884"/>
    <cellStyle name="Normal 2 8 3 4" xfId="7885"/>
    <cellStyle name="Normal 2 8 3 5" xfId="7886"/>
    <cellStyle name="Normal 2 8 3_SCH J-3" xfId="17507"/>
    <cellStyle name="Normal 2 8 4" xfId="7887"/>
    <cellStyle name="Normal 2 8_SCH J-3" xfId="17504"/>
    <cellStyle name="Normal 2 9" xfId="7888"/>
    <cellStyle name="Normal 2 9 2" xfId="7889"/>
    <cellStyle name="Normal 2 9 2 2" xfId="7890"/>
    <cellStyle name="Normal 2 9 2 2 2" xfId="7891"/>
    <cellStyle name="Normal 2 9 2 2_SCH J-3" xfId="17511"/>
    <cellStyle name="Normal 2 9 2 3" xfId="7892"/>
    <cellStyle name="Normal 2 9 2 4" xfId="7893"/>
    <cellStyle name="Normal 2 9 2 5" xfId="7894"/>
    <cellStyle name="Normal 2 9 2_SCH J-3" xfId="17510"/>
    <cellStyle name="Normal 2 9 3" xfId="7895"/>
    <cellStyle name="Normal 2 9_SCH J-3" xfId="17509"/>
    <cellStyle name="Normal 2_183302" xfId="14599"/>
    <cellStyle name="Normal 20" xfId="7896"/>
    <cellStyle name="Normal 20 2" xfId="7897"/>
    <cellStyle name="Normal 20 2 2" xfId="7898"/>
    <cellStyle name="Normal 20 2 2 2" xfId="7899"/>
    <cellStyle name="Normal 20 2 2_SCH J-3" xfId="17514"/>
    <cellStyle name="Normal 20 2 3" xfId="7900"/>
    <cellStyle name="Normal 20 2 4" xfId="7901"/>
    <cellStyle name="Normal 20 2 5" xfId="7902"/>
    <cellStyle name="Normal 20 2_SCH J-3" xfId="17513"/>
    <cellStyle name="Normal 20 3" xfId="7903"/>
    <cellStyle name="Normal 20 3 2" xfId="7904"/>
    <cellStyle name="Normal 20 3 3" xfId="7905"/>
    <cellStyle name="Normal 20 3 4" xfId="7906"/>
    <cellStyle name="Normal 20 3_SCH J-3" xfId="17515"/>
    <cellStyle name="Normal 20 4" xfId="7907"/>
    <cellStyle name="Normal 20_SCH J-3" xfId="17512"/>
    <cellStyle name="Normal 21" xfId="7908"/>
    <cellStyle name="Normal 21 2" xfId="7909"/>
    <cellStyle name="Normal 21 2 2" xfId="14546"/>
    <cellStyle name="Normal 21 2_SCH J-3" xfId="17517"/>
    <cellStyle name="Normal 21 3" xfId="14547"/>
    <cellStyle name="Normal 21_SCH J-3" xfId="17516"/>
    <cellStyle name="Normal 22" xfId="7910"/>
    <cellStyle name="Normal 22 2" xfId="7911"/>
    <cellStyle name="Normal 22 2 2" xfId="7912"/>
    <cellStyle name="Normal 22 2 3" xfId="7913"/>
    <cellStyle name="Normal 22 2 4" xfId="7914"/>
    <cellStyle name="Normal 22 2 5" xfId="7915"/>
    <cellStyle name="Normal 22 2_SCH J-3" xfId="17519"/>
    <cellStyle name="Normal 22 3" xfId="7916"/>
    <cellStyle name="Normal 22 4" xfId="14548"/>
    <cellStyle name="Normal 22_SCH J-3" xfId="17518"/>
    <cellStyle name="Normal 23" xfId="7917"/>
    <cellStyle name="Normal 23 2" xfId="7918"/>
    <cellStyle name="Normal 23 2 2" xfId="7919"/>
    <cellStyle name="Normal 23 2 2 2" xfId="14549"/>
    <cellStyle name="Normal 23 2 2_SCH J-3" xfId="17522"/>
    <cellStyle name="Normal 23 2 3" xfId="7920"/>
    <cellStyle name="Normal 23 2 4" xfId="7921"/>
    <cellStyle name="Normal 23 2 5" xfId="7922"/>
    <cellStyle name="Normal 23 2_SCH J-3" xfId="17521"/>
    <cellStyle name="Normal 23 3" xfId="7923"/>
    <cellStyle name="Normal 23 3 2" xfId="14550"/>
    <cellStyle name="Normal 23 3 3" xfId="14551"/>
    <cellStyle name="Normal 23 3_SCH J-3" xfId="17523"/>
    <cellStyle name="Normal 23 4" xfId="14552"/>
    <cellStyle name="Normal 23 5" xfId="14553"/>
    <cellStyle name="Normal 23_SCH J-3" xfId="17520"/>
    <cellStyle name="Normal 24" xfId="7924"/>
    <cellStyle name="Normal 24 2" xfId="7925"/>
    <cellStyle name="Normal 24 2 2" xfId="14554"/>
    <cellStyle name="Normal 24 2_SCH J-3" xfId="17525"/>
    <cellStyle name="Normal 24 3" xfId="7926"/>
    <cellStyle name="Normal 24 4" xfId="14555"/>
    <cellStyle name="Normal 24_SCH J-3" xfId="17524"/>
    <cellStyle name="Normal 25" xfId="7927"/>
    <cellStyle name="Normal 25 2" xfId="7928"/>
    <cellStyle name="Normal 25_SCH J-3" xfId="17526"/>
    <cellStyle name="Normal 26" xfId="7929"/>
    <cellStyle name="Normal 26 2" xfId="7930"/>
    <cellStyle name="Normal 26 2 2" xfId="7931"/>
    <cellStyle name="Normal 26 2_SCH J-3" xfId="17528"/>
    <cellStyle name="Normal 26 3" xfId="7932"/>
    <cellStyle name="Normal 26 3 2" xfId="7933"/>
    <cellStyle name="Normal 26 3 3" xfId="7934"/>
    <cellStyle name="Normal 26 3_SCH J-3" xfId="17529"/>
    <cellStyle name="Normal 26 4" xfId="7935"/>
    <cellStyle name="Normal 26 4 2" xfId="7936"/>
    <cellStyle name="Normal 26 4 3" xfId="7937"/>
    <cellStyle name="Normal 26 4_SCH J-3" xfId="17530"/>
    <cellStyle name="Normal 26 5" xfId="7938"/>
    <cellStyle name="Normal 26 5 2" xfId="7939"/>
    <cellStyle name="Normal 26 5_SCH J-3" xfId="17531"/>
    <cellStyle name="Normal 26 6" xfId="7940"/>
    <cellStyle name="Normal 26 7" xfId="7941"/>
    <cellStyle name="Normal 26 8" xfId="7942"/>
    <cellStyle name="Normal 26_SCH J-3" xfId="17527"/>
    <cellStyle name="Normal 27" xfId="7943"/>
    <cellStyle name="Normal 27 2" xfId="7944"/>
    <cellStyle name="Normal 27 2 2" xfId="7945"/>
    <cellStyle name="Normal 27 2 2 2" xfId="7946"/>
    <cellStyle name="Normal 27 2 2 3" xfId="7947"/>
    <cellStyle name="Normal 27 2 2_SCH J-3" xfId="17534"/>
    <cellStyle name="Normal 27 2 3" xfId="7948"/>
    <cellStyle name="Normal 27 2 4" xfId="7949"/>
    <cellStyle name="Normal 27 2_SCH J-3" xfId="17533"/>
    <cellStyle name="Normal 27 3" xfId="7950"/>
    <cellStyle name="Normal 27 3 2" xfId="7951"/>
    <cellStyle name="Normal 27 3 3" xfId="7952"/>
    <cellStyle name="Normal 27 3_SCH J-3" xfId="17535"/>
    <cellStyle name="Normal 27 4" xfId="7953"/>
    <cellStyle name="Normal 27 5" xfId="7954"/>
    <cellStyle name="Normal 27_SCH J-3" xfId="17532"/>
    <cellStyle name="Normal 28" xfId="7955"/>
    <cellStyle name="Normal 28 2" xfId="7956"/>
    <cellStyle name="Normal 28 2 2" xfId="7957"/>
    <cellStyle name="Normal 28 2 2 2" xfId="7958"/>
    <cellStyle name="Normal 28 2 2_SCH J-3" xfId="17538"/>
    <cellStyle name="Normal 28 2 3" xfId="7959"/>
    <cellStyle name="Normal 28 2 3 2" xfId="7960"/>
    <cellStyle name="Normal 28 2 3_SCH J-3" xfId="17539"/>
    <cellStyle name="Normal 28 2 4" xfId="7961"/>
    <cellStyle name="Normal 28 2_SCH J-3" xfId="17537"/>
    <cellStyle name="Normal 28 3" xfId="7962"/>
    <cellStyle name="Normal 28 3 2" xfId="7963"/>
    <cellStyle name="Normal 28 3_SCH J-3" xfId="17540"/>
    <cellStyle name="Normal 28 4" xfId="7964"/>
    <cellStyle name="Normal 28 4 2" xfId="7965"/>
    <cellStyle name="Normal 28 4 3" xfId="7966"/>
    <cellStyle name="Normal 28 4_SCH J-3" xfId="17541"/>
    <cellStyle name="Normal 28 5" xfId="7967"/>
    <cellStyle name="Normal 28 5 2" xfId="7968"/>
    <cellStyle name="Normal 28 5_SCH J-3" xfId="17542"/>
    <cellStyle name="Normal 28 6" xfId="7969"/>
    <cellStyle name="Normal 28 7" xfId="7970"/>
    <cellStyle name="Normal 28 8" xfId="7971"/>
    <cellStyle name="Normal 28_SCH J-3" xfId="17536"/>
    <cellStyle name="Normal 29" xfId="7972"/>
    <cellStyle name="Normal 29 2" xfId="7973"/>
    <cellStyle name="Normal 29 2 2" xfId="7974"/>
    <cellStyle name="Normal 29 2 3" xfId="7975"/>
    <cellStyle name="Normal 29 2 4" xfId="7976"/>
    <cellStyle name="Normal 29 2_SCH J-3" xfId="17544"/>
    <cellStyle name="Normal 29 3" xfId="7977"/>
    <cellStyle name="Normal 29 3 2" xfId="7978"/>
    <cellStyle name="Normal 29 3_SCH J-3" xfId="17545"/>
    <cellStyle name="Normal 29 4" xfId="7979"/>
    <cellStyle name="Normal 29 5" xfId="7980"/>
    <cellStyle name="Normal 29 6" xfId="7981"/>
    <cellStyle name="Normal 29_SCH J-3" xfId="17543"/>
    <cellStyle name="Normal 3" xfId="7982"/>
    <cellStyle name="Normal 3 10" xfId="7983"/>
    <cellStyle name="Normal 3 11" xfId="7984"/>
    <cellStyle name="Normal 3 12" xfId="7985"/>
    <cellStyle name="Normal 3 13" xfId="7986"/>
    <cellStyle name="Normal 3 14" xfId="7987"/>
    <cellStyle name="Normal 3 15" xfId="7988"/>
    <cellStyle name="Normal 3 16" xfId="7989"/>
    <cellStyle name="Normal 3 17" xfId="7990"/>
    <cellStyle name="Normal 3 17 2" xfId="7991"/>
    <cellStyle name="Normal 3 17 2 2" xfId="7992"/>
    <cellStyle name="Normal 3 17 2_SCH J-3" xfId="17547"/>
    <cellStyle name="Normal 3 17 3" xfId="7993"/>
    <cellStyle name="Normal 3 17_SCH J-3" xfId="17546"/>
    <cellStyle name="Normal 3 18" xfId="7994"/>
    <cellStyle name="Normal 3 18 2" xfId="7995"/>
    <cellStyle name="Normal 3 18 2 2" xfId="7996"/>
    <cellStyle name="Normal 3 18 2 3" xfId="7997"/>
    <cellStyle name="Normal 3 18 2_SCH J-3" xfId="17549"/>
    <cellStyle name="Normal 3 18 3" xfId="7998"/>
    <cellStyle name="Normal 3 18 3 2" xfId="7999"/>
    <cellStyle name="Normal 3 18 3_SCH J-3" xfId="17550"/>
    <cellStyle name="Normal 3 18 4" xfId="8000"/>
    <cellStyle name="Normal 3 18 5" xfId="8001"/>
    <cellStyle name="Normal 3 18 6" xfId="8002"/>
    <cellStyle name="Normal 3 18_SCH J-3" xfId="17548"/>
    <cellStyle name="Normal 3 19" xfId="8003"/>
    <cellStyle name="Normal 3 19 2" xfId="8004"/>
    <cellStyle name="Normal 3 19 3" xfId="8005"/>
    <cellStyle name="Normal 3 19_SCH J-3" xfId="17551"/>
    <cellStyle name="Normal 3 2" xfId="8006"/>
    <cellStyle name="Normal 3 2 2" xfId="8007"/>
    <cellStyle name="Normal 3 2 2 2" xfId="8008"/>
    <cellStyle name="Normal 3 2 2 3" xfId="8009"/>
    <cellStyle name="Normal 3 2 2_SCH J-3" xfId="17553"/>
    <cellStyle name="Normal 3 2 3" xfId="8010"/>
    <cellStyle name="Normal 3 2 3 2" xfId="8011"/>
    <cellStyle name="Normal 3 2 3_SCH J-3" xfId="17554"/>
    <cellStyle name="Normal 3 2 4" xfId="8012"/>
    <cellStyle name="Normal 3 2 4 2" xfId="8013"/>
    <cellStyle name="Normal 3 2 4 3" xfId="8014"/>
    <cellStyle name="Normal 3 2 4 4" xfId="8015"/>
    <cellStyle name="Normal 3 2 4_SCH J-3" xfId="17555"/>
    <cellStyle name="Normal 3 2_SCH J-3" xfId="17552"/>
    <cellStyle name="Normal 3 20" xfId="8016"/>
    <cellStyle name="Normal 3 20 2" xfId="8017"/>
    <cellStyle name="Normal 3 20 3" xfId="8018"/>
    <cellStyle name="Normal 3 20_SCH J-3" xfId="17556"/>
    <cellStyle name="Normal 3 21" xfId="8019"/>
    <cellStyle name="Normal 3 22" xfId="8020"/>
    <cellStyle name="Normal 3 23" xfId="8021"/>
    <cellStyle name="Normal 3 3" xfId="8022"/>
    <cellStyle name="Normal 3 3 2" xfId="8023"/>
    <cellStyle name="Normal 3 3 2 2" xfId="8024"/>
    <cellStyle name="Normal 3 3 2 2 2" xfId="14556"/>
    <cellStyle name="Normal 3 3 2 2_SCH J-3" xfId="17559"/>
    <cellStyle name="Normal 3 3 2 3" xfId="8025"/>
    <cellStyle name="Normal 3 3 2_SCH J-3" xfId="17558"/>
    <cellStyle name="Normal 3 3 3" xfId="8026"/>
    <cellStyle name="Normal 3 3 3 2" xfId="8027"/>
    <cellStyle name="Normal 3 3 3_SCH J-3" xfId="17560"/>
    <cellStyle name="Normal 3 3 4" xfId="8028"/>
    <cellStyle name="Normal 3 3 5" xfId="8029"/>
    <cellStyle name="Normal 3 3_SCH J-3" xfId="17557"/>
    <cellStyle name="Normal 3 4" xfId="8030"/>
    <cellStyle name="Normal 3 4 2" xfId="8031"/>
    <cellStyle name="Normal 3 4 3" xfId="8032"/>
    <cellStyle name="Normal 3 4 3 2" xfId="8033"/>
    <cellStyle name="Normal 3 4 3_SCH J-3" xfId="17562"/>
    <cellStyle name="Normal 3 4 4" xfId="8034"/>
    <cellStyle name="Normal 3 4 5" xfId="8035"/>
    <cellStyle name="Normal 3 4_SCH J-3" xfId="17561"/>
    <cellStyle name="Normal 3 5" xfId="8036"/>
    <cellStyle name="Normal 3 5 2" xfId="8037"/>
    <cellStyle name="Normal 3 5_SCH J-3" xfId="17563"/>
    <cellStyle name="Normal 3 6" xfId="8038"/>
    <cellStyle name="Normal 3 7" xfId="8039"/>
    <cellStyle name="Normal 3 8" xfId="8040"/>
    <cellStyle name="Normal 3 9" xfId="8041"/>
    <cellStyle name="Normal 3_183302" xfId="14600"/>
    <cellStyle name="Normal 30" xfId="8042"/>
    <cellStyle name="Normal 30 2" xfId="8043"/>
    <cellStyle name="Normal 30 2 2" xfId="8044"/>
    <cellStyle name="Normal 30 2 3" xfId="8045"/>
    <cellStyle name="Normal 30 2 4" xfId="8046"/>
    <cellStyle name="Normal 30 2_SCH J-3" xfId="17565"/>
    <cellStyle name="Normal 30 3" xfId="8047"/>
    <cellStyle name="Normal 30 3 2" xfId="8048"/>
    <cellStyle name="Normal 30 3_SCH J-3" xfId="17566"/>
    <cellStyle name="Normal 30 4" xfId="8049"/>
    <cellStyle name="Normal 30 5" xfId="8050"/>
    <cellStyle name="Normal 30 6" xfId="8051"/>
    <cellStyle name="Normal 30 7" xfId="8052"/>
    <cellStyle name="Normal 30_SCH J-3" xfId="17564"/>
    <cellStyle name="Normal 31" xfId="8053"/>
    <cellStyle name="Normal 31 2" xfId="8054"/>
    <cellStyle name="Normal 31 2 2" xfId="8055"/>
    <cellStyle name="Normal 31 2 3" xfId="8056"/>
    <cellStyle name="Normal 31 2 4" xfId="8057"/>
    <cellStyle name="Normal 31 2_SCH J-3" xfId="17568"/>
    <cellStyle name="Normal 31 3" xfId="8058"/>
    <cellStyle name="Normal 31 3 2" xfId="8059"/>
    <cellStyle name="Normal 31 3_SCH J-3" xfId="17569"/>
    <cellStyle name="Normal 31 4" xfId="8060"/>
    <cellStyle name="Normal 31 5" xfId="8061"/>
    <cellStyle name="Normal 31 6" xfId="8062"/>
    <cellStyle name="Normal 31 7" xfId="8063"/>
    <cellStyle name="Normal 31_SCH J-3" xfId="17567"/>
    <cellStyle name="Normal 32" xfId="8064"/>
    <cellStyle name="Normal 32 2" xfId="8065"/>
    <cellStyle name="Normal 32 2 2" xfId="8066"/>
    <cellStyle name="Normal 32 2 3" xfId="8067"/>
    <cellStyle name="Normal 32 2 4" xfId="8068"/>
    <cellStyle name="Normal 32 2_SCH J-3" xfId="17571"/>
    <cellStyle name="Normal 32 3" xfId="8069"/>
    <cellStyle name="Normal 32 3 2" xfId="8070"/>
    <cellStyle name="Normal 32 3_SCH J-3" xfId="17572"/>
    <cellStyle name="Normal 32 4" xfId="8071"/>
    <cellStyle name="Normal 32 5" xfId="8072"/>
    <cellStyle name="Normal 32 6" xfId="8073"/>
    <cellStyle name="Normal 32 7" xfId="8074"/>
    <cellStyle name="Normal 32_SCH J-3" xfId="17570"/>
    <cellStyle name="Normal 33" xfId="8075"/>
    <cellStyle name="Normal 33 2" xfId="8076"/>
    <cellStyle name="Normal 33 2 2" xfId="8077"/>
    <cellStyle name="Normal 33 2 3" xfId="8078"/>
    <cellStyle name="Normal 33 2 4" xfId="8079"/>
    <cellStyle name="Normal 33 2_SCH J-3" xfId="17574"/>
    <cellStyle name="Normal 33 3" xfId="8080"/>
    <cellStyle name="Normal 33 4" xfId="8081"/>
    <cellStyle name="Normal 33 5" xfId="8082"/>
    <cellStyle name="Normal 33 6" xfId="8083"/>
    <cellStyle name="Normal 33_SCH J-3" xfId="17573"/>
    <cellStyle name="Normal 34" xfId="8084"/>
    <cellStyle name="Normal 34 2" xfId="8085"/>
    <cellStyle name="Normal 34 2 2" xfId="8086"/>
    <cellStyle name="Normal 34 2_SCH J-3" xfId="17576"/>
    <cellStyle name="Normal 34 3" xfId="8087"/>
    <cellStyle name="Normal 34 4" xfId="8088"/>
    <cellStyle name="Normal 34 4 2" xfId="8089"/>
    <cellStyle name="Normal 34 4 3" xfId="8090"/>
    <cellStyle name="Normal 34 4_SCH J-3" xfId="17577"/>
    <cellStyle name="Normal 34 5" xfId="8091"/>
    <cellStyle name="Normal 34 6" xfId="8092"/>
    <cellStyle name="Normal 34 7" xfId="8093"/>
    <cellStyle name="Normal 34_SCH J-3" xfId="17575"/>
    <cellStyle name="Normal 35" xfId="8094"/>
    <cellStyle name="Normal 35 2" xfId="8095"/>
    <cellStyle name="Normal 35 2 2" xfId="8096"/>
    <cellStyle name="Normal 35 2 3" xfId="8097"/>
    <cellStyle name="Normal 35 2_SCH J-3" xfId="17579"/>
    <cellStyle name="Normal 35 3" xfId="8098"/>
    <cellStyle name="Normal 35 4" xfId="8099"/>
    <cellStyle name="Normal 35 5" xfId="8100"/>
    <cellStyle name="Normal 35_SCH J-3" xfId="17578"/>
    <cellStyle name="Normal 36" xfId="8101"/>
    <cellStyle name="Normal 36 2" xfId="8102"/>
    <cellStyle name="Normal 36 2 2" xfId="8103"/>
    <cellStyle name="Normal 36 2 3" xfId="8104"/>
    <cellStyle name="Normal 36 2_SCH J-3" xfId="17581"/>
    <cellStyle name="Normal 36 3" xfId="8105"/>
    <cellStyle name="Normal 36 4" xfId="8106"/>
    <cellStyle name="Normal 36 5" xfId="8107"/>
    <cellStyle name="Normal 36_SCH J-3" xfId="17580"/>
    <cellStyle name="Normal 37" xfId="8108"/>
    <cellStyle name="Normal 37 2" xfId="8109"/>
    <cellStyle name="Normal 37 2 2" xfId="8110"/>
    <cellStyle name="Normal 37 2_SCH J-3" xfId="17583"/>
    <cellStyle name="Normal 37 3" xfId="8111"/>
    <cellStyle name="Normal 37 4" xfId="8112"/>
    <cellStyle name="Normal 37 5" xfId="8113"/>
    <cellStyle name="Normal 37_SCH J-3" xfId="17582"/>
    <cellStyle name="Normal 38" xfId="8114"/>
    <cellStyle name="Normal 38 2" xfId="8115"/>
    <cellStyle name="Normal 38 2 2" xfId="8116"/>
    <cellStyle name="Normal 38 2_SCH J-3" xfId="17585"/>
    <cellStyle name="Normal 38 3" xfId="8117"/>
    <cellStyle name="Normal 38 4" xfId="8118"/>
    <cellStyle name="Normal 38 5" xfId="8119"/>
    <cellStyle name="Normal 38_SCH J-3" xfId="17584"/>
    <cellStyle name="Normal 39" xfId="8120"/>
    <cellStyle name="Normal 39 2" xfId="8121"/>
    <cellStyle name="Normal 39 3" xfId="8122"/>
    <cellStyle name="Normal 39_SCH J-3" xfId="17586"/>
    <cellStyle name="Normal 4" xfId="8123"/>
    <cellStyle name="Normal 4 10" xfId="8124"/>
    <cellStyle name="Normal 4 11" xfId="8125"/>
    <cellStyle name="Normal 4 2" xfId="8126"/>
    <cellStyle name="Normal 4 2 10" xfId="8127"/>
    <cellStyle name="Normal 4 2 10 2" xfId="8128"/>
    <cellStyle name="Normal 4 2 10 2 2" xfId="8129"/>
    <cellStyle name="Normal 4 2 10 2_SCH J-3" xfId="17589"/>
    <cellStyle name="Normal 4 2 10 3" xfId="8130"/>
    <cellStyle name="Normal 4 2 10 4" xfId="8131"/>
    <cellStyle name="Normal 4 2 10 5" xfId="8132"/>
    <cellStyle name="Normal 4 2 10_SCH J-3" xfId="17588"/>
    <cellStyle name="Normal 4 2 11" xfId="8133"/>
    <cellStyle name="Normal 4 2 2" xfId="8134"/>
    <cellStyle name="Normal 4 2 2 10" xfId="8135"/>
    <cellStyle name="Normal 4 2 2 11" xfId="8136"/>
    <cellStyle name="Normal 4 2 2 2" xfId="8137"/>
    <cellStyle name="Normal 4 2 2 2 10" xfId="8138"/>
    <cellStyle name="Normal 4 2 2 2 2" xfId="8139"/>
    <cellStyle name="Normal 4 2 2 2 2 2" xfId="8140"/>
    <cellStyle name="Normal 4 2 2 2 2 2 2" xfId="8141"/>
    <cellStyle name="Normal 4 2 2 2 2 2 2 2" xfId="8142"/>
    <cellStyle name="Normal 4 2 2 2 2 2 2 2 2" xfId="8143"/>
    <cellStyle name="Normal 4 2 2 2 2 2 2 2 3" xfId="8144"/>
    <cellStyle name="Normal 4 2 2 2 2 2 2 2_SCH J-3" xfId="17595"/>
    <cellStyle name="Normal 4 2 2 2 2 2 2 3" xfId="8145"/>
    <cellStyle name="Normal 4 2 2 2 2 2 2 3 2" xfId="8146"/>
    <cellStyle name="Normal 4 2 2 2 2 2 2 3_SCH J-3" xfId="17596"/>
    <cellStyle name="Normal 4 2 2 2 2 2 2 4" xfId="8147"/>
    <cellStyle name="Normal 4 2 2 2 2 2 2 5" xfId="8148"/>
    <cellStyle name="Normal 4 2 2 2 2 2 2_SCH J-3" xfId="17594"/>
    <cellStyle name="Normal 4 2 2 2 2 2 3" xfId="8149"/>
    <cellStyle name="Normal 4 2 2 2 2 2 3 2" xfId="8150"/>
    <cellStyle name="Normal 4 2 2 2 2 2 3 3" xfId="8151"/>
    <cellStyle name="Normal 4 2 2 2 2 2 3_SCH J-3" xfId="17597"/>
    <cellStyle name="Normal 4 2 2 2 2 2 4" xfId="8152"/>
    <cellStyle name="Normal 4 2 2 2 2 2 4 2" xfId="8153"/>
    <cellStyle name="Normal 4 2 2 2 2 2 4_SCH J-3" xfId="17598"/>
    <cellStyle name="Normal 4 2 2 2 2 2 5" xfId="8154"/>
    <cellStyle name="Normal 4 2 2 2 2 2 6" xfId="8155"/>
    <cellStyle name="Normal 4 2 2 2 2 2_SCH J-3" xfId="17593"/>
    <cellStyle name="Normal 4 2 2 2 2 3" xfId="8156"/>
    <cellStyle name="Normal 4 2 2 2 2 3 2" xfId="8157"/>
    <cellStyle name="Normal 4 2 2 2 2 3 2 2" xfId="8158"/>
    <cellStyle name="Normal 4 2 2 2 2 3 2 2 2" xfId="8159"/>
    <cellStyle name="Normal 4 2 2 2 2 3 2 2_SCH J-3" xfId="17601"/>
    <cellStyle name="Normal 4 2 2 2 2 3 2 3" xfId="8160"/>
    <cellStyle name="Normal 4 2 2 2 2 3 2 4" xfId="8161"/>
    <cellStyle name="Normal 4 2 2 2 2 3 2 5" xfId="8162"/>
    <cellStyle name="Normal 4 2 2 2 2 3 2_SCH J-3" xfId="17600"/>
    <cellStyle name="Normal 4 2 2 2 2 3 3" xfId="8163"/>
    <cellStyle name="Normal 4 2 2 2 2 3 3 2" xfId="8164"/>
    <cellStyle name="Normal 4 2 2 2 2 3 3_SCH J-3" xfId="17602"/>
    <cellStyle name="Normal 4 2 2 2 2 3 4" xfId="8165"/>
    <cellStyle name="Normal 4 2 2 2 2 3 5" xfId="8166"/>
    <cellStyle name="Normal 4 2 2 2 2 3 6" xfId="8167"/>
    <cellStyle name="Normal 4 2 2 2 2 3_SCH J-3" xfId="17599"/>
    <cellStyle name="Normal 4 2 2 2 2 4" xfId="8168"/>
    <cellStyle name="Normal 4 2 2 2 2 4 2" xfId="8169"/>
    <cellStyle name="Normal 4 2 2 2 2 4 2 2" xfId="8170"/>
    <cellStyle name="Normal 4 2 2 2 2 4 2_SCH J-3" xfId="17604"/>
    <cellStyle name="Normal 4 2 2 2 2 4 3" xfId="8171"/>
    <cellStyle name="Normal 4 2 2 2 2 4 4" xfId="8172"/>
    <cellStyle name="Normal 4 2 2 2 2 4 5" xfId="8173"/>
    <cellStyle name="Normal 4 2 2 2 2 4_SCH J-3" xfId="17603"/>
    <cellStyle name="Normal 4 2 2 2 2 5" xfId="8174"/>
    <cellStyle name="Normal 4 2 2 2 2 5 2" xfId="8175"/>
    <cellStyle name="Normal 4 2 2 2 2 5 2 2" xfId="8176"/>
    <cellStyle name="Normal 4 2 2 2 2 5 2_SCH J-3" xfId="17606"/>
    <cellStyle name="Normal 4 2 2 2 2 5 3" xfId="8177"/>
    <cellStyle name="Normal 4 2 2 2 2 5 4" xfId="8178"/>
    <cellStyle name="Normal 4 2 2 2 2 5 5" xfId="8179"/>
    <cellStyle name="Normal 4 2 2 2 2 5_SCH J-3" xfId="17605"/>
    <cellStyle name="Normal 4 2 2 2 2 6" xfId="8180"/>
    <cellStyle name="Normal 4 2 2 2 2 6 2" xfId="8181"/>
    <cellStyle name="Normal 4 2 2 2 2 6_SCH J-3" xfId="17607"/>
    <cellStyle name="Normal 4 2 2 2 2 7" xfId="8182"/>
    <cellStyle name="Normal 4 2 2 2 2 8" xfId="8183"/>
    <cellStyle name="Normal 4 2 2 2 2 9" xfId="8184"/>
    <cellStyle name="Normal 4 2 2 2 2_SCH J-3" xfId="17592"/>
    <cellStyle name="Normal 4 2 2 2 3" xfId="8185"/>
    <cellStyle name="Normal 4 2 2 2 3 2" xfId="8186"/>
    <cellStyle name="Normal 4 2 2 2 3 2 2" xfId="8187"/>
    <cellStyle name="Normal 4 2 2 2 3 2 2 2" xfId="8188"/>
    <cellStyle name="Normal 4 2 2 2 3 2 2 3" xfId="8189"/>
    <cellStyle name="Normal 4 2 2 2 3 2 2_SCH J-3" xfId="17610"/>
    <cellStyle name="Normal 4 2 2 2 3 2 3" xfId="8190"/>
    <cellStyle name="Normal 4 2 2 2 3 2 3 2" xfId="8191"/>
    <cellStyle name="Normal 4 2 2 2 3 2 3_SCH J-3" xfId="17611"/>
    <cellStyle name="Normal 4 2 2 2 3 2 4" xfId="8192"/>
    <cellStyle name="Normal 4 2 2 2 3 2 5" xfId="8193"/>
    <cellStyle name="Normal 4 2 2 2 3 2_SCH J-3" xfId="17609"/>
    <cellStyle name="Normal 4 2 2 2 3 3" xfId="8194"/>
    <cellStyle name="Normal 4 2 2 2 3 3 2" xfId="8195"/>
    <cellStyle name="Normal 4 2 2 2 3 3 3" xfId="8196"/>
    <cellStyle name="Normal 4 2 2 2 3 3_SCH J-3" xfId="17612"/>
    <cellStyle name="Normal 4 2 2 2 3 4" xfId="8197"/>
    <cellStyle name="Normal 4 2 2 2 3 4 2" xfId="8198"/>
    <cellStyle name="Normal 4 2 2 2 3 4_SCH J-3" xfId="17613"/>
    <cellStyle name="Normal 4 2 2 2 3 5" xfId="8199"/>
    <cellStyle name="Normal 4 2 2 2 3 6" xfId="8200"/>
    <cellStyle name="Normal 4 2 2 2 3_SCH J-3" xfId="17608"/>
    <cellStyle name="Normal 4 2 2 2 4" xfId="8201"/>
    <cellStyle name="Normal 4 2 2 2 4 2" xfId="8202"/>
    <cellStyle name="Normal 4 2 2 2 4 2 2" xfId="8203"/>
    <cellStyle name="Normal 4 2 2 2 4 2 2 2" xfId="8204"/>
    <cellStyle name="Normal 4 2 2 2 4 2 2_SCH J-3" xfId="17616"/>
    <cellStyle name="Normal 4 2 2 2 4 2 3" xfId="8205"/>
    <cellStyle name="Normal 4 2 2 2 4 2 4" xfId="8206"/>
    <cellStyle name="Normal 4 2 2 2 4 2 5" xfId="8207"/>
    <cellStyle name="Normal 4 2 2 2 4 2_SCH J-3" xfId="17615"/>
    <cellStyle name="Normal 4 2 2 2 4 3" xfId="8208"/>
    <cellStyle name="Normal 4 2 2 2 4 3 2" xfId="8209"/>
    <cellStyle name="Normal 4 2 2 2 4 3_SCH J-3" xfId="17617"/>
    <cellStyle name="Normal 4 2 2 2 4 4" xfId="8210"/>
    <cellStyle name="Normal 4 2 2 2 4 5" xfId="8211"/>
    <cellStyle name="Normal 4 2 2 2 4 6" xfId="8212"/>
    <cellStyle name="Normal 4 2 2 2 4_SCH J-3" xfId="17614"/>
    <cellStyle name="Normal 4 2 2 2 5" xfId="8213"/>
    <cellStyle name="Normal 4 2 2 2 5 2" xfId="8214"/>
    <cellStyle name="Normal 4 2 2 2 5 2 2" xfId="8215"/>
    <cellStyle name="Normal 4 2 2 2 5 2_SCH J-3" xfId="17619"/>
    <cellStyle name="Normal 4 2 2 2 5 3" xfId="8216"/>
    <cellStyle name="Normal 4 2 2 2 5 4" xfId="8217"/>
    <cellStyle name="Normal 4 2 2 2 5 5" xfId="8218"/>
    <cellStyle name="Normal 4 2 2 2 5_SCH J-3" xfId="17618"/>
    <cellStyle name="Normal 4 2 2 2 6" xfId="8219"/>
    <cellStyle name="Normal 4 2 2 2 6 2" xfId="8220"/>
    <cellStyle name="Normal 4 2 2 2 6 2 2" xfId="8221"/>
    <cellStyle name="Normal 4 2 2 2 6 2_SCH J-3" xfId="17621"/>
    <cellStyle name="Normal 4 2 2 2 6 3" xfId="8222"/>
    <cellStyle name="Normal 4 2 2 2 6 4" xfId="8223"/>
    <cellStyle name="Normal 4 2 2 2 6 5" xfId="8224"/>
    <cellStyle name="Normal 4 2 2 2 6_SCH J-3" xfId="17620"/>
    <cellStyle name="Normal 4 2 2 2 7" xfId="8225"/>
    <cellStyle name="Normal 4 2 2 2 7 2" xfId="8226"/>
    <cellStyle name="Normal 4 2 2 2 7_SCH J-3" xfId="17622"/>
    <cellStyle name="Normal 4 2 2 2 8" xfId="8227"/>
    <cellStyle name="Normal 4 2 2 2 9" xfId="8228"/>
    <cellStyle name="Normal 4 2 2 2_SCH J-3" xfId="17591"/>
    <cellStyle name="Normal 4 2 2 3" xfId="8229"/>
    <cellStyle name="Normal 4 2 2 3 2" xfId="8230"/>
    <cellStyle name="Normal 4 2 2 3 2 2" xfId="8231"/>
    <cellStyle name="Normal 4 2 2 3 2 2 2" xfId="8232"/>
    <cellStyle name="Normal 4 2 2 3 2 2 2 2" xfId="8233"/>
    <cellStyle name="Normal 4 2 2 3 2 2 2 3" xfId="8234"/>
    <cellStyle name="Normal 4 2 2 3 2 2 2_SCH J-3" xfId="17626"/>
    <cellStyle name="Normal 4 2 2 3 2 2 3" xfId="8235"/>
    <cellStyle name="Normal 4 2 2 3 2 2 3 2" xfId="8236"/>
    <cellStyle name="Normal 4 2 2 3 2 2 3_SCH J-3" xfId="17627"/>
    <cellStyle name="Normal 4 2 2 3 2 2 4" xfId="8237"/>
    <cellStyle name="Normal 4 2 2 3 2 2 5" xfId="8238"/>
    <cellStyle name="Normal 4 2 2 3 2 2_SCH J-3" xfId="17625"/>
    <cellStyle name="Normal 4 2 2 3 2 3" xfId="8239"/>
    <cellStyle name="Normal 4 2 2 3 2 3 2" xfId="8240"/>
    <cellStyle name="Normal 4 2 2 3 2 3 3" xfId="8241"/>
    <cellStyle name="Normal 4 2 2 3 2 3_SCH J-3" xfId="17628"/>
    <cellStyle name="Normal 4 2 2 3 2 4" xfId="8242"/>
    <cellStyle name="Normal 4 2 2 3 2 4 2" xfId="8243"/>
    <cellStyle name="Normal 4 2 2 3 2 4_SCH J-3" xfId="17629"/>
    <cellStyle name="Normal 4 2 2 3 2 5" xfId="8244"/>
    <cellStyle name="Normal 4 2 2 3 2 6" xfId="8245"/>
    <cellStyle name="Normal 4 2 2 3 2_SCH J-3" xfId="17624"/>
    <cellStyle name="Normal 4 2 2 3 3" xfId="8246"/>
    <cellStyle name="Normal 4 2 2 3 3 2" xfId="8247"/>
    <cellStyle name="Normal 4 2 2 3 3 2 2" xfId="8248"/>
    <cellStyle name="Normal 4 2 2 3 3 2 2 2" xfId="8249"/>
    <cellStyle name="Normal 4 2 2 3 3 2 2_SCH J-3" xfId="17632"/>
    <cellStyle name="Normal 4 2 2 3 3 2 3" xfId="8250"/>
    <cellStyle name="Normal 4 2 2 3 3 2 4" xfId="8251"/>
    <cellStyle name="Normal 4 2 2 3 3 2 5" xfId="8252"/>
    <cellStyle name="Normal 4 2 2 3 3 2_SCH J-3" xfId="17631"/>
    <cellStyle name="Normal 4 2 2 3 3 3" xfId="8253"/>
    <cellStyle name="Normal 4 2 2 3 3 3 2" xfId="8254"/>
    <cellStyle name="Normal 4 2 2 3 3 3_SCH J-3" xfId="17633"/>
    <cellStyle name="Normal 4 2 2 3 3 4" xfId="8255"/>
    <cellStyle name="Normal 4 2 2 3 3 5" xfId="8256"/>
    <cellStyle name="Normal 4 2 2 3 3 6" xfId="8257"/>
    <cellStyle name="Normal 4 2 2 3 3_SCH J-3" xfId="17630"/>
    <cellStyle name="Normal 4 2 2 3 4" xfId="8258"/>
    <cellStyle name="Normal 4 2 2 3 4 2" xfId="8259"/>
    <cellStyle name="Normal 4 2 2 3 4 2 2" xfId="8260"/>
    <cellStyle name="Normal 4 2 2 3 4 2_SCH J-3" xfId="17635"/>
    <cellStyle name="Normal 4 2 2 3 4 3" xfId="8261"/>
    <cellStyle name="Normal 4 2 2 3 4 4" xfId="8262"/>
    <cellStyle name="Normal 4 2 2 3 4 5" xfId="8263"/>
    <cellStyle name="Normal 4 2 2 3 4_SCH J-3" xfId="17634"/>
    <cellStyle name="Normal 4 2 2 3 5" xfId="8264"/>
    <cellStyle name="Normal 4 2 2 3 5 2" xfId="8265"/>
    <cellStyle name="Normal 4 2 2 3 5 2 2" xfId="8266"/>
    <cellStyle name="Normal 4 2 2 3 5 2_SCH J-3" xfId="17637"/>
    <cellStyle name="Normal 4 2 2 3 5 3" xfId="8267"/>
    <cellStyle name="Normal 4 2 2 3 5 4" xfId="8268"/>
    <cellStyle name="Normal 4 2 2 3 5 5" xfId="8269"/>
    <cellStyle name="Normal 4 2 2 3 5_SCH J-3" xfId="17636"/>
    <cellStyle name="Normal 4 2 2 3 6" xfId="8270"/>
    <cellStyle name="Normal 4 2 2 3 6 2" xfId="8271"/>
    <cellStyle name="Normal 4 2 2 3 6_SCH J-3" xfId="17638"/>
    <cellStyle name="Normal 4 2 2 3 7" xfId="8272"/>
    <cellStyle name="Normal 4 2 2 3 8" xfId="8273"/>
    <cellStyle name="Normal 4 2 2 3 9" xfId="8274"/>
    <cellStyle name="Normal 4 2 2 3_SCH J-3" xfId="17623"/>
    <cellStyle name="Normal 4 2 2 4" xfId="8275"/>
    <cellStyle name="Normal 4 2 2 4 2" xfId="8276"/>
    <cellStyle name="Normal 4 2 2 4 2 2" xfId="8277"/>
    <cellStyle name="Normal 4 2 2 4 2 2 2" xfId="8278"/>
    <cellStyle name="Normal 4 2 2 4 2 2 3" xfId="8279"/>
    <cellStyle name="Normal 4 2 2 4 2 2_SCH J-3" xfId="17641"/>
    <cellStyle name="Normal 4 2 2 4 2 3" xfId="8280"/>
    <cellStyle name="Normal 4 2 2 4 2 3 2" xfId="8281"/>
    <cellStyle name="Normal 4 2 2 4 2 3_SCH J-3" xfId="17642"/>
    <cellStyle name="Normal 4 2 2 4 2 4" xfId="8282"/>
    <cellStyle name="Normal 4 2 2 4 2 5" xfId="8283"/>
    <cellStyle name="Normal 4 2 2 4 2_SCH J-3" xfId="17640"/>
    <cellStyle name="Normal 4 2 2 4 3" xfId="8284"/>
    <cellStyle name="Normal 4 2 2 4 3 2" xfId="8285"/>
    <cellStyle name="Normal 4 2 2 4 3 3" xfId="8286"/>
    <cellStyle name="Normal 4 2 2 4 3_SCH J-3" xfId="17643"/>
    <cellStyle name="Normal 4 2 2 4 4" xfId="8287"/>
    <cellStyle name="Normal 4 2 2 4 4 2" xfId="8288"/>
    <cellStyle name="Normal 4 2 2 4 4_SCH J-3" xfId="17644"/>
    <cellStyle name="Normal 4 2 2 4 5" xfId="8289"/>
    <cellStyle name="Normal 4 2 2 4 6" xfId="8290"/>
    <cellStyle name="Normal 4 2 2 4_SCH J-3" xfId="17639"/>
    <cellStyle name="Normal 4 2 2 5" xfId="8291"/>
    <cellStyle name="Normal 4 2 2 5 2" xfId="8292"/>
    <cellStyle name="Normal 4 2 2 5 2 2" xfId="8293"/>
    <cellStyle name="Normal 4 2 2 5 2 2 2" xfId="8294"/>
    <cellStyle name="Normal 4 2 2 5 2 2_SCH J-3" xfId="17647"/>
    <cellStyle name="Normal 4 2 2 5 2 3" xfId="8295"/>
    <cellStyle name="Normal 4 2 2 5 2 4" xfId="8296"/>
    <cellStyle name="Normal 4 2 2 5 2 5" xfId="8297"/>
    <cellStyle name="Normal 4 2 2 5 2_SCH J-3" xfId="17646"/>
    <cellStyle name="Normal 4 2 2 5 3" xfId="8298"/>
    <cellStyle name="Normal 4 2 2 5 3 2" xfId="8299"/>
    <cellStyle name="Normal 4 2 2 5 3_SCH J-3" xfId="17648"/>
    <cellStyle name="Normal 4 2 2 5 4" xfId="8300"/>
    <cellStyle name="Normal 4 2 2 5 5" xfId="8301"/>
    <cellStyle name="Normal 4 2 2 5 6" xfId="8302"/>
    <cellStyle name="Normal 4 2 2 5_SCH J-3" xfId="17645"/>
    <cellStyle name="Normal 4 2 2 6" xfId="8303"/>
    <cellStyle name="Normal 4 2 2 6 2" xfId="8304"/>
    <cellStyle name="Normal 4 2 2 6 2 2" xfId="8305"/>
    <cellStyle name="Normal 4 2 2 6 2_SCH J-3" xfId="17650"/>
    <cellStyle name="Normal 4 2 2 6 3" xfId="8306"/>
    <cellStyle name="Normal 4 2 2 6 4" xfId="8307"/>
    <cellStyle name="Normal 4 2 2 6 5" xfId="8308"/>
    <cellStyle name="Normal 4 2 2 6_SCH J-3" xfId="17649"/>
    <cellStyle name="Normal 4 2 2 7" xfId="8309"/>
    <cellStyle name="Normal 4 2 2 7 2" xfId="8310"/>
    <cellStyle name="Normal 4 2 2 7 2 2" xfId="8311"/>
    <cellStyle name="Normal 4 2 2 7 2_SCH J-3" xfId="17652"/>
    <cellStyle name="Normal 4 2 2 7 3" xfId="8312"/>
    <cellStyle name="Normal 4 2 2 7 4" xfId="8313"/>
    <cellStyle name="Normal 4 2 2 7 5" xfId="8314"/>
    <cellStyle name="Normal 4 2 2 7_SCH J-3" xfId="17651"/>
    <cellStyle name="Normal 4 2 2 8" xfId="8315"/>
    <cellStyle name="Normal 4 2 2 8 2" xfId="8316"/>
    <cellStyle name="Normal 4 2 2 8_SCH J-3" xfId="17653"/>
    <cellStyle name="Normal 4 2 2 9" xfId="8317"/>
    <cellStyle name="Normal 4 2 2_SCH J-3" xfId="17590"/>
    <cellStyle name="Normal 4 2 3" xfId="8318"/>
    <cellStyle name="Normal 4 2 3 10" xfId="8319"/>
    <cellStyle name="Normal 4 2 3 11" xfId="8320"/>
    <cellStyle name="Normal 4 2 3 2" xfId="8321"/>
    <cellStyle name="Normal 4 2 3 2 10" xfId="8322"/>
    <cellStyle name="Normal 4 2 3 2 2" xfId="8323"/>
    <cellStyle name="Normal 4 2 3 2 2 2" xfId="8324"/>
    <cellStyle name="Normal 4 2 3 2 2 2 2" xfId="8325"/>
    <cellStyle name="Normal 4 2 3 2 2 2 2 2" xfId="8326"/>
    <cellStyle name="Normal 4 2 3 2 2 2 2 2 2" xfId="8327"/>
    <cellStyle name="Normal 4 2 3 2 2 2 2 2 3" xfId="8328"/>
    <cellStyle name="Normal 4 2 3 2 2 2 2 2_SCH J-3" xfId="17659"/>
    <cellStyle name="Normal 4 2 3 2 2 2 2 3" xfId="8329"/>
    <cellStyle name="Normal 4 2 3 2 2 2 2 3 2" xfId="8330"/>
    <cellStyle name="Normal 4 2 3 2 2 2 2 3_SCH J-3" xfId="17660"/>
    <cellStyle name="Normal 4 2 3 2 2 2 2 4" xfId="8331"/>
    <cellStyle name="Normal 4 2 3 2 2 2 2 5" xfId="8332"/>
    <cellStyle name="Normal 4 2 3 2 2 2 2_SCH J-3" xfId="17658"/>
    <cellStyle name="Normal 4 2 3 2 2 2 3" xfId="8333"/>
    <cellStyle name="Normal 4 2 3 2 2 2 3 2" xfId="8334"/>
    <cellStyle name="Normal 4 2 3 2 2 2 3 3" xfId="8335"/>
    <cellStyle name="Normal 4 2 3 2 2 2 3_SCH J-3" xfId="17661"/>
    <cellStyle name="Normal 4 2 3 2 2 2 4" xfId="8336"/>
    <cellStyle name="Normal 4 2 3 2 2 2 4 2" xfId="8337"/>
    <cellStyle name="Normal 4 2 3 2 2 2 4_SCH J-3" xfId="17662"/>
    <cellStyle name="Normal 4 2 3 2 2 2 5" xfId="8338"/>
    <cellStyle name="Normal 4 2 3 2 2 2 6" xfId="8339"/>
    <cellStyle name="Normal 4 2 3 2 2 2_SCH J-3" xfId="17657"/>
    <cellStyle name="Normal 4 2 3 2 2 3" xfId="8340"/>
    <cellStyle name="Normal 4 2 3 2 2 3 2" xfId="8341"/>
    <cellStyle name="Normal 4 2 3 2 2 3 2 2" xfId="8342"/>
    <cellStyle name="Normal 4 2 3 2 2 3 2 2 2" xfId="8343"/>
    <cellStyle name="Normal 4 2 3 2 2 3 2 2_SCH J-3" xfId="17665"/>
    <cellStyle name="Normal 4 2 3 2 2 3 2 3" xfId="8344"/>
    <cellStyle name="Normal 4 2 3 2 2 3 2 4" xfId="8345"/>
    <cellStyle name="Normal 4 2 3 2 2 3 2 5" xfId="8346"/>
    <cellStyle name="Normal 4 2 3 2 2 3 2_SCH J-3" xfId="17664"/>
    <cellStyle name="Normal 4 2 3 2 2 3 3" xfId="8347"/>
    <cellStyle name="Normal 4 2 3 2 2 3 3 2" xfId="8348"/>
    <cellStyle name="Normal 4 2 3 2 2 3 3_SCH J-3" xfId="17666"/>
    <cellStyle name="Normal 4 2 3 2 2 3 4" xfId="8349"/>
    <cellStyle name="Normal 4 2 3 2 2 3 5" xfId="8350"/>
    <cellStyle name="Normal 4 2 3 2 2 3 6" xfId="8351"/>
    <cellStyle name="Normal 4 2 3 2 2 3_SCH J-3" xfId="17663"/>
    <cellStyle name="Normal 4 2 3 2 2 4" xfId="8352"/>
    <cellStyle name="Normal 4 2 3 2 2 4 2" xfId="8353"/>
    <cellStyle name="Normal 4 2 3 2 2 4 2 2" xfId="8354"/>
    <cellStyle name="Normal 4 2 3 2 2 4 2_SCH J-3" xfId="17668"/>
    <cellStyle name="Normal 4 2 3 2 2 4 3" xfId="8355"/>
    <cellStyle name="Normal 4 2 3 2 2 4 4" xfId="8356"/>
    <cellStyle name="Normal 4 2 3 2 2 4 5" xfId="8357"/>
    <cellStyle name="Normal 4 2 3 2 2 4_SCH J-3" xfId="17667"/>
    <cellStyle name="Normal 4 2 3 2 2 5" xfId="8358"/>
    <cellStyle name="Normal 4 2 3 2 2 5 2" xfId="8359"/>
    <cellStyle name="Normal 4 2 3 2 2 5 2 2" xfId="8360"/>
    <cellStyle name="Normal 4 2 3 2 2 5 2_SCH J-3" xfId="17670"/>
    <cellStyle name="Normal 4 2 3 2 2 5 3" xfId="8361"/>
    <cellStyle name="Normal 4 2 3 2 2 5 4" xfId="8362"/>
    <cellStyle name="Normal 4 2 3 2 2 5 5" xfId="8363"/>
    <cellStyle name="Normal 4 2 3 2 2 5_SCH J-3" xfId="17669"/>
    <cellStyle name="Normal 4 2 3 2 2 6" xfId="8364"/>
    <cellStyle name="Normal 4 2 3 2 2 6 2" xfId="8365"/>
    <cellStyle name="Normal 4 2 3 2 2 6_SCH J-3" xfId="17671"/>
    <cellStyle name="Normal 4 2 3 2 2 7" xfId="8366"/>
    <cellStyle name="Normal 4 2 3 2 2 8" xfId="8367"/>
    <cellStyle name="Normal 4 2 3 2 2 9" xfId="8368"/>
    <cellStyle name="Normal 4 2 3 2 2_SCH J-3" xfId="17656"/>
    <cellStyle name="Normal 4 2 3 2 3" xfId="8369"/>
    <cellStyle name="Normal 4 2 3 2 3 2" xfId="8370"/>
    <cellStyle name="Normal 4 2 3 2 3 2 2" xfId="8371"/>
    <cellStyle name="Normal 4 2 3 2 3 2 2 2" xfId="8372"/>
    <cellStyle name="Normal 4 2 3 2 3 2 2 3" xfId="8373"/>
    <cellStyle name="Normal 4 2 3 2 3 2 2_SCH J-3" xfId="17674"/>
    <cellStyle name="Normal 4 2 3 2 3 2 3" xfId="8374"/>
    <cellStyle name="Normal 4 2 3 2 3 2 3 2" xfId="8375"/>
    <cellStyle name="Normal 4 2 3 2 3 2 3_SCH J-3" xfId="17675"/>
    <cellStyle name="Normal 4 2 3 2 3 2 4" xfId="8376"/>
    <cellStyle name="Normal 4 2 3 2 3 2 5" xfId="8377"/>
    <cellStyle name="Normal 4 2 3 2 3 2_SCH J-3" xfId="17673"/>
    <cellStyle name="Normal 4 2 3 2 3 3" xfId="8378"/>
    <cellStyle name="Normal 4 2 3 2 3 3 2" xfId="8379"/>
    <cellStyle name="Normal 4 2 3 2 3 3 3" xfId="8380"/>
    <cellStyle name="Normal 4 2 3 2 3 3_SCH J-3" xfId="17676"/>
    <cellStyle name="Normal 4 2 3 2 3 4" xfId="8381"/>
    <cellStyle name="Normal 4 2 3 2 3 4 2" xfId="8382"/>
    <cellStyle name="Normal 4 2 3 2 3 4_SCH J-3" xfId="17677"/>
    <cellStyle name="Normal 4 2 3 2 3 5" xfId="8383"/>
    <cellStyle name="Normal 4 2 3 2 3 6" xfId="8384"/>
    <cellStyle name="Normal 4 2 3 2 3_SCH J-3" xfId="17672"/>
    <cellStyle name="Normal 4 2 3 2 4" xfId="8385"/>
    <cellStyle name="Normal 4 2 3 2 4 2" xfId="8386"/>
    <cellStyle name="Normal 4 2 3 2 4 2 2" xfId="8387"/>
    <cellStyle name="Normal 4 2 3 2 4 2 2 2" xfId="8388"/>
    <cellStyle name="Normal 4 2 3 2 4 2 2_SCH J-3" xfId="17680"/>
    <cellStyle name="Normal 4 2 3 2 4 2 3" xfId="8389"/>
    <cellStyle name="Normal 4 2 3 2 4 2 4" xfId="8390"/>
    <cellStyle name="Normal 4 2 3 2 4 2 5" xfId="8391"/>
    <cellStyle name="Normal 4 2 3 2 4 2_SCH J-3" xfId="17679"/>
    <cellStyle name="Normal 4 2 3 2 4 3" xfId="8392"/>
    <cellStyle name="Normal 4 2 3 2 4 3 2" xfId="8393"/>
    <cellStyle name="Normal 4 2 3 2 4 3_SCH J-3" xfId="17681"/>
    <cellStyle name="Normal 4 2 3 2 4 4" xfId="8394"/>
    <cellStyle name="Normal 4 2 3 2 4 5" xfId="8395"/>
    <cellStyle name="Normal 4 2 3 2 4 6" xfId="8396"/>
    <cellStyle name="Normal 4 2 3 2 4_SCH J-3" xfId="17678"/>
    <cellStyle name="Normal 4 2 3 2 5" xfId="8397"/>
    <cellStyle name="Normal 4 2 3 2 5 2" xfId="8398"/>
    <cellStyle name="Normal 4 2 3 2 5 2 2" xfId="8399"/>
    <cellStyle name="Normal 4 2 3 2 5 2_SCH J-3" xfId="17683"/>
    <cellStyle name="Normal 4 2 3 2 5 3" xfId="8400"/>
    <cellStyle name="Normal 4 2 3 2 5 4" xfId="8401"/>
    <cellStyle name="Normal 4 2 3 2 5 5" xfId="8402"/>
    <cellStyle name="Normal 4 2 3 2 5_SCH J-3" xfId="17682"/>
    <cellStyle name="Normal 4 2 3 2 6" xfId="8403"/>
    <cellStyle name="Normal 4 2 3 2 6 2" xfId="8404"/>
    <cellStyle name="Normal 4 2 3 2 6 2 2" xfId="8405"/>
    <cellStyle name="Normal 4 2 3 2 6 2_SCH J-3" xfId="17685"/>
    <cellStyle name="Normal 4 2 3 2 6 3" xfId="8406"/>
    <cellStyle name="Normal 4 2 3 2 6 4" xfId="8407"/>
    <cellStyle name="Normal 4 2 3 2 6 5" xfId="8408"/>
    <cellStyle name="Normal 4 2 3 2 6_SCH J-3" xfId="17684"/>
    <cellStyle name="Normal 4 2 3 2 7" xfId="8409"/>
    <cellStyle name="Normal 4 2 3 2 7 2" xfId="8410"/>
    <cellStyle name="Normal 4 2 3 2 7_SCH J-3" xfId="17686"/>
    <cellStyle name="Normal 4 2 3 2 8" xfId="8411"/>
    <cellStyle name="Normal 4 2 3 2 9" xfId="8412"/>
    <cellStyle name="Normal 4 2 3 2_SCH J-3" xfId="17655"/>
    <cellStyle name="Normal 4 2 3 3" xfId="8413"/>
    <cellStyle name="Normal 4 2 3 3 2" xfId="8414"/>
    <cellStyle name="Normal 4 2 3 3 2 2" xfId="8415"/>
    <cellStyle name="Normal 4 2 3 3 2 2 2" xfId="8416"/>
    <cellStyle name="Normal 4 2 3 3 2 2 2 2" xfId="8417"/>
    <cellStyle name="Normal 4 2 3 3 2 2 2 3" xfId="8418"/>
    <cellStyle name="Normal 4 2 3 3 2 2 2_SCH J-3" xfId="17690"/>
    <cellStyle name="Normal 4 2 3 3 2 2 3" xfId="8419"/>
    <cellStyle name="Normal 4 2 3 3 2 2 3 2" xfId="8420"/>
    <cellStyle name="Normal 4 2 3 3 2 2 3_SCH J-3" xfId="17691"/>
    <cellStyle name="Normal 4 2 3 3 2 2 4" xfId="8421"/>
    <cellStyle name="Normal 4 2 3 3 2 2 5" xfId="8422"/>
    <cellStyle name="Normal 4 2 3 3 2 2_SCH J-3" xfId="17689"/>
    <cellStyle name="Normal 4 2 3 3 2 3" xfId="8423"/>
    <cellStyle name="Normal 4 2 3 3 2 3 2" xfId="8424"/>
    <cellStyle name="Normal 4 2 3 3 2 3 3" xfId="8425"/>
    <cellStyle name="Normal 4 2 3 3 2 3_SCH J-3" xfId="17692"/>
    <cellStyle name="Normal 4 2 3 3 2 4" xfId="8426"/>
    <cellStyle name="Normal 4 2 3 3 2 4 2" xfId="8427"/>
    <cellStyle name="Normal 4 2 3 3 2 4_SCH J-3" xfId="17693"/>
    <cellStyle name="Normal 4 2 3 3 2 5" xfId="8428"/>
    <cellStyle name="Normal 4 2 3 3 2 6" xfId="8429"/>
    <cellStyle name="Normal 4 2 3 3 2_SCH J-3" xfId="17688"/>
    <cellStyle name="Normal 4 2 3 3 3" xfId="8430"/>
    <cellStyle name="Normal 4 2 3 3 3 2" xfId="8431"/>
    <cellStyle name="Normal 4 2 3 3 3 2 2" xfId="8432"/>
    <cellStyle name="Normal 4 2 3 3 3 2 2 2" xfId="8433"/>
    <cellStyle name="Normal 4 2 3 3 3 2 2_SCH J-3" xfId="17696"/>
    <cellStyle name="Normal 4 2 3 3 3 2 3" xfId="8434"/>
    <cellStyle name="Normal 4 2 3 3 3 2 4" xfId="8435"/>
    <cellStyle name="Normal 4 2 3 3 3 2 5" xfId="8436"/>
    <cellStyle name="Normal 4 2 3 3 3 2_SCH J-3" xfId="17695"/>
    <cellStyle name="Normal 4 2 3 3 3 3" xfId="8437"/>
    <cellStyle name="Normal 4 2 3 3 3 3 2" xfId="8438"/>
    <cellStyle name="Normal 4 2 3 3 3 3_SCH J-3" xfId="17697"/>
    <cellStyle name="Normal 4 2 3 3 3 4" xfId="8439"/>
    <cellStyle name="Normal 4 2 3 3 3 5" xfId="8440"/>
    <cellStyle name="Normal 4 2 3 3 3 6" xfId="8441"/>
    <cellStyle name="Normal 4 2 3 3 3_SCH J-3" xfId="17694"/>
    <cellStyle name="Normal 4 2 3 3 4" xfId="8442"/>
    <cellStyle name="Normal 4 2 3 3 4 2" xfId="8443"/>
    <cellStyle name="Normal 4 2 3 3 4 2 2" xfId="8444"/>
    <cellStyle name="Normal 4 2 3 3 4 2_SCH J-3" xfId="17699"/>
    <cellStyle name="Normal 4 2 3 3 4 3" xfId="8445"/>
    <cellStyle name="Normal 4 2 3 3 4 4" xfId="8446"/>
    <cellStyle name="Normal 4 2 3 3 4 5" xfId="8447"/>
    <cellStyle name="Normal 4 2 3 3 4_SCH J-3" xfId="17698"/>
    <cellStyle name="Normal 4 2 3 3 5" xfId="8448"/>
    <cellStyle name="Normal 4 2 3 3 5 2" xfId="8449"/>
    <cellStyle name="Normal 4 2 3 3 5 2 2" xfId="8450"/>
    <cellStyle name="Normal 4 2 3 3 5 2_SCH J-3" xfId="17701"/>
    <cellStyle name="Normal 4 2 3 3 5 3" xfId="8451"/>
    <cellStyle name="Normal 4 2 3 3 5 4" xfId="8452"/>
    <cellStyle name="Normal 4 2 3 3 5 5" xfId="8453"/>
    <cellStyle name="Normal 4 2 3 3 5_SCH J-3" xfId="17700"/>
    <cellStyle name="Normal 4 2 3 3 6" xfId="8454"/>
    <cellStyle name="Normal 4 2 3 3 6 2" xfId="8455"/>
    <cellStyle name="Normal 4 2 3 3 6_SCH J-3" xfId="17702"/>
    <cellStyle name="Normal 4 2 3 3 7" xfId="8456"/>
    <cellStyle name="Normal 4 2 3 3 8" xfId="8457"/>
    <cellStyle name="Normal 4 2 3 3 9" xfId="8458"/>
    <cellStyle name="Normal 4 2 3 3_SCH J-3" xfId="17687"/>
    <cellStyle name="Normal 4 2 3 4" xfId="8459"/>
    <cellStyle name="Normal 4 2 3 4 2" xfId="8460"/>
    <cellStyle name="Normal 4 2 3 4 2 2" xfId="8461"/>
    <cellStyle name="Normal 4 2 3 4 2 2 2" xfId="8462"/>
    <cellStyle name="Normal 4 2 3 4 2 2 3" xfId="8463"/>
    <cellStyle name="Normal 4 2 3 4 2 2_SCH J-3" xfId="17705"/>
    <cellStyle name="Normal 4 2 3 4 2 3" xfId="8464"/>
    <cellStyle name="Normal 4 2 3 4 2 3 2" xfId="8465"/>
    <cellStyle name="Normal 4 2 3 4 2 3_SCH J-3" xfId="17706"/>
    <cellStyle name="Normal 4 2 3 4 2 4" xfId="8466"/>
    <cellStyle name="Normal 4 2 3 4 2 5" xfId="8467"/>
    <cellStyle name="Normal 4 2 3 4 2_SCH J-3" xfId="17704"/>
    <cellStyle name="Normal 4 2 3 4 3" xfId="8468"/>
    <cellStyle name="Normal 4 2 3 4 3 2" xfId="8469"/>
    <cellStyle name="Normal 4 2 3 4 3 3" xfId="8470"/>
    <cellStyle name="Normal 4 2 3 4 3_SCH J-3" xfId="17707"/>
    <cellStyle name="Normal 4 2 3 4 4" xfId="8471"/>
    <cellStyle name="Normal 4 2 3 4 4 2" xfId="8472"/>
    <cellStyle name="Normal 4 2 3 4 4_SCH J-3" xfId="17708"/>
    <cellStyle name="Normal 4 2 3 4 5" xfId="8473"/>
    <cellStyle name="Normal 4 2 3 4 6" xfId="8474"/>
    <cellStyle name="Normal 4 2 3 4_SCH J-3" xfId="17703"/>
    <cellStyle name="Normal 4 2 3 5" xfId="8475"/>
    <cellStyle name="Normal 4 2 3 5 2" xfId="8476"/>
    <cellStyle name="Normal 4 2 3 5 2 2" xfId="8477"/>
    <cellStyle name="Normal 4 2 3 5 2 2 2" xfId="8478"/>
    <cellStyle name="Normal 4 2 3 5 2 2_SCH J-3" xfId="17711"/>
    <cellStyle name="Normal 4 2 3 5 2 3" xfId="8479"/>
    <cellStyle name="Normal 4 2 3 5 2 4" xfId="8480"/>
    <cellStyle name="Normal 4 2 3 5 2 5" xfId="8481"/>
    <cellStyle name="Normal 4 2 3 5 2_SCH J-3" xfId="17710"/>
    <cellStyle name="Normal 4 2 3 5 3" xfId="8482"/>
    <cellStyle name="Normal 4 2 3 5 3 2" xfId="8483"/>
    <cellStyle name="Normal 4 2 3 5 3_SCH J-3" xfId="17712"/>
    <cellStyle name="Normal 4 2 3 5 4" xfId="8484"/>
    <cellStyle name="Normal 4 2 3 5 5" xfId="8485"/>
    <cellStyle name="Normal 4 2 3 5 6" xfId="8486"/>
    <cellStyle name="Normal 4 2 3 5_SCH J-3" xfId="17709"/>
    <cellStyle name="Normal 4 2 3 6" xfId="8487"/>
    <cellStyle name="Normal 4 2 3 6 2" xfId="8488"/>
    <cellStyle name="Normal 4 2 3 6 2 2" xfId="8489"/>
    <cellStyle name="Normal 4 2 3 6 2_SCH J-3" xfId="17714"/>
    <cellStyle name="Normal 4 2 3 6 3" xfId="8490"/>
    <cellStyle name="Normal 4 2 3 6 4" xfId="8491"/>
    <cellStyle name="Normal 4 2 3 6 5" xfId="8492"/>
    <cellStyle name="Normal 4 2 3 6_SCH J-3" xfId="17713"/>
    <cellStyle name="Normal 4 2 3 7" xfId="8493"/>
    <cellStyle name="Normal 4 2 3 7 2" xfId="8494"/>
    <cellStyle name="Normal 4 2 3 7 2 2" xfId="8495"/>
    <cellStyle name="Normal 4 2 3 7 2_SCH J-3" xfId="17716"/>
    <cellStyle name="Normal 4 2 3 7 3" xfId="8496"/>
    <cellStyle name="Normal 4 2 3 7 4" xfId="8497"/>
    <cellStyle name="Normal 4 2 3 7 5" xfId="8498"/>
    <cellStyle name="Normal 4 2 3 7_SCH J-3" xfId="17715"/>
    <cellStyle name="Normal 4 2 3 8" xfId="8499"/>
    <cellStyle name="Normal 4 2 3 8 2" xfId="8500"/>
    <cellStyle name="Normal 4 2 3 8_SCH J-3" xfId="17717"/>
    <cellStyle name="Normal 4 2 3 9" xfId="8501"/>
    <cellStyle name="Normal 4 2 3_SCH J-3" xfId="17654"/>
    <cellStyle name="Normal 4 2 4" xfId="8502"/>
    <cellStyle name="Normal 4 2 4 10" xfId="8503"/>
    <cellStyle name="Normal 4 2 4 2" xfId="8504"/>
    <cellStyle name="Normal 4 2 4 2 2" xfId="8505"/>
    <cellStyle name="Normal 4 2 4 2 2 2" xfId="8506"/>
    <cellStyle name="Normal 4 2 4 2 2 2 2" xfId="8507"/>
    <cellStyle name="Normal 4 2 4 2 2 2 2 2" xfId="8508"/>
    <cellStyle name="Normal 4 2 4 2 2 2 2 3" xfId="8509"/>
    <cellStyle name="Normal 4 2 4 2 2 2 2_SCH J-3" xfId="17722"/>
    <cellStyle name="Normal 4 2 4 2 2 2 3" xfId="8510"/>
    <cellStyle name="Normal 4 2 4 2 2 2 3 2" xfId="8511"/>
    <cellStyle name="Normal 4 2 4 2 2 2 3_SCH J-3" xfId="17723"/>
    <cellStyle name="Normal 4 2 4 2 2 2 4" xfId="8512"/>
    <cellStyle name="Normal 4 2 4 2 2 2 5" xfId="8513"/>
    <cellStyle name="Normal 4 2 4 2 2 2_SCH J-3" xfId="17721"/>
    <cellStyle name="Normal 4 2 4 2 2 3" xfId="8514"/>
    <cellStyle name="Normal 4 2 4 2 2 3 2" xfId="8515"/>
    <cellStyle name="Normal 4 2 4 2 2 3 3" xfId="8516"/>
    <cellStyle name="Normal 4 2 4 2 2 3_SCH J-3" xfId="17724"/>
    <cellStyle name="Normal 4 2 4 2 2 4" xfId="8517"/>
    <cellStyle name="Normal 4 2 4 2 2 4 2" xfId="8518"/>
    <cellStyle name="Normal 4 2 4 2 2 4_SCH J-3" xfId="17725"/>
    <cellStyle name="Normal 4 2 4 2 2 5" xfId="8519"/>
    <cellStyle name="Normal 4 2 4 2 2 6" xfId="8520"/>
    <cellStyle name="Normal 4 2 4 2 2_SCH J-3" xfId="17720"/>
    <cellStyle name="Normal 4 2 4 2 3" xfId="8521"/>
    <cellStyle name="Normal 4 2 4 2 3 2" xfId="8522"/>
    <cellStyle name="Normal 4 2 4 2 3 2 2" xfId="8523"/>
    <cellStyle name="Normal 4 2 4 2 3 2 2 2" xfId="8524"/>
    <cellStyle name="Normal 4 2 4 2 3 2 2_SCH J-3" xfId="17728"/>
    <cellStyle name="Normal 4 2 4 2 3 2 3" xfId="8525"/>
    <cellStyle name="Normal 4 2 4 2 3 2 4" xfId="8526"/>
    <cellStyle name="Normal 4 2 4 2 3 2 5" xfId="8527"/>
    <cellStyle name="Normal 4 2 4 2 3 2_SCH J-3" xfId="17727"/>
    <cellStyle name="Normal 4 2 4 2 3 3" xfId="8528"/>
    <cellStyle name="Normal 4 2 4 2 3 3 2" xfId="8529"/>
    <cellStyle name="Normal 4 2 4 2 3 3_SCH J-3" xfId="17729"/>
    <cellStyle name="Normal 4 2 4 2 3 4" xfId="8530"/>
    <cellStyle name="Normal 4 2 4 2 3 5" xfId="8531"/>
    <cellStyle name="Normal 4 2 4 2 3 6" xfId="8532"/>
    <cellStyle name="Normal 4 2 4 2 3_SCH J-3" xfId="17726"/>
    <cellStyle name="Normal 4 2 4 2 4" xfId="8533"/>
    <cellStyle name="Normal 4 2 4 2 4 2" xfId="8534"/>
    <cellStyle name="Normal 4 2 4 2 4 2 2" xfId="8535"/>
    <cellStyle name="Normal 4 2 4 2 4 2_SCH J-3" xfId="17731"/>
    <cellStyle name="Normal 4 2 4 2 4 3" xfId="8536"/>
    <cellStyle name="Normal 4 2 4 2 4 4" xfId="8537"/>
    <cellStyle name="Normal 4 2 4 2 4 5" xfId="8538"/>
    <cellStyle name="Normal 4 2 4 2 4_SCH J-3" xfId="17730"/>
    <cellStyle name="Normal 4 2 4 2 5" xfId="8539"/>
    <cellStyle name="Normal 4 2 4 2 5 2" xfId="8540"/>
    <cellStyle name="Normal 4 2 4 2 5 2 2" xfId="8541"/>
    <cellStyle name="Normal 4 2 4 2 5 2_SCH J-3" xfId="17733"/>
    <cellStyle name="Normal 4 2 4 2 5 3" xfId="8542"/>
    <cellStyle name="Normal 4 2 4 2 5 4" xfId="8543"/>
    <cellStyle name="Normal 4 2 4 2 5 5" xfId="8544"/>
    <cellStyle name="Normal 4 2 4 2 5_SCH J-3" xfId="17732"/>
    <cellStyle name="Normal 4 2 4 2 6" xfId="8545"/>
    <cellStyle name="Normal 4 2 4 2 6 2" xfId="8546"/>
    <cellStyle name="Normal 4 2 4 2 6_SCH J-3" xfId="17734"/>
    <cellStyle name="Normal 4 2 4 2 7" xfId="8547"/>
    <cellStyle name="Normal 4 2 4 2 8" xfId="8548"/>
    <cellStyle name="Normal 4 2 4 2 9" xfId="8549"/>
    <cellStyle name="Normal 4 2 4 2_SCH J-3" xfId="17719"/>
    <cellStyle name="Normal 4 2 4 3" xfId="8550"/>
    <cellStyle name="Normal 4 2 4 3 2" xfId="8551"/>
    <cellStyle name="Normal 4 2 4 3 2 2" xfId="8552"/>
    <cellStyle name="Normal 4 2 4 3 2 2 2" xfId="8553"/>
    <cellStyle name="Normal 4 2 4 3 2 2 3" xfId="8554"/>
    <cellStyle name="Normal 4 2 4 3 2 2_SCH J-3" xfId="17737"/>
    <cellStyle name="Normal 4 2 4 3 2 3" xfId="8555"/>
    <cellStyle name="Normal 4 2 4 3 2 3 2" xfId="8556"/>
    <cellStyle name="Normal 4 2 4 3 2 3_SCH J-3" xfId="17738"/>
    <cellStyle name="Normal 4 2 4 3 2 4" xfId="8557"/>
    <cellStyle name="Normal 4 2 4 3 2 5" xfId="8558"/>
    <cellStyle name="Normal 4 2 4 3 2_SCH J-3" xfId="17736"/>
    <cellStyle name="Normal 4 2 4 3 3" xfId="8559"/>
    <cellStyle name="Normal 4 2 4 3 3 2" xfId="8560"/>
    <cellStyle name="Normal 4 2 4 3 3 3" xfId="8561"/>
    <cellStyle name="Normal 4 2 4 3 3_SCH J-3" xfId="17739"/>
    <cellStyle name="Normal 4 2 4 3 4" xfId="8562"/>
    <cellStyle name="Normal 4 2 4 3 4 2" xfId="8563"/>
    <cellStyle name="Normal 4 2 4 3 4_SCH J-3" xfId="17740"/>
    <cellStyle name="Normal 4 2 4 3 5" xfId="8564"/>
    <cellStyle name="Normal 4 2 4 3 6" xfId="8565"/>
    <cellStyle name="Normal 4 2 4 3_SCH J-3" xfId="17735"/>
    <cellStyle name="Normal 4 2 4 4" xfId="8566"/>
    <cellStyle name="Normal 4 2 4 4 2" xfId="8567"/>
    <cellStyle name="Normal 4 2 4 4 2 2" xfId="8568"/>
    <cellStyle name="Normal 4 2 4 4 2 2 2" xfId="8569"/>
    <cellStyle name="Normal 4 2 4 4 2 2_SCH J-3" xfId="17743"/>
    <cellStyle name="Normal 4 2 4 4 2 3" xfId="8570"/>
    <cellStyle name="Normal 4 2 4 4 2 4" xfId="8571"/>
    <cellStyle name="Normal 4 2 4 4 2 5" xfId="8572"/>
    <cellStyle name="Normal 4 2 4 4 2_SCH J-3" xfId="17742"/>
    <cellStyle name="Normal 4 2 4 4 3" xfId="8573"/>
    <cellStyle name="Normal 4 2 4 4 3 2" xfId="8574"/>
    <cellStyle name="Normal 4 2 4 4 3_SCH J-3" xfId="17744"/>
    <cellStyle name="Normal 4 2 4 4 4" xfId="8575"/>
    <cellStyle name="Normal 4 2 4 4 5" xfId="8576"/>
    <cellStyle name="Normal 4 2 4 4 6" xfId="8577"/>
    <cellStyle name="Normal 4 2 4 4_SCH J-3" xfId="17741"/>
    <cellStyle name="Normal 4 2 4 5" xfId="8578"/>
    <cellStyle name="Normal 4 2 4 5 2" xfId="8579"/>
    <cellStyle name="Normal 4 2 4 5 2 2" xfId="8580"/>
    <cellStyle name="Normal 4 2 4 5 2_SCH J-3" xfId="17746"/>
    <cellStyle name="Normal 4 2 4 5 3" xfId="8581"/>
    <cellStyle name="Normal 4 2 4 5 4" xfId="8582"/>
    <cellStyle name="Normal 4 2 4 5 5" xfId="8583"/>
    <cellStyle name="Normal 4 2 4 5_SCH J-3" xfId="17745"/>
    <cellStyle name="Normal 4 2 4 6" xfId="8584"/>
    <cellStyle name="Normal 4 2 4 6 2" xfId="8585"/>
    <cellStyle name="Normal 4 2 4 6 2 2" xfId="8586"/>
    <cellStyle name="Normal 4 2 4 6 2_SCH J-3" xfId="17748"/>
    <cellStyle name="Normal 4 2 4 6 3" xfId="8587"/>
    <cellStyle name="Normal 4 2 4 6 4" xfId="8588"/>
    <cellStyle name="Normal 4 2 4 6 5" xfId="8589"/>
    <cellStyle name="Normal 4 2 4 6_SCH J-3" xfId="17747"/>
    <cellStyle name="Normal 4 2 4 7" xfId="8590"/>
    <cellStyle name="Normal 4 2 4 7 2" xfId="8591"/>
    <cellStyle name="Normal 4 2 4 7_SCH J-3" xfId="17749"/>
    <cellStyle name="Normal 4 2 4 8" xfId="8592"/>
    <cellStyle name="Normal 4 2 4 9" xfId="8593"/>
    <cellStyle name="Normal 4 2 4_SCH J-3" xfId="17718"/>
    <cellStyle name="Normal 4 2 5" xfId="8594"/>
    <cellStyle name="Normal 4 2 5 2" xfId="8595"/>
    <cellStyle name="Normal 4 2 5 2 2" xfId="8596"/>
    <cellStyle name="Normal 4 2 5 2 2 2" xfId="8597"/>
    <cellStyle name="Normal 4 2 5 2 2 2 2" xfId="8598"/>
    <cellStyle name="Normal 4 2 5 2 2 2 3" xfId="8599"/>
    <cellStyle name="Normal 4 2 5 2 2 2_SCH J-3" xfId="17753"/>
    <cellStyle name="Normal 4 2 5 2 2 3" xfId="8600"/>
    <cellStyle name="Normal 4 2 5 2 2 3 2" xfId="8601"/>
    <cellStyle name="Normal 4 2 5 2 2 3_SCH J-3" xfId="17754"/>
    <cellStyle name="Normal 4 2 5 2 2 4" xfId="8602"/>
    <cellStyle name="Normal 4 2 5 2 2 5" xfId="8603"/>
    <cellStyle name="Normal 4 2 5 2 2_SCH J-3" xfId="17752"/>
    <cellStyle name="Normal 4 2 5 2 3" xfId="8604"/>
    <cellStyle name="Normal 4 2 5 2 3 2" xfId="8605"/>
    <cellStyle name="Normal 4 2 5 2 3 3" xfId="8606"/>
    <cellStyle name="Normal 4 2 5 2 3_SCH J-3" xfId="17755"/>
    <cellStyle name="Normal 4 2 5 2 4" xfId="8607"/>
    <cellStyle name="Normal 4 2 5 2 4 2" xfId="8608"/>
    <cellStyle name="Normal 4 2 5 2 4_SCH J-3" xfId="17756"/>
    <cellStyle name="Normal 4 2 5 2 5" xfId="8609"/>
    <cellStyle name="Normal 4 2 5 2 6" xfId="8610"/>
    <cellStyle name="Normal 4 2 5 2_SCH J-3" xfId="17751"/>
    <cellStyle name="Normal 4 2 5 3" xfId="8611"/>
    <cellStyle name="Normal 4 2 5 3 2" xfId="8612"/>
    <cellStyle name="Normal 4 2 5 3 2 2" xfId="8613"/>
    <cellStyle name="Normal 4 2 5 3 2 2 2" xfId="8614"/>
    <cellStyle name="Normal 4 2 5 3 2 2_SCH J-3" xfId="17759"/>
    <cellStyle name="Normal 4 2 5 3 2 3" xfId="8615"/>
    <cellStyle name="Normal 4 2 5 3 2 4" xfId="8616"/>
    <cellStyle name="Normal 4 2 5 3 2 5" xfId="8617"/>
    <cellStyle name="Normal 4 2 5 3 2_SCH J-3" xfId="17758"/>
    <cellStyle name="Normal 4 2 5 3 3" xfId="8618"/>
    <cellStyle name="Normal 4 2 5 3 3 2" xfId="8619"/>
    <cellStyle name="Normal 4 2 5 3 3_SCH J-3" xfId="17760"/>
    <cellStyle name="Normal 4 2 5 3 4" xfId="8620"/>
    <cellStyle name="Normal 4 2 5 3 5" xfId="8621"/>
    <cellStyle name="Normal 4 2 5 3 6" xfId="8622"/>
    <cellStyle name="Normal 4 2 5 3_SCH J-3" xfId="17757"/>
    <cellStyle name="Normal 4 2 5 4" xfId="8623"/>
    <cellStyle name="Normal 4 2 5 4 2" xfId="8624"/>
    <cellStyle name="Normal 4 2 5 4 2 2" xfId="8625"/>
    <cellStyle name="Normal 4 2 5 4 2_SCH J-3" xfId="17762"/>
    <cellStyle name="Normal 4 2 5 4 3" xfId="8626"/>
    <cellStyle name="Normal 4 2 5 4 4" xfId="8627"/>
    <cellStyle name="Normal 4 2 5 4 5" xfId="8628"/>
    <cellStyle name="Normal 4 2 5 4_SCH J-3" xfId="17761"/>
    <cellStyle name="Normal 4 2 5 5" xfId="8629"/>
    <cellStyle name="Normal 4 2 5 5 2" xfId="8630"/>
    <cellStyle name="Normal 4 2 5 5 2 2" xfId="8631"/>
    <cellStyle name="Normal 4 2 5 5 2_SCH J-3" xfId="17764"/>
    <cellStyle name="Normal 4 2 5 5 3" xfId="8632"/>
    <cellStyle name="Normal 4 2 5 5 4" xfId="8633"/>
    <cellStyle name="Normal 4 2 5 5 5" xfId="8634"/>
    <cellStyle name="Normal 4 2 5 5_SCH J-3" xfId="17763"/>
    <cellStyle name="Normal 4 2 5 6" xfId="8635"/>
    <cellStyle name="Normal 4 2 5 6 2" xfId="8636"/>
    <cellStyle name="Normal 4 2 5 6_SCH J-3" xfId="17765"/>
    <cellStyle name="Normal 4 2 5 7" xfId="8637"/>
    <cellStyle name="Normal 4 2 5 8" xfId="8638"/>
    <cellStyle name="Normal 4 2 5 9" xfId="8639"/>
    <cellStyle name="Normal 4 2 5_SCH J-3" xfId="17750"/>
    <cellStyle name="Normal 4 2 6" xfId="8640"/>
    <cellStyle name="Normal 4 2 6 2" xfId="8641"/>
    <cellStyle name="Normal 4 2 6 2 2" xfId="8642"/>
    <cellStyle name="Normal 4 2 6 2 2 2" xfId="8643"/>
    <cellStyle name="Normal 4 2 6 2 2 3" xfId="8644"/>
    <cellStyle name="Normal 4 2 6 2 2_SCH J-3" xfId="17768"/>
    <cellStyle name="Normal 4 2 6 2 3" xfId="8645"/>
    <cellStyle name="Normal 4 2 6 2 3 2" xfId="8646"/>
    <cellStyle name="Normal 4 2 6 2 3_SCH J-3" xfId="17769"/>
    <cellStyle name="Normal 4 2 6 2 4" xfId="8647"/>
    <cellStyle name="Normal 4 2 6 2 5" xfId="8648"/>
    <cellStyle name="Normal 4 2 6 2_SCH J-3" xfId="17767"/>
    <cellStyle name="Normal 4 2 6 3" xfId="8649"/>
    <cellStyle name="Normal 4 2 6 3 2" xfId="8650"/>
    <cellStyle name="Normal 4 2 6 3 3" xfId="8651"/>
    <cellStyle name="Normal 4 2 6 3_SCH J-3" xfId="17770"/>
    <cellStyle name="Normal 4 2 6 4" xfId="8652"/>
    <cellStyle name="Normal 4 2 6 4 2" xfId="8653"/>
    <cellStyle name="Normal 4 2 6 4_SCH J-3" xfId="17771"/>
    <cellStyle name="Normal 4 2 6 5" xfId="8654"/>
    <cellStyle name="Normal 4 2 6 6" xfId="8655"/>
    <cellStyle name="Normal 4 2 6_SCH J-3" xfId="17766"/>
    <cellStyle name="Normal 4 2 7" xfId="8656"/>
    <cellStyle name="Normal 4 2 7 2" xfId="8657"/>
    <cellStyle name="Normal 4 2 7 2 2" xfId="8658"/>
    <cellStyle name="Normal 4 2 7 2 2 2" xfId="8659"/>
    <cellStyle name="Normal 4 2 7 2 2_SCH J-3" xfId="17774"/>
    <cellStyle name="Normal 4 2 7 2 3" xfId="8660"/>
    <cellStyle name="Normal 4 2 7 2 4" xfId="8661"/>
    <cellStyle name="Normal 4 2 7 2 5" xfId="8662"/>
    <cellStyle name="Normal 4 2 7 2_SCH J-3" xfId="17773"/>
    <cellStyle name="Normal 4 2 7 3" xfId="8663"/>
    <cellStyle name="Normal 4 2 7 3 2" xfId="8664"/>
    <cellStyle name="Normal 4 2 7 3_SCH J-3" xfId="17775"/>
    <cellStyle name="Normal 4 2 7 4" xfId="8665"/>
    <cellStyle name="Normal 4 2 7 5" xfId="8666"/>
    <cellStyle name="Normal 4 2 7 6" xfId="8667"/>
    <cellStyle name="Normal 4 2 7_SCH J-3" xfId="17772"/>
    <cellStyle name="Normal 4 2 8" xfId="8668"/>
    <cellStyle name="Normal 4 2 8 2" xfId="8669"/>
    <cellStyle name="Normal 4 2 8 2 2" xfId="8670"/>
    <cellStyle name="Normal 4 2 8 2_SCH J-3" xfId="17777"/>
    <cellStyle name="Normal 4 2 8 3" xfId="8671"/>
    <cellStyle name="Normal 4 2 8 4" xfId="8672"/>
    <cellStyle name="Normal 4 2 8 5" xfId="8673"/>
    <cellStyle name="Normal 4 2 8_SCH J-3" xfId="17776"/>
    <cellStyle name="Normal 4 2 9" xfId="8674"/>
    <cellStyle name="Normal 4 2 9 2" xfId="8675"/>
    <cellStyle name="Normal 4 2 9 2 2" xfId="8676"/>
    <cellStyle name="Normal 4 2 9 2_SCH J-3" xfId="17779"/>
    <cellStyle name="Normal 4 2 9 3" xfId="8677"/>
    <cellStyle name="Normal 4 2 9 4" xfId="8678"/>
    <cellStyle name="Normal 4 2 9 5" xfId="8679"/>
    <cellStyle name="Normal 4 2 9_SCH J-3" xfId="17778"/>
    <cellStyle name="Normal 4 2_SCH J-3" xfId="17587"/>
    <cellStyle name="Normal 4 3" xfId="8680"/>
    <cellStyle name="Normal 4 3 2" xfId="8681"/>
    <cellStyle name="Normal 4 3 2 2" xfId="8682"/>
    <cellStyle name="Normal 4 3 2 2 2" xfId="8683"/>
    <cellStyle name="Normal 4 3 2 2 2 2" xfId="8684"/>
    <cellStyle name="Normal 4 3 2 2 2_SCH J-3" xfId="17783"/>
    <cellStyle name="Normal 4 3 2 2 3" xfId="8685"/>
    <cellStyle name="Normal 4 3 2 2_SCH J-3" xfId="17782"/>
    <cellStyle name="Normal 4 3 2 3" xfId="8686"/>
    <cellStyle name="Normal 4 3 2 3 2" xfId="8687"/>
    <cellStyle name="Normal 4 3 2 3_SCH J-3" xfId="17784"/>
    <cellStyle name="Normal 4 3 2 4" xfId="8688"/>
    <cellStyle name="Normal 4 3 2 5" xfId="8689"/>
    <cellStyle name="Normal 4 3 2_SCH J-3" xfId="17781"/>
    <cellStyle name="Normal 4 3 3" xfId="8690"/>
    <cellStyle name="Normal 4 3 3 2" xfId="8691"/>
    <cellStyle name="Normal 4 3 3 2 2" xfId="8692"/>
    <cellStyle name="Normal 4 3 3 2_SCH J-3" xfId="17786"/>
    <cellStyle name="Normal 4 3 3 3" xfId="8693"/>
    <cellStyle name="Normal 4 3 3_SCH J-3" xfId="17785"/>
    <cellStyle name="Normal 4 3 4" xfId="8694"/>
    <cellStyle name="Normal 4 3 4 2" xfId="8695"/>
    <cellStyle name="Normal 4 3 4_SCH J-3" xfId="17787"/>
    <cellStyle name="Normal 4 3 5" xfId="8696"/>
    <cellStyle name="Normal 4 3 6" xfId="8697"/>
    <cellStyle name="Normal 4 3_SCH J-3" xfId="17780"/>
    <cellStyle name="Normal 4 4" xfId="8698"/>
    <cellStyle name="Normal 4 4 2" xfId="8699"/>
    <cellStyle name="Normal 4 4 2 2" xfId="8700"/>
    <cellStyle name="Normal 4 4 2 2 2" xfId="8701"/>
    <cellStyle name="Normal 4 4 2 2 3" xfId="8702"/>
    <cellStyle name="Normal 4 4 2 2_SCH J-3" xfId="17790"/>
    <cellStyle name="Normal 4 4 2 3" xfId="8703"/>
    <cellStyle name="Normal 4 4 2 4" xfId="8704"/>
    <cellStyle name="Normal 4 4 2_SCH J-3" xfId="17789"/>
    <cellStyle name="Normal 4 4 3" xfId="8705"/>
    <cellStyle name="Normal 4 4 3 2" xfId="8706"/>
    <cellStyle name="Normal 4 4 3 3" xfId="8707"/>
    <cellStyle name="Normal 4 4 3_SCH J-3" xfId="17791"/>
    <cellStyle name="Normal 4 4 4" xfId="8708"/>
    <cellStyle name="Normal 4 4 5" xfId="8709"/>
    <cellStyle name="Normal 4 4 6" xfId="8710"/>
    <cellStyle name="Normal 4 4 7" xfId="8711"/>
    <cellStyle name="Normal 4 4_SCH J-3" xfId="17788"/>
    <cellStyle name="Normal 4 5" xfId="8712"/>
    <cellStyle name="Normal 4 5 2" xfId="8713"/>
    <cellStyle name="Normal 4 5 2 2" xfId="8714"/>
    <cellStyle name="Normal 4 5 2 3" xfId="8715"/>
    <cellStyle name="Normal 4 5 2_SCH J-3" xfId="17793"/>
    <cellStyle name="Normal 4 5 3" xfId="8716"/>
    <cellStyle name="Normal 4 5 4" xfId="8717"/>
    <cellStyle name="Normal 4 5_SCH J-3" xfId="17792"/>
    <cellStyle name="Normal 4 6" xfId="8718"/>
    <cellStyle name="Normal 4 6 2" xfId="8719"/>
    <cellStyle name="Normal 4 6 3" xfId="8720"/>
    <cellStyle name="Normal 4 6_SCH J-3" xfId="17794"/>
    <cellStyle name="Normal 4 7" xfId="8721"/>
    <cellStyle name="Normal 4 7 2" xfId="8722"/>
    <cellStyle name="Normal 4 7_SCH J-3" xfId="17795"/>
    <cellStyle name="Normal 4 8" xfId="8723"/>
    <cellStyle name="Normal 4 9" xfId="8724"/>
    <cellStyle name="Normal 4_183302" xfId="14601"/>
    <cellStyle name="Normal 40" xfId="8725"/>
    <cellStyle name="Normal 40 2" xfId="8726"/>
    <cellStyle name="Normal 40_SCH J-3" xfId="17796"/>
    <cellStyle name="Normal 41" xfId="8727"/>
    <cellStyle name="Normal 41 2" xfId="8728"/>
    <cellStyle name="Normal 41_SCH J-3" xfId="17797"/>
    <cellStyle name="Normal 42" xfId="8729"/>
    <cellStyle name="Normal 42 2" xfId="8730"/>
    <cellStyle name="Normal 42 3" xfId="8731"/>
    <cellStyle name="Normal 42 4" xfId="8732"/>
    <cellStyle name="Normal 42_SCH J-3" xfId="17798"/>
    <cellStyle name="Normal 43" xfId="8733"/>
    <cellStyle name="Normal 43 2" xfId="8734"/>
    <cellStyle name="Normal 43 3" xfId="8735"/>
    <cellStyle name="Normal 43_SCH J-3" xfId="17799"/>
    <cellStyle name="Normal 44" xfId="8736"/>
    <cellStyle name="Normal 44 2" xfId="8737"/>
    <cellStyle name="Normal 44 3" xfId="8738"/>
    <cellStyle name="Normal 44_SCH J-3" xfId="17800"/>
    <cellStyle name="Normal 45" xfId="8739"/>
    <cellStyle name="Normal 45 2" xfId="8740"/>
    <cellStyle name="Normal 45 3" xfId="8741"/>
    <cellStyle name="Normal 45_SCH J-3" xfId="17801"/>
    <cellStyle name="Normal 46" xfId="8742"/>
    <cellStyle name="Normal 46 2" xfId="8743"/>
    <cellStyle name="Normal 46 2 2" xfId="14595"/>
    <cellStyle name="Normal 46 2_SCH J-3" xfId="17803"/>
    <cellStyle name="Normal 46 3" xfId="8744"/>
    <cellStyle name="Normal 46_SCH J-3" xfId="17802"/>
    <cellStyle name="Normal 47" xfId="8745"/>
    <cellStyle name="Normal 47 2" xfId="8746"/>
    <cellStyle name="Normal 47 3" xfId="8747"/>
    <cellStyle name="Normal 47_SCH J-3" xfId="17804"/>
    <cellStyle name="Normal 48" xfId="3"/>
    <cellStyle name="Normal 48 2" xfId="8748"/>
    <cellStyle name="Normal 48 3" xfId="8749"/>
    <cellStyle name="Normal 48_SCH J-3" xfId="17805"/>
    <cellStyle name="Normal 49" xfId="8750"/>
    <cellStyle name="Normal 49 2" xfId="8751"/>
    <cellStyle name="Normal 49 3" xfId="8752"/>
    <cellStyle name="Normal 49 4" xfId="20407"/>
    <cellStyle name="Normal 49_SCH J-3" xfId="17806"/>
    <cellStyle name="Normal 5" xfId="8753"/>
    <cellStyle name="Normal 5 10" xfId="8754"/>
    <cellStyle name="Normal 5 10 2" xfId="8755"/>
    <cellStyle name="Normal 5 10 2 2" xfId="8756"/>
    <cellStyle name="Normal 5 10 2 2 2" xfId="8757"/>
    <cellStyle name="Normal 5 10 2 2_SCH J-3" xfId="17809"/>
    <cellStyle name="Normal 5 10 2 3" xfId="8758"/>
    <cellStyle name="Normal 5 10 2_SCH J-3" xfId="17808"/>
    <cellStyle name="Normal 5 10 3" xfId="8759"/>
    <cellStyle name="Normal 5 10 3 2" xfId="8760"/>
    <cellStyle name="Normal 5 10 3_SCH J-3" xfId="17810"/>
    <cellStyle name="Normal 5 10 4" xfId="8761"/>
    <cellStyle name="Normal 5 10_SCH J-3" xfId="17807"/>
    <cellStyle name="Normal 5 11" xfId="8762"/>
    <cellStyle name="Normal 5 11 2" xfId="8763"/>
    <cellStyle name="Normal 5 11 2 2" xfId="8764"/>
    <cellStyle name="Normal 5 11 2_SCH J-3" xfId="17812"/>
    <cellStyle name="Normal 5 11 3" xfId="8765"/>
    <cellStyle name="Normal 5 11_SCH J-3" xfId="17811"/>
    <cellStyle name="Normal 5 12" xfId="8766"/>
    <cellStyle name="Normal 5 12 2" xfId="8767"/>
    <cellStyle name="Normal 5 12_SCH J-3" xfId="17813"/>
    <cellStyle name="Normal 5 13" xfId="14557"/>
    <cellStyle name="Normal 5 2" xfId="8768"/>
    <cellStyle name="Normal 5 2 10" xfId="8769"/>
    <cellStyle name="Normal 5 2 11" xfId="8770"/>
    <cellStyle name="Normal 5 2 2" xfId="8771"/>
    <cellStyle name="Normal 5 2 2 2" xfId="8772"/>
    <cellStyle name="Normal 5 2 2 2 2" xfId="8773"/>
    <cellStyle name="Normal 5 2 2 2 2 2" xfId="8774"/>
    <cellStyle name="Normal 5 2 2 2 2 2 2" xfId="8775"/>
    <cellStyle name="Normal 5 2 2 2 2 2 2 2" xfId="8776"/>
    <cellStyle name="Normal 5 2 2 2 2 2 2 2 2" xfId="8777"/>
    <cellStyle name="Normal 5 2 2 2 2 2 2 2_SCH J-3" xfId="17820"/>
    <cellStyle name="Normal 5 2 2 2 2 2 2 3" xfId="8778"/>
    <cellStyle name="Normal 5 2 2 2 2 2 2_SCH J-3" xfId="17819"/>
    <cellStyle name="Normal 5 2 2 2 2 2 3" xfId="8779"/>
    <cellStyle name="Normal 5 2 2 2 2 2 3 2" xfId="8780"/>
    <cellStyle name="Normal 5 2 2 2 2 2 3_SCH J-3" xfId="17821"/>
    <cellStyle name="Normal 5 2 2 2 2 2 4" xfId="8781"/>
    <cellStyle name="Normal 5 2 2 2 2 2_SCH J-3" xfId="17818"/>
    <cellStyle name="Normal 5 2 2 2 2 3" xfId="8782"/>
    <cellStyle name="Normal 5 2 2 2 2 3 2" xfId="8783"/>
    <cellStyle name="Normal 5 2 2 2 2 3 2 2" xfId="8784"/>
    <cellStyle name="Normal 5 2 2 2 2 3 2_SCH J-3" xfId="17823"/>
    <cellStyle name="Normal 5 2 2 2 2 3 3" xfId="8785"/>
    <cellStyle name="Normal 5 2 2 2 2 3_SCH J-3" xfId="17822"/>
    <cellStyle name="Normal 5 2 2 2 2 4" xfId="8786"/>
    <cellStyle name="Normal 5 2 2 2 2 4 2" xfId="8787"/>
    <cellStyle name="Normal 5 2 2 2 2 4_SCH J-3" xfId="17824"/>
    <cellStyle name="Normal 5 2 2 2 2 5" xfId="8788"/>
    <cellStyle name="Normal 5 2 2 2 2 6" xfId="8789"/>
    <cellStyle name="Normal 5 2 2 2 2_SCH J-3" xfId="17817"/>
    <cellStyle name="Normal 5 2 2 2 3" xfId="8790"/>
    <cellStyle name="Normal 5 2 2 2 3 2" xfId="8791"/>
    <cellStyle name="Normal 5 2 2 2 3 2 2" xfId="8792"/>
    <cellStyle name="Normal 5 2 2 2 3 2 2 2" xfId="8793"/>
    <cellStyle name="Normal 5 2 2 2 3 2 2_SCH J-3" xfId="17827"/>
    <cellStyle name="Normal 5 2 2 2 3 2 3" xfId="8794"/>
    <cellStyle name="Normal 5 2 2 2 3 2_SCH J-3" xfId="17826"/>
    <cellStyle name="Normal 5 2 2 2 3 3" xfId="8795"/>
    <cellStyle name="Normal 5 2 2 2 3 3 2" xfId="8796"/>
    <cellStyle name="Normal 5 2 2 2 3 3_SCH J-3" xfId="17828"/>
    <cellStyle name="Normal 5 2 2 2 3 4" xfId="8797"/>
    <cellStyle name="Normal 5 2 2 2 3_SCH J-3" xfId="17825"/>
    <cellStyle name="Normal 5 2 2 2 4" xfId="8798"/>
    <cellStyle name="Normal 5 2 2 2 4 2" xfId="8799"/>
    <cellStyle name="Normal 5 2 2 2 4 2 2" xfId="8800"/>
    <cellStyle name="Normal 5 2 2 2 4 2_SCH J-3" xfId="17830"/>
    <cellStyle name="Normal 5 2 2 2 4 3" xfId="8801"/>
    <cellStyle name="Normal 5 2 2 2 4_SCH J-3" xfId="17829"/>
    <cellStyle name="Normal 5 2 2 2 5" xfId="8802"/>
    <cellStyle name="Normal 5 2 2 2 5 2" xfId="8803"/>
    <cellStyle name="Normal 5 2 2 2 5_SCH J-3" xfId="17831"/>
    <cellStyle name="Normal 5 2 2 2 6" xfId="8804"/>
    <cellStyle name="Normal 5 2 2 2 7" xfId="8805"/>
    <cellStyle name="Normal 5 2 2 2_SCH J-3" xfId="17816"/>
    <cellStyle name="Normal 5 2 2 3" xfId="8806"/>
    <cellStyle name="Normal 5 2 2 3 2" xfId="8807"/>
    <cellStyle name="Normal 5 2 2 3 2 2" xfId="8808"/>
    <cellStyle name="Normal 5 2 2 3 2 2 2" xfId="8809"/>
    <cellStyle name="Normal 5 2 2 3 2 2 2 2" xfId="8810"/>
    <cellStyle name="Normal 5 2 2 3 2 2 2_SCH J-3" xfId="17835"/>
    <cellStyle name="Normal 5 2 2 3 2 2 3" xfId="8811"/>
    <cellStyle name="Normal 5 2 2 3 2 2_SCH J-3" xfId="17834"/>
    <cellStyle name="Normal 5 2 2 3 2 3" xfId="8812"/>
    <cellStyle name="Normal 5 2 2 3 2 3 2" xfId="8813"/>
    <cellStyle name="Normal 5 2 2 3 2 3_SCH J-3" xfId="17836"/>
    <cellStyle name="Normal 5 2 2 3 2 4" xfId="8814"/>
    <cellStyle name="Normal 5 2 2 3 2_SCH J-3" xfId="17833"/>
    <cellStyle name="Normal 5 2 2 3 3" xfId="8815"/>
    <cellStyle name="Normal 5 2 2 3 3 2" xfId="8816"/>
    <cellStyle name="Normal 5 2 2 3 3 2 2" xfId="8817"/>
    <cellStyle name="Normal 5 2 2 3 3 2_SCH J-3" xfId="17838"/>
    <cellStyle name="Normal 5 2 2 3 3 3" xfId="8818"/>
    <cellStyle name="Normal 5 2 2 3 3_SCH J-3" xfId="17837"/>
    <cellStyle name="Normal 5 2 2 3 4" xfId="8819"/>
    <cellStyle name="Normal 5 2 2 3 4 2" xfId="8820"/>
    <cellStyle name="Normal 5 2 2 3 4_SCH J-3" xfId="17839"/>
    <cellStyle name="Normal 5 2 2 3 5" xfId="8821"/>
    <cellStyle name="Normal 5 2 2 3 6" xfId="8822"/>
    <cellStyle name="Normal 5 2 2 3_SCH J-3" xfId="17832"/>
    <cellStyle name="Normal 5 2 2 4" xfId="8823"/>
    <cellStyle name="Normal 5 2 2 4 2" xfId="8824"/>
    <cellStyle name="Normal 5 2 2 4 2 2" xfId="8825"/>
    <cellStyle name="Normal 5 2 2 4 2 2 2" xfId="8826"/>
    <cellStyle name="Normal 5 2 2 4 2 2 2 2" xfId="8827"/>
    <cellStyle name="Normal 5 2 2 4 2 2 2_SCH J-3" xfId="17843"/>
    <cellStyle name="Normal 5 2 2 4 2 2 3" xfId="8828"/>
    <cellStyle name="Normal 5 2 2 4 2 2_SCH J-3" xfId="17842"/>
    <cellStyle name="Normal 5 2 2 4 2 3" xfId="8829"/>
    <cellStyle name="Normal 5 2 2 4 2 3 2" xfId="8830"/>
    <cellStyle name="Normal 5 2 2 4 2 3_SCH J-3" xfId="17844"/>
    <cellStyle name="Normal 5 2 2 4 2 4" xfId="8831"/>
    <cellStyle name="Normal 5 2 2 4 2_SCH J-3" xfId="17841"/>
    <cellStyle name="Normal 5 2 2 4 3" xfId="8832"/>
    <cellStyle name="Normal 5 2 2 4 3 2" xfId="8833"/>
    <cellStyle name="Normal 5 2 2 4 3 2 2" xfId="8834"/>
    <cellStyle name="Normal 5 2 2 4 3 2_SCH J-3" xfId="17846"/>
    <cellStyle name="Normal 5 2 2 4 3 3" xfId="8835"/>
    <cellStyle name="Normal 5 2 2 4 3_SCH J-3" xfId="17845"/>
    <cellStyle name="Normal 5 2 2 4 4" xfId="8836"/>
    <cellStyle name="Normal 5 2 2 4 4 2" xfId="8837"/>
    <cellStyle name="Normal 5 2 2 4 4_SCH J-3" xfId="17847"/>
    <cellStyle name="Normal 5 2 2 4 5" xfId="8838"/>
    <cellStyle name="Normal 5 2 2 4_SCH J-3" xfId="17840"/>
    <cellStyle name="Normal 5 2 2 5" xfId="8839"/>
    <cellStyle name="Normal 5 2 2 5 2" xfId="8840"/>
    <cellStyle name="Normal 5 2 2 5 2 2" xfId="8841"/>
    <cellStyle name="Normal 5 2 2 5 2 2 2" xfId="8842"/>
    <cellStyle name="Normal 5 2 2 5 2 2_SCH J-3" xfId="17850"/>
    <cellStyle name="Normal 5 2 2 5 2 3" xfId="8843"/>
    <cellStyle name="Normal 5 2 2 5 2_SCH J-3" xfId="17849"/>
    <cellStyle name="Normal 5 2 2 5 3" xfId="8844"/>
    <cellStyle name="Normal 5 2 2 5 3 2" xfId="8845"/>
    <cellStyle name="Normal 5 2 2 5 3_SCH J-3" xfId="17851"/>
    <cellStyle name="Normal 5 2 2 5 4" xfId="8846"/>
    <cellStyle name="Normal 5 2 2 5_SCH J-3" xfId="17848"/>
    <cellStyle name="Normal 5 2 2 6" xfId="8847"/>
    <cellStyle name="Normal 5 2 2 6 2" xfId="8848"/>
    <cellStyle name="Normal 5 2 2 6 2 2" xfId="8849"/>
    <cellStyle name="Normal 5 2 2 6 2_SCH J-3" xfId="17853"/>
    <cellStyle name="Normal 5 2 2 6 3" xfId="8850"/>
    <cellStyle name="Normal 5 2 2 6_SCH J-3" xfId="17852"/>
    <cellStyle name="Normal 5 2 2 7" xfId="8851"/>
    <cellStyle name="Normal 5 2 2 7 2" xfId="8852"/>
    <cellStyle name="Normal 5 2 2 7_SCH J-3" xfId="17854"/>
    <cellStyle name="Normal 5 2 2 8" xfId="8853"/>
    <cellStyle name="Normal 5 2 2 9" xfId="8854"/>
    <cellStyle name="Normal 5 2 2_SCH J-3" xfId="17815"/>
    <cellStyle name="Normal 5 2 3" xfId="8855"/>
    <cellStyle name="Normal 5 2 3 2" xfId="8856"/>
    <cellStyle name="Normal 5 2 3 2 2" xfId="8857"/>
    <cellStyle name="Normal 5 2 3 2 2 2" xfId="8858"/>
    <cellStyle name="Normal 5 2 3 2 2 2 2" xfId="8859"/>
    <cellStyle name="Normal 5 2 3 2 2 2 2 2" xfId="8860"/>
    <cellStyle name="Normal 5 2 3 2 2 2 2_SCH J-3" xfId="17859"/>
    <cellStyle name="Normal 5 2 3 2 2 2 3" xfId="8861"/>
    <cellStyle name="Normal 5 2 3 2 2 2_SCH J-3" xfId="17858"/>
    <cellStyle name="Normal 5 2 3 2 2 3" xfId="8862"/>
    <cellStyle name="Normal 5 2 3 2 2 3 2" xfId="8863"/>
    <cellStyle name="Normal 5 2 3 2 2 3_SCH J-3" xfId="17860"/>
    <cellStyle name="Normal 5 2 3 2 2 4" xfId="8864"/>
    <cellStyle name="Normal 5 2 3 2 2_SCH J-3" xfId="17857"/>
    <cellStyle name="Normal 5 2 3 2 3" xfId="8865"/>
    <cellStyle name="Normal 5 2 3 2 3 2" xfId="8866"/>
    <cellStyle name="Normal 5 2 3 2 3 2 2" xfId="8867"/>
    <cellStyle name="Normal 5 2 3 2 3 2_SCH J-3" xfId="17862"/>
    <cellStyle name="Normal 5 2 3 2 3 3" xfId="8868"/>
    <cellStyle name="Normal 5 2 3 2 3_SCH J-3" xfId="17861"/>
    <cellStyle name="Normal 5 2 3 2 4" xfId="8869"/>
    <cellStyle name="Normal 5 2 3 2 4 2" xfId="8870"/>
    <cellStyle name="Normal 5 2 3 2 4_SCH J-3" xfId="17863"/>
    <cellStyle name="Normal 5 2 3 2 5" xfId="8871"/>
    <cellStyle name="Normal 5 2 3 2_SCH J-3" xfId="17856"/>
    <cellStyle name="Normal 5 2 3 3" xfId="8872"/>
    <cellStyle name="Normal 5 2 3 3 2" xfId="8873"/>
    <cellStyle name="Normal 5 2 3 3 2 2" xfId="8874"/>
    <cellStyle name="Normal 5 2 3 3 2 2 2" xfId="8875"/>
    <cellStyle name="Normal 5 2 3 3 2 2_SCH J-3" xfId="17866"/>
    <cellStyle name="Normal 5 2 3 3 2 3" xfId="8876"/>
    <cellStyle name="Normal 5 2 3 3 2_SCH J-3" xfId="17865"/>
    <cellStyle name="Normal 5 2 3 3 3" xfId="8877"/>
    <cellStyle name="Normal 5 2 3 3 3 2" xfId="8878"/>
    <cellStyle name="Normal 5 2 3 3 3_SCH J-3" xfId="17867"/>
    <cellStyle name="Normal 5 2 3 3 4" xfId="8879"/>
    <cellStyle name="Normal 5 2 3 3_SCH J-3" xfId="17864"/>
    <cellStyle name="Normal 5 2 3 4" xfId="8880"/>
    <cellStyle name="Normal 5 2 3 4 2" xfId="8881"/>
    <cellStyle name="Normal 5 2 3 4 2 2" xfId="8882"/>
    <cellStyle name="Normal 5 2 3 4 2_SCH J-3" xfId="17869"/>
    <cellStyle name="Normal 5 2 3 4 3" xfId="8883"/>
    <cellStyle name="Normal 5 2 3 4_SCH J-3" xfId="17868"/>
    <cellStyle name="Normal 5 2 3 5" xfId="8884"/>
    <cellStyle name="Normal 5 2 3 5 2" xfId="8885"/>
    <cellStyle name="Normal 5 2 3 5_SCH J-3" xfId="17870"/>
    <cellStyle name="Normal 5 2 3 6" xfId="8886"/>
    <cellStyle name="Normal 5 2 3 7" xfId="8887"/>
    <cellStyle name="Normal 5 2 3_SCH J-3" xfId="17855"/>
    <cellStyle name="Normal 5 2 4" xfId="8888"/>
    <cellStyle name="Normal 5 2 4 2" xfId="8889"/>
    <cellStyle name="Normal 5 2 4 2 2" xfId="8890"/>
    <cellStyle name="Normal 5 2 4 2 2 2" xfId="8891"/>
    <cellStyle name="Normal 5 2 4 2 2 2 2" xfId="8892"/>
    <cellStyle name="Normal 5 2 4 2 2 2_SCH J-3" xfId="17874"/>
    <cellStyle name="Normal 5 2 4 2 2 3" xfId="8893"/>
    <cellStyle name="Normal 5 2 4 2 2_SCH J-3" xfId="17873"/>
    <cellStyle name="Normal 5 2 4 2 3" xfId="8894"/>
    <cellStyle name="Normal 5 2 4 2 3 2" xfId="8895"/>
    <cellStyle name="Normal 5 2 4 2 3_SCH J-3" xfId="17875"/>
    <cellStyle name="Normal 5 2 4 2 4" xfId="8896"/>
    <cellStyle name="Normal 5 2 4 2 5" xfId="8897"/>
    <cellStyle name="Normal 5 2 4 2_SCH J-3" xfId="17872"/>
    <cellStyle name="Normal 5 2 4 3" xfId="8898"/>
    <cellStyle name="Normal 5 2 4 3 2" xfId="8899"/>
    <cellStyle name="Normal 5 2 4 3 2 2" xfId="8900"/>
    <cellStyle name="Normal 5 2 4 3 2_SCH J-3" xfId="17877"/>
    <cellStyle name="Normal 5 2 4 3 3" xfId="8901"/>
    <cellStyle name="Normal 5 2 4 3_SCH J-3" xfId="17876"/>
    <cellStyle name="Normal 5 2 4 4" xfId="8902"/>
    <cellStyle name="Normal 5 2 4 4 2" xfId="8903"/>
    <cellStyle name="Normal 5 2 4 4_SCH J-3" xfId="17878"/>
    <cellStyle name="Normal 5 2 4 5" xfId="8904"/>
    <cellStyle name="Normal 5 2 4 6" xfId="8905"/>
    <cellStyle name="Normal 5 2 4_SCH J-3" xfId="17871"/>
    <cellStyle name="Normal 5 2 5" xfId="8906"/>
    <cellStyle name="Normal 5 2 5 2" xfId="8907"/>
    <cellStyle name="Normal 5 2 5 2 2" xfId="8908"/>
    <cellStyle name="Normal 5 2 5 2 2 2" xfId="8909"/>
    <cellStyle name="Normal 5 2 5 2 2 2 2" xfId="8910"/>
    <cellStyle name="Normal 5 2 5 2 2 2_SCH J-3" xfId="17882"/>
    <cellStyle name="Normal 5 2 5 2 2 3" xfId="8911"/>
    <cellStyle name="Normal 5 2 5 2 2_SCH J-3" xfId="17881"/>
    <cellStyle name="Normal 5 2 5 2 3" xfId="8912"/>
    <cellStyle name="Normal 5 2 5 2 3 2" xfId="8913"/>
    <cellStyle name="Normal 5 2 5 2 3_SCH J-3" xfId="17883"/>
    <cellStyle name="Normal 5 2 5 2 4" xfId="8914"/>
    <cellStyle name="Normal 5 2 5 2_SCH J-3" xfId="17880"/>
    <cellStyle name="Normal 5 2 5 3" xfId="8915"/>
    <cellStyle name="Normal 5 2 5 3 2" xfId="8916"/>
    <cellStyle name="Normal 5 2 5 3 2 2" xfId="8917"/>
    <cellStyle name="Normal 5 2 5 3 2_SCH J-3" xfId="17885"/>
    <cellStyle name="Normal 5 2 5 3 3" xfId="8918"/>
    <cellStyle name="Normal 5 2 5 3_SCH J-3" xfId="17884"/>
    <cellStyle name="Normal 5 2 5 4" xfId="8919"/>
    <cellStyle name="Normal 5 2 5 4 2" xfId="8920"/>
    <cellStyle name="Normal 5 2 5 4_SCH J-3" xfId="17886"/>
    <cellStyle name="Normal 5 2 5 5" xfId="8921"/>
    <cellStyle name="Normal 5 2 5 6" xfId="8922"/>
    <cellStyle name="Normal 5 2 5_SCH J-3" xfId="17879"/>
    <cellStyle name="Normal 5 2 6" xfId="8923"/>
    <cellStyle name="Normal 5 2 6 2" xfId="8924"/>
    <cellStyle name="Normal 5 2 6 2 2" xfId="8925"/>
    <cellStyle name="Normal 5 2 6 2 2 2" xfId="8926"/>
    <cellStyle name="Normal 5 2 6 2 2_SCH J-3" xfId="17889"/>
    <cellStyle name="Normal 5 2 6 2 3" xfId="8927"/>
    <cellStyle name="Normal 5 2 6 2_SCH J-3" xfId="17888"/>
    <cellStyle name="Normal 5 2 6 3" xfId="8928"/>
    <cellStyle name="Normal 5 2 6 3 2" xfId="8929"/>
    <cellStyle name="Normal 5 2 6 3_SCH J-3" xfId="17890"/>
    <cellStyle name="Normal 5 2 6 4" xfId="8930"/>
    <cellStyle name="Normal 5 2 6_SCH J-3" xfId="17887"/>
    <cellStyle name="Normal 5 2 7" xfId="8931"/>
    <cellStyle name="Normal 5 2 7 2" xfId="8932"/>
    <cellStyle name="Normal 5 2 7 2 2" xfId="8933"/>
    <cellStyle name="Normal 5 2 7 2_SCH J-3" xfId="17892"/>
    <cellStyle name="Normal 5 2 7 3" xfId="8934"/>
    <cellStyle name="Normal 5 2 7_SCH J-3" xfId="17891"/>
    <cellStyle name="Normal 5 2 8" xfId="8935"/>
    <cellStyle name="Normal 5 2 8 2" xfId="8936"/>
    <cellStyle name="Normal 5 2 8_SCH J-3" xfId="17893"/>
    <cellStyle name="Normal 5 2 9" xfId="8937"/>
    <cellStyle name="Normal 5 2_SCH J-3" xfId="17814"/>
    <cellStyle name="Normal 5 3" xfId="8938"/>
    <cellStyle name="Normal 5 3 10" xfId="8939"/>
    <cellStyle name="Normal 5 3 11" xfId="8940"/>
    <cellStyle name="Normal 5 3 2" xfId="8941"/>
    <cellStyle name="Normal 5 3 2 2" xfId="8942"/>
    <cellStyle name="Normal 5 3 2 2 2" xfId="8943"/>
    <cellStyle name="Normal 5 3 2 2 2 2" xfId="8944"/>
    <cellStyle name="Normal 5 3 2 2 2 2 2" xfId="8945"/>
    <cellStyle name="Normal 5 3 2 2 2 2 2 2" xfId="8946"/>
    <cellStyle name="Normal 5 3 2 2 2 2 2 2 2" xfId="8947"/>
    <cellStyle name="Normal 5 3 2 2 2 2 2 2_SCH J-3" xfId="17900"/>
    <cellStyle name="Normal 5 3 2 2 2 2 2 3" xfId="8948"/>
    <cellStyle name="Normal 5 3 2 2 2 2 2_SCH J-3" xfId="17899"/>
    <cellStyle name="Normal 5 3 2 2 2 2 3" xfId="8949"/>
    <cellStyle name="Normal 5 3 2 2 2 2 3 2" xfId="8950"/>
    <cellStyle name="Normal 5 3 2 2 2 2 3_SCH J-3" xfId="17901"/>
    <cellStyle name="Normal 5 3 2 2 2 2 4" xfId="8951"/>
    <cellStyle name="Normal 5 3 2 2 2 2_SCH J-3" xfId="17898"/>
    <cellStyle name="Normal 5 3 2 2 2 3" xfId="8952"/>
    <cellStyle name="Normal 5 3 2 2 2 3 2" xfId="8953"/>
    <cellStyle name="Normal 5 3 2 2 2 3 2 2" xfId="8954"/>
    <cellStyle name="Normal 5 3 2 2 2 3 2_SCH J-3" xfId="17903"/>
    <cellStyle name="Normal 5 3 2 2 2 3 3" xfId="8955"/>
    <cellStyle name="Normal 5 3 2 2 2 3_SCH J-3" xfId="17902"/>
    <cellStyle name="Normal 5 3 2 2 2 4" xfId="8956"/>
    <cellStyle name="Normal 5 3 2 2 2 4 2" xfId="8957"/>
    <cellStyle name="Normal 5 3 2 2 2 4_SCH J-3" xfId="17904"/>
    <cellStyle name="Normal 5 3 2 2 2 5" xfId="8958"/>
    <cellStyle name="Normal 5 3 2 2 2_SCH J-3" xfId="17897"/>
    <cellStyle name="Normal 5 3 2 2 3" xfId="8959"/>
    <cellStyle name="Normal 5 3 2 2 3 2" xfId="8960"/>
    <cellStyle name="Normal 5 3 2 2 3 2 2" xfId="8961"/>
    <cellStyle name="Normal 5 3 2 2 3 2 2 2" xfId="8962"/>
    <cellStyle name="Normal 5 3 2 2 3 2 2_SCH J-3" xfId="17907"/>
    <cellStyle name="Normal 5 3 2 2 3 2 3" xfId="8963"/>
    <cellStyle name="Normal 5 3 2 2 3 2_SCH J-3" xfId="17906"/>
    <cellStyle name="Normal 5 3 2 2 3 3" xfId="8964"/>
    <cellStyle name="Normal 5 3 2 2 3 3 2" xfId="8965"/>
    <cellStyle name="Normal 5 3 2 2 3 3_SCH J-3" xfId="17908"/>
    <cellStyle name="Normal 5 3 2 2 3 4" xfId="8966"/>
    <cellStyle name="Normal 5 3 2 2 3_SCH J-3" xfId="17905"/>
    <cellStyle name="Normal 5 3 2 2 4" xfId="8967"/>
    <cellStyle name="Normal 5 3 2 2 4 2" xfId="8968"/>
    <cellStyle name="Normal 5 3 2 2 4 2 2" xfId="8969"/>
    <cellStyle name="Normal 5 3 2 2 4 2_SCH J-3" xfId="17910"/>
    <cellStyle name="Normal 5 3 2 2 4 3" xfId="8970"/>
    <cellStyle name="Normal 5 3 2 2 4_SCH J-3" xfId="17909"/>
    <cellStyle name="Normal 5 3 2 2 5" xfId="8971"/>
    <cellStyle name="Normal 5 3 2 2 5 2" xfId="8972"/>
    <cellStyle name="Normal 5 3 2 2 5_SCH J-3" xfId="17911"/>
    <cellStyle name="Normal 5 3 2 2 6" xfId="8973"/>
    <cellStyle name="Normal 5 3 2 2_SCH J-3" xfId="17896"/>
    <cellStyle name="Normal 5 3 2 3" xfId="8974"/>
    <cellStyle name="Normal 5 3 2 3 2" xfId="8975"/>
    <cellStyle name="Normal 5 3 2 3 2 2" xfId="8976"/>
    <cellStyle name="Normal 5 3 2 3 2 2 2" xfId="8977"/>
    <cellStyle name="Normal 5 3 2 3 2 2 2 2" xfId="8978"/>
    <cellStyle name="Normal 5 3 2 3 2 2 2_SCH J-3" xfId="17915"/>
    <cellStyle name="Normal 5 3 2 3 2 2 3" xfId="8979"/>
    <cellStyle name="Normal 5 3 2 3 2 2_SCH J-3" xfId="17914"/>
    <cellStyle name="Normal 5 3 2 3 2 3" xfId="8980"/>
    <cellStyle name="Normal 5 3 2 3 2 3 2" xfId="8981"/>
    <cellStyle name="Normal 5 3 2 3 2 3_SCH J-3" xfId="17916"/>
    <cellStyle name="Normal 5 3 2 3 2 4" xfId="8982"/>
    <cellStyle name="Normal 5 3 2 3 2_SCH J-3" xfId="17913"/>
    <cellStyle name="Normal 5 3 2 3 3" xfId="8983"/>
    <cellStyle name="Normal 5 3 2 3 3 2" xfId="8984"/>
    <cellStyle name="Normal 5 3 2 3 3 2 2" xfId="8985"/>
    <cellStyle name="Normal 5 3 2 3 3 2_SCH J-3" xfId="17918"/>
    <cellStyle name="Normal 5 3 2 3 3 3" xfId="8986"/>
    <cellStyle name="Normal 5 3 2 3 3_SCH J-3" xfId="17917"/>
    <cellStyle name="Normal 5 3 2 3 4" xfId="8987"/>
    <cellStyle name="Normal 5 3 2 3 4 2" xfId="8988"/>
    <cellStyle name="Normal 5 3 2 3 4_SCH J-3" xfId="17919"/>
    <cellStyle name="Normal 5 3 2 3 5" xfId="8989"/>
    <cellStyle name="Normal 5 3 2 3_SCH J-3" xfId="17912"/>
    <cellStyle name="Normal 5 3 2 4" xfId="8990"/>
    <cellStyle name="Normal 5 3 2 4 2" xfId="8991"/>
    <cellStyle name="Normal 5 3 2 4 2 2" xfId="8992"/>
    <cellStyle name="Normal 5 3 2 4 2 2 2" xfId="8993"/>
    <cellStyle name="Normal 5 3 2 4 2 2 2 2" xfId="8994"/>
    <cellStyle name="Normal 5 3 2 4 2 2 2_SCH J-3" xfId="17923"/>
    <cellStyle name="Normal 5 3 2 4 2 2 3" xfId="8995"/>
    <cellStyle name="Normal 5 3 2 4 2 2_SCH J-3" xfId="17922"/>
    <cellStyle name="Normal 5 3 2 4 2 3" xfId="8996"/>
    <cellStyle name="Normal 5 3 2 4 2 3 2" xfId="8997"/>
    <cellStyle name="Normal 5 3 2 4 2 3_SCH J-3" xfId="17924"/>
    <cellStyle name="Normal 5 3 2 4 2 4" xfId="8998"/>
    <cellStyle name="Normal 5 3 2 4 2_SCH J-3" xfId="17921"/>
    <cellStyle name="Normal 5 3 2 4 3" xfId="8999"/>
    <cellStyle name="Normal 5 3 2 4 3 2" xfId="9000"/>
    <cellStyle name="Normal 5 3 2 4 3 2 2" xfId="9001"/>
    <cellStyle name="Normal 5 3 2 4 3 2_SCH J-3" xfId="17926"/>
    <cellStyle name="Normal 5 3 2 4 3 3" xfId="9002"/>
    <cellStyle name="Normal 5 3 2 4 3_SCH J-3" xfId="17925"/>
    <cellStyle name="Normal 5 3 2 4 4" xfId="9003"/>
    <cellStyle name="Normal 5 3 2 4 4 2" xfId="9004"/>
    <cellStyle name="Normal 5 3 2 4 4_SCH J-3" xfId="17927"/>
    <cellStyle name="Normal 5 3 2 4 5" xfId="9005"/>
    <cellStyle name="Normal 5 3 2 4_SCH J-3" xfId="17920"/>
    <cellStyle name="Normal 5 3 2 5" xfId="9006"/>
    <cellStyle name="Normal 5 3 2 5 2" xfId="9007"/>
    <cellStyle name="Normal 5 3 2 5 2 2" xfId="9008"/>
    <cellStyle name="Normal 5 3 2 5 2 2 2" xfId="9009"/>
    <cellStyle name="Normal 5 3 2 5 2 2_SCH J-3" xfId="17930"/>
    <cellStyle name="Normal 5 3 2 5 2 3" xfId="9010"/>
    <cellStyle name="Normal 5 3 2 5 2_SCH J-3" xfId="17929"/>
    <cellStyle name="Normal 5 3 2 5 3" xfId="9011"/>
    <cellStyle name="Normal 5 3 2 5 3 2" xfId="9012"/>
    <cellStyle name="Normal 5 3 2 5 3_SCH J-3" xfId="17931"/>
    <cellStyle name="Normal 5 3 2 5 4" xfId="9013"/>
    <cellStyle name="Normal 5 3 2 5_SCH J-3" xfId="17928"/>
    <cellStyle name="Normal 5 3 2 6" xfId="9014"/>
    <cellStyle name="Normal 5 3 2 6 2" xfId="9015"/>
    <cellStyle name="Normal 5 3 2 6 2 2" xfId="9016"/>
    <cellStyle name="Normal 5 3 2 6 2_SCH J-3" xfId="17933"/>
    <cellStyle name="Normal 5 3 2 6 3" xfId="9017"/>
    <cellStyle name="Normal 5 3 2 6_SCH J-3" xfId="17932"/>
    <cellStyle name="Normal 5 3 2 7" xfId="9018"/>
    <cellStyle name="Normal 5 3 2 7 2" xfId="9019"/>
    <cellStyle name="Normal 5 3 2 7_SCH J-3" xfId="17934"/>
    <cellStyle name="Normal 5 3 2 8" xfId="9020"/>
    <cellStyle name="Normal 5 3 2_SCH J-3" xfId="17895"/>
    <cellStyle name="Normal 5 3 3" xfId="9021"/>
    <cellStyle name="Normal 5 3 3 2" xfId="9022"/>
    <cellStyle name="Normal 5 3 3 2 2" xfId="9023"/>
    <cellStyle name="Normal 5 3 3 2 2 2" xfId="9024"/>
    <cellStyle name="Normal 5 3 3 2 2 2 2" xfId="9025"/>
    <cellStyle name="Normal 5 3 3 2 2 2 2 2" xfId="9026"/>
    <cellStyle name="Normal 5 3 3 2 2 2 2_SCH J-3" xfId="17939"/>
    <cellStyle name="Normal 5 3 3 2 2 2 3" xfId="9027"/>
    <cellStyle name="Normal 5 3 3 2 2 2_SCH J-3" xfId="17938"/>
    <cellStyle name="Normal 5 3 3 2 2 3" xfId="9028"/>
    <cellStyle name="Normal 5 3 3 2 2 3 2" xfId="9029"/>
    <cellStyle name="Normal 5 3 3 2 2 3_SCH J-3" xfId="17940"/>
    <cellStyle name="Normal 5 3 3 2 2 4" xfId="9030"/>
    <cellStyle name="Normal 5 3 3 2 2_SCH J-3" xfId="17937"/>
    <cellStyle name="Normal 5 3 3 2 3" xfId="9031"/>
    <cellStyle name="Normal 5 3 3 2 3 2" xfId="9032"/>
    <cellStyle name="Normal 5 3 3 2 3 2 2" xfId="9033"/>
    <cellStyle name="Normal 5 3 3 2 3 2_SCH J-3" xfId="17942"/>
    <cellStyle name="Normal 5 3 3 2 3 3" xfId="9034"/>
    <cellStyle name="Normal 5 3 3 2 3_SCH J-3" xfId="17941"/>
    <cellStyle name="Normal 5 3 3 2 4" xfId="9035"/>
    <cellStyle name="Normal 5 3 3 2 4 2" xfId="9036"/>
    <cellStyle name="Normal 5 3 3 2 4_SCH J-3" xfId="17943"/>
    <cellStyle name="Normal 5 3 3 2 5" xfId="9037"/>
    <cellStyle name="Normal 5 3 3 2_SCH J-3" xfId="17936"/>
    <cellStyle name="Normal 5 3 3 3" xfId="9038"/>
    <cellStyle name="Normal 5 3 3 3 2" xfId="9039"/>
    <cellStyle name="Normal 5 3 3 3 2 2" xfId="9040"/>
    <cellStyle name="Normal 5 3 3 3 2 2 2" xfId="9041"/>
    <cellStyle name="Normal 5 3 3 3 2 2_SCH J-3" xfId="17946"/>
    <cellStyle name="Normal 5 3 3 3 2 3" xfId="9042"/>
    <cellStyle name="Normal 5 3 3 3 2_SCH J-3" xfId="17945"/>
    <cellStyle name="Normal 5 3 3 3 3" xfId="9043"/>
    <cellStyle name="Normal 5 3 3 3 3 2" xfId="9044"/>
    <cellStyle name="Normal 5 3 3 3 3_SCH J-3" xfId="17947"/>
    <cellStyle name="Normal 5 3 3 3 4" xfId="9045"/>
    <cellStyle name="Normal 5 3 3 3_SCH J-3" xfId="17944"/>
    <cellStyle name="Normal 5 3 3 4" xfId="9046"/>
    <cellStyle name="Normal 5 3 3 4 2" xfId="9047"/>
    <cellStyle name="Normal 5 3 3 4 2 2" xfId="9048"/>
    <cellStyle name="Normal 5 3 3 4 2_SCH J-3" xfId="17949"/>
    <cellStyle name="Normal 5 3 3 4 3" xfId="9049"/>
    <cellStyle name="Normal 5 3 3 4_SCH J-3" xfId="17948"/>
    <cellStyle name="Normal 5 3 3 5" xfId="9050"/>
    <cellStyle name="Normal 5 3 3 5 2" xfId="9051"/>
    <cellStyle name="Normal 5 3 3 5_SCH J-3" xfId="17950"/>
    <cellStyle name="Normal 5 3 3 6" xfId="9052"/>
    <cellStyle name="Normal 5 3 3_SCH J-3" xfId="17935"/>
    <cellStyle name="Normal 5 3 4" xfId="9053"/>
    <cellStyle name="Normal 5 3 4 2" xfId="9054"/>
    <cellStyle name="Normal 5 3 4 2 2" xfId="9055"/>
    <cellStyle name="Normal 5 3 4 2 2 2" xfId="9056"/>
    <cellStyle name="Normal 5 3 4 2 2 2 2" xfId="9057"/>
    <cellStyle name="Normal 5 3 4 2 2 2_SCH J-3" xfId="17954"/>
    <cellStyle name="Normal 5 3 4 2 2 3" xfId="9058"/>
    <cellStyle name="Normal 5 3 4 2 2_SCH J-3" xfId="17953"/>
    <cellStyle name="Normal 5 3 4 2 3" xfId="9059"/>
    <cellStyle name="Normal 5 3 4 2 3 2" xfId="9060"/>
    <cellStyle name="Normal 5 3 4 2 3_SCH J-3" xfId="17955"/>
    <cellStyle name="Normal 5 3 4 2 4" xfId="9061"/>
    <cellStyle name="Normal 5 3 4 2_SCH J-3" xfId="17952"/>
    <cellStyle name="Normal 5 3 4 3" xfId="9062"/>
    <cellStyle name="Normal 5 3 4 3 2" xfId="9063"/>
    <cellStyle name="Normal 5 3 4 3 2 2" xfId="9064"/>
    <cellStyle name="Normal 5 3 4 3 2_SCH J-3" xfId="17957"/>
    <cellStyle name="Normal 5 3 4 3 3" xfId="9065"/>
    <cellStyle name="Normal 5 3 4 3_SCH J-3" xfId="17956"/>
    <cellStyle name="Normal 5 3 4 4" xfId="9066"/>
    <cellStyle name="Normal 5 3 4 4 2" xfId="9067"/>
    <cellStyle name="Normal 5 3 4 4_SCH J-3" xfId="17958"/>
    <cellStyle name="Normal 5 3 4 5" xfId="9068"/>
    <cellStyle name="Normal 5 3 4_SCH J-3" xfId="17951"/>
    <cellStyle name="Normal 5 3 5" xfId="9069"/>
    <cellStyle name="Normal 5 3 5 2" xfId="9070"/>
    <cellStyle name="Normal 5 3 5 2 2" xfId="9071"/>
    <cellStyle name="Normal 5 3 5 2 2 2" xfId="9072"/>
    <cellStyle name="Normal 5 3 5 2 2 2 2" xfId="9073"/>
    <cellStyle name="Normal 5 3 5 2 2 2_SCH J-3" xfId="17962"/>
    <cellStyle name="Normal 5 3 5 2 2 3" xfId="9074"/>
    <cellStyle name="Normal 5 3 5 2 2_SCH J-3" xfId="17961"/>
    <cellStyle name="Normal 5 3 5 2 3" xfId="9075"/>
    <cellStyle name="Normal 5 3 5 2 3 2" xfId="9076"/>
    <cellStyle name="Normal 5 3 5 2 3_SCH J-3" xfId="17963"/>
    <cellStyle name="Normal 5 3 5 2 4" xfId="9077"/>
    <cellStyle name="Normal 5 3 5 2_SCH J-3" xfId="17960"/>
    <cellStyle name="Normal 5 3 5 3" xfId="9078"/>
    <cellStyle name="Normal 5 3 5 3 2" xfId="9079"/>
    <cellStyle name="Normal 5 3 5 3 2 2" xfId="9080"/>
    <cellStyle name="Normal 5 3 5 3 2_SCH J-3" xfId="17965"/>
    <cellStyle name="Normal 5 3 5 3 3" xfId="9081"/>
    <cellStyle name="Normal 5 3 5 3_SCH J-3" xfId="17964"/>
    <cellStyle name="Normal 5 3 5 4" xfId="9082"/>
    <cellStyle name="Normal 5 3 5 4 2" xfId="9083"/>
    <cellStyle name="Normal 5 3 5 4_SCH J-3" xfId="17966"/>
    <cellStyle name="Normal 5 3 5 5" xfId="9084"/>
    <cellStyle name="Normal 5 3 5_SCH J-3" xfId="17959"/>
    <cellStyle name="Normal 5 3 6" xfId="9085"/>
    <cellStyle name="Normal 5 3 6 2" xfId="9086"/>
    <cellStyle name="Normal 5 3 6 2 2" xfId="9087"/>
    <cellStyle name="Normal 5 3 6 2 2 2" xfId="9088"/>
    <cellStyle name="Normal 5 3 6 2 2_SCH J-3" xfId="17969"/>
    <cellStyle name="Normal 5 3 6 2 3" xfId="9089"/>
    <cellStyle name="Normal 5 3 6 2_SCH J-3" xfId="17968"/>
    <cellStyle name="Normal 5 3 6 3" xfId="9090"/>
    <cellStyle name="Normal 5 3 6 3 2" xfId="9091"/>
    <cellStyle name="Normal 5 3 6 3_SCH J-3" xfId="17970"/>
    <cellStyle name="Normal 5 3 6 4" xfId="9092"/>
    <cellStyle name="Normal 5 3 6_SCH J-3" xfId="17967"/>
    <cellStyle name="Normal 5 3 7" xfId="9093"/>
    <cellStyle name="Normal 5 3 7 2" xfId="9094"/>
    <cellStyle name="Normal 5 3 7 2 2" xfId="9095"/>
    <cellStyle name="Normal 5 3 7 2_SCH J-3" xfId="17972"/>
    <cellStyle name="Normal 5 3 7 3" xfId="9096"/>
    <cellStyle name="Normal 5 3 7_SCH J-3" xfId="17971"/>
    <cellStyle name="Normal 5 3 8" xfId="9097"/>
    <cellStyle name="Normal 5 3 8 2" xfId="9098"/>
    <cellStyle name="Normal 5 3 8_SCH J-3" xfId="17973"/>
    <cellStyle name="Normal 5 3 9" xfId="9099"/>
    <cellStyle name="Normal 5 3_SCH J-3" xfId="17894"/>
    <cellStyle name="Normal 5 4" xfId="9100"/>
    <cellStyle name="Normal 5 4 10" xfId="9101"/>
    <cellStyle name="Normal 5 4 2" xfId="9102"/>
    <cellStyle name="Normal 5 4 2 2" xfId="9103"/>
    <cellStyle name="Normal 5 4 2 2 2" xfId="9104"/>
    <cellStyle name="Normal 5 4 2 2 2 2" xfId="9105"/>
    <cellStyle name="Normal 5 4 2 2 2 2 2" xfId="9106"/>
    <cellStyle name="Normal 5 4 2 2 2 2 2 2" xfId="9107"/>
    <cellStyle name="Normal 5 4 2 2 2 2 2_SCH J-3" xfId="17979"/>
    <cellStyle name="Normal 5 4 2 2 2 2 3" xfId="9108"/>
    <cellStyle name="Normal 5 4 2 2 2 2_SCH J-3" xfId="17978"/>
    <cellStyle name="Normal 5 4 2 2 2 3" xfId="9109"/>
    <cellStyle name="Normal 5 4 2 2 2 3 2" xfId="9110"/>
    <cellStyle name="Normal 5 4 2 2 2 3_SCH J-3" xfId="17980"/>
    <cellStyle name="Normal 5 4 2 2 2 4" xfId="9111"/>
    <cellStyle name="Normal 5 4 2 2 2_SCH J-3" xfId="17977"/>
    <cellStyle name="Normal 5 4 2 2 3" xfId="9112"/>
    <cellStyle name="Normal 5 4 2 2 3 2" xfId="9113"/>
    <cellStyle name="Normal 5 4 2 2 3 2 2" xfId="9114"/>
    <cellStyle name="Normal 5 4 2 2 3 2_SCH J-3" xfId="17982"/>
    <cellStyle name="Normal 5 4 2 2 3 3" xfId="9115"/>
    <cellStyle name="Normal 5 4 2 2 3_SCH J-3" xfId="17981"/>
    <cellStyle name="Normal 5 4 2 2 4" xfId="9116"/>
    <cellStyle name="Normal 5 4 2 2 4 2" xfId="9117"/>
    <cellStyle name="Normal 5 4 2 2 4_SCH J-3" xfId="17983"/>
    <cellStyle name="Normal 5 4 2 2 5" xfId="9118"/>
    <cellStyle name="Normal 5 4 2 2 6" xfId="9119"/>
    <cellStyle name="Normal 5 4 2 2_SCH J-3" xfId="17976"/>
    <cellStyle name="Normal 5 4 2 3" xfId="9120"/>
    <cellStyle name="Normal 5 4 2 3 2" xfId="9121"/>
    <cellStyle name="Normal 5 4 2 3 2 2" xfId="9122"/>
    <cellStyle name="Normal 5 4 2 3 2 2 2" xfId="9123"/>
    <cellStyle name="Normal 5 4 2 3 2 2 2 2" xfId="9124"/>
    <cellStyle name="Normal 5 4 2 3 2 2 2_SCH J-3" xfId="17987"/>
    <cellStyle name="Normal 5 4 2 3 2 2 3" xfId="9125"/>
    <cellStyle name="Normal 5 4 2 3 2 2_SCH J-3" xfId="17986"/>
    <cellStyle name="Normal 5 4 2 3 2 3" xfId="9126"/>
    <cellStyle name="Normal 5 4 2 3 2 3 2" xfId="9127"/>
    <cellStyle name="Normal 5 4 2 3 2 3_SCH J-3" xfId="17988"/>
    <cellStyle name="Normal 5 4 2 3 2 4" xfId="9128"/>
    <cellStyle name="Normal 5 4 2 3 2_SCH J-3" xfId="17985"/>
    <cellStyle name="Normal 5 4 2 3 3" xfId="9129"/>
    <cellStyle name="Normal 5 4 2 3 3 2" xfId="9130"/>
    <cellStyle name="Normal 5 4 2 3 3 2 2" xfId="9131"/>
    <cellStyle name="Normal 5 4 2 3 3 2_SCH J-3" xfId="17990"/>
    <cellStyle name="Normal 5 4 2 3 3 3" xfId="9132"/>
    <cellStyle name="Normal 5 4 2 3 3_SCH J-3" xfId="17989"/>
    <cellStyle name="Normal 5 4 2 3 4" xfId="9133"/>
    <cellStyle name="Normal 5 4 2 3 4 2" xfId="9134"/>
    <cellStyle name="Normal 5 4 2 3 4_SCH J-3" xfId="17991"/>
    <cellStyle name="Normal 5 4 2 3 5" xfId="9135"/>
    <cellStyle name="Normal 5 4 2 3_SCH J-3" xfId="17984"/>
    <cellStyle name="Normal 5 4 2 4" xfId="9136"/>
    <cellStyle name="Normal 5 4 2 4 2" xfId="9137"/>
    <cellStyle name="Normal 5 4 2 4 2 2" xfId="9138"/>
    <cellStyle name="Normal 5 4 2 4 2 2 2" xfId="9139"/>
    <cellStyle name="Normal 5 4 2 4 2 2_SCH J-3" xfId="17994"/>
    <cellStyle name="Normal 5 4 2 4 2 3" xfId="9140"/>
    <cellStyle name="Normal 5 4 2 4 2_SCH J-3" xfId="17993"/>
    <cellStyle name="Normal 5 4 2 4 3" xfId="9141"/>
    <cellStyle name="Normal 5 4 2 4 3 2" xfId="9142"/>
    <cellStyle name="Normal 5 4 2 4 3_SCH J-3" xfId="17995"/>
    <cellStyle name="Normal 5 4 2 4 4" xfId="9143"/>
    <cellStyle name="Normal 5 4 2 4_SCH J-3" xfId="17992"/>
    <cellStyle name="Normal 5 4 2 5" xfId="9144"/>
    <cellStyle name="Normal 5 4 2 5 2" xfId="9145"/>
    <cellStyle name="Normal 5 4 2 5 2 2" xfId="9146"/>
    <cellStyle name="Normal 5 4 2 5 2_SCH J-3" xfId="17997"/>
    <cellStyle name="Normal 5 4 2 5 3" xfId="9147"/>
    <cellStyle name="Normal 5 4 2 5_SCH J-3" xfId="17996"/>
    <cellStyle name="Normal 5 4 2 6" xfId="9148"/>
    <cellStyle name="Normal 5 4 2 6 2" xfId="9149"/>
    <cellStyle name="Normal 5 4 2 6_SCH J-3" xfId="17998"/>
    <cellStyle name="Normal 5 4 2 7" xfId="9150"/>
    <cellStyle name="Normal 5 4 2 8" xfId="9151"/>
    <cellStyle name="Normal 5 4 2_SCH J-3" xfId="17975"/>
    <cellStyle name="Normal 5 4 3" xfId="9152"/>
    <cellStyle name="Normal 5 4 3 2" xfId="9153"/>
    <cellStyle name="Normal 5 4 3 2 2" xfId="9154"/>
    <cellStyle name="Normal 5 4 3 2 2 2" xfId="9155"/>
    <cellStyle name="Normal 5 4 3 2 2 2 2" xfId="9156"/>
    <cellStyle name="Normal 5 4 3 2 2 2 2 2" xfId="9157"/>
    <cellStyle name="Normal 5 4 3 2 2 2 2_SCH J-3" xfId="18003"/>
    <cellStyle name="Normal 5 4 3 2 2 2 3" xfId="9158"/>
    <cellStyle name="Normal 5 4 3 2 2 2_SCH J-3" xfId="18002"/>
    <cellStyle name="Normal 5 4 3 2 2 3" xfId="9159"/>
    <cellStyle name="Normal 5 4 3 2 2 3 2" xfId="9160"/>
    <cellStyle name="Normal 5 4 3 2 2 3_SCH J-3" xfId="18004"/>
    <cellStyle name="Normal 5 4 3 2 2 4" xfId="9161"/>
    <cellStyle name="Normal 5 4 3 2 2_SCH J-3" xfId="18001"/>
    <cellStyle name="Normal 5 4 3 2 3" xfId="9162"/>
    <cellStyle name="Normal 5 4 3 2 3 2" xfId="9163"/>
    <cellStyle name="Normal 5 4 3 2 3 2 2" xfId="9164"/>
    <cellStyle name="Normal 5 4 3 2 3 2_SCH J-3" xfId="18006"/>
    <cellStyle name="Normal 5 4 3 2 3 3" xfId="9165"/>
    <cellStyle name="Normal 5 4 3 2 3_SCH J-3" xfId="18005"/>
    <cellStyle name="Normal 5 4 3 2 4" xfId="9166"/>
    <cellStyle name="Normal 5 4 3 2 4 2" xfId="9167"/>
    <cellStyle name="Normal 5 4 3 2 4_SCH J-3" xfId="18007"/>
    <cellStyle name="Normal 5 4 3 2 5" xfId="9168"/>
    <cellStyle name="Normal 5 4 3 2_SCH J-3" xfId="18000"/>
    <cellStyle name="Normal 5 4 3 3" xfId="9169"/>
    <cellStyle name="Normal 5 4 3 3 2" xfId="9170"/>
    <cellStyle name="Normal 5 4 3 3 2 2" xfId="9171"/>
    <cellStyle name="Normal 5 4 3 3 2 2 2" xfId="9172"/>
    <cellStyle name="Normal 5 4 3 3 2 2_SCH J-3" xfId="18010"/>
    <cellStyle name="Normal 5 4 3 3 2 3" xfId="9173"/>
    <cellStyle name="Normal 5 4 3 3 2_SCH J-3" xfId="18009"/>
    <cellStyle name="Normal 5 4 3 3 3" xfId="9174"/>
    <cellStyle name="Normal 5 4 3 3 3 2" xfId="9175"/>
    <cellStyle name="Normal 5 4 3 3 3_SCH J-3" xfId="18011"/>
    <cellStyle name="Normal 5 4 3 3 4" xfId="9176"/>
    <cellStyle name="Normal 5 4 3 3_SCH J-3" xfId="18008"/>
    <cellStyle name="Normal 5 4 3 4" xfId="9177"/>
    <cellStyle name="Normal 5 4 3 4 2" xfId="9178"/>
    <cellStyle name="Normal 5 4 3 4 2 2" xfId="9179"/>
    <cellStyle name="Normal 5 4 3 4 2_SCH J-3" xfId="18013"/>
    <cellStyle name="Normal 5 4 3 4 3" xfId="9180"/>
    <cellStyle name="Normal 5 4 3 4_SCH J-3" xfId="18012"/>
    <cellStyle name="Normal 5 4 3 5" xfId="9181"/>
    <cellStyle name="Normal 5 4 3 5 2" xfId="9182"/>
    <cellStyle name="Normal 5 4 3 5_SCH J-3" xfId="18014"/>
    <cellStyle name="Normal 5 4 3 6" xfId="9183"/>
    <cellStyle name="Normal 5 4 3 7" xfId="9184"/>
    <cellStyle name="Normal 5 4 3_SCH J-3" xfId="17999"/>
    <cellStyle name="Normal 5 4 4" xfId="9185"/>
    <cellStyle name="Normal 5 4 4 2" xfId="9186"/>
    <cellStyle name="Normal 5 4 4 2 2" xfId="9187"/>
    <cellStyle name="Normal 5 4 4 2 2 2" xfId="9188"/>
    <cellStyle name="Normal 5 4 4 2 2 2 2" xfId="9189"/>
    <cellStyle name="Normal 5 4 4 2 2 2_SCH J-3" xfId="18018"/>
    <cellStyle name="Normal 5 4 4 2 2 3" xfId="9190"/>
    <cellStyle name="Normal 5 4 4 2 2_SCH J-3" xfId="18017"/>
    <cellStyle name="Normal 5 4 4 2 3" xfId="9191"/>
    <cellStyle name="Normal 5 4 4 2 3 2" xfId="9192"/>
    <cellStyle name="Normal 5 4 4 2 3_SCH J-3" xfId="18019"/>
    <cellStyle name="Normal 5 4 4 2 4" xfId="9193"/>
    <cellStyle name="Normal 5 4 4 2_SCH J-3" xfId="18016"/>
    <cellStyle name="Normal 5 4 4 3" xfId="9194"/>
    <cellStyle name="Normal 5 4 4 3 2" xfId="9195"/>
    <cellStyle name="Normal 5 4 4 3 2 2" xfId="9196"/>
    <cellStyle name="Normal 5 4 4 3 2_SCH J-3" xfId="18021"/>
    <cellStyle name="Normal 5 4 4 3 3" xfId="9197"/>
    <cellStyle name="Normal 5 4 4 3_SCH J-3" xfId="18020"/>
    <cellStyle name="Normal 5 4 4 4" xfId="9198"/>
    <cellStyle name="Normal 5 4 4 4 2" xfId="9199"/>
    <cellStyle name="Normal 5 4 4 4_SCH J-3" xfId="18022"/>
    <cellStyle name="Normal 5 4 4 5" xfId="9200"/>
    <cellStyle name="Normal 5 4 4_SCH J-3" xfId="18015"/>
    <cellStyle name="Normal 5 4 5" xfId="9201"/>
    <cellStyle name="Normal 5 4 5 2" xfId="9202"/>
    <cellStyle name="Normal 5 4 5 2 2" xfId="9203"/>
    <cellStyle name="Normal 5 4 5 2 2 2" xfId="9204"/>
    <cellStyle name="Normal 5 4 5 2 2 2 2" xfId="9205"/>
    <cellStyle name="Normal 5 4 5 2 2 2_SCH J-3" xfId="18026"/>
    <cellStyle name="Normal 5 4 5 2 2 3" xfId="9206"/>
    <cellStyle name="Normal 5 4 5 2 2_SCH J-3" xfId="18025"/>
    <cellStyle name="Normal 5 4 5 2 3" xfId="9207"/>
    <cellStyle name="Normal 5 4 5 2 3 2" xfId="9208"/>
    <cellStyle name="Normal 5 4 5 2 3_SCH J-3" xfId="18027"/>
    <cellStyle name="Normal 5 4 5 2 4" xfId="9209"/>
    <cellStyle name="Normal 5 4 5 2_SCH J-3" xfId="18024"/>
    <cellStyle name="Normal 5 4 5 3" xfId="9210"/>
    <cellStyle name="Normal 5 4 5 3 2" xfId="9211"/>
    <cellStyle name="Normal 5 4 5 3 2 2" xfId="9212"/>
    <cellStyle name="Normal 5 4 5 3 2_SCH J-3" xfId="18029"/>
    <cellStyle name="Normal 5 4 5 3 3" xfId="9213"/>
    <cellStyle name="Normal 5 4 5 3_SCH J-3" xfId="18028"/>
    <cellStyle name="Normal 5 4 5 4" xfId="9214"/>
    <cellStyle name="Normal 5 4 5 4 2" xfId="9215"/>
    <cellStyle name="Normal 5 4 5 4_SCH J-3" xfId="18030"/>
    <cellStyle name="Normal 5 4 5 5" xfId="9216"/>
    <cellStyle name="Normal 5 4 5_SCH J-3" xfId="18023"/>
    <cellStyle name="Normal 5 4 6" xfId="9217"/>
    <cellStyle name="Normal 5 4 6 2" xfId="9218"/>
    <cellStyle name="Normal 5 4 6 2 2" xfId="9219"/>
    <cellStyle name="Normal 5 4 6 2 2 2" xfId="9220"/>
    <cellStyle name="Normal 5 4 6 2 2_SCH J-3" xfId="18033"/>
    <cellStyle name="Normal 5 4 6 2 3" xfId="9221"/>
    <cellStyle name="Normal 5 4 6 2_SCH J-3" xfId="18032"/>
    <cellStyle name="Normal 5 4 6 3" xfId="9222"/>
    <cellStyle name="Normal 5 4 6 3 2" xfId="9223"/>
    <cellStyle name="Normal 5 4 6 3_SCH J-3" xfId="18034"/>
    <cellStyle name="Normal 5 4 6 4" xfId="9224"/>
    <cellStyle name="Normal 5 4 6_SCH J-3" xfId="18031"/>
    <cellStyle name="Normal 5 4 7" xfId="9225"/>
    <cellStyle name="Normal 5 4 7 2" xfId="9226"/>
    <cellStyle name="Normal 5 4 7 2 2" xfId="9227"/>
    <cellStyle name="Normal 5 4 7 2_SCH J-3" xfId="18036"/>
    <cellStyle name="Normal 5 4 7 3" xfId="9228"/>
    <cellStyle name="Normal 5 4 7_SCH J-3" xfId="18035"/>
    <cellStyle name="Normal 5 4 8" xfId="9229"/>
    <cellStyle name="Normal 5 4 8 2" xfId="9230"/>
    <cellStyle name="Normal 5 4 8_SCH J-3" xfId="18037"/>
    <cellStyle name="Normal 5 4 9" xfId="9231"/>
    <cellStyle name="Normal 5 4_SCH J-3" xfId="17974"/>
    <cellStyle name="Normal 5 5" xfId="9232"/>
    <cellStyle name="Normal 5 5 2" xfId="9233"/>
    <cellStyle name="Normal 5 5 2 2" xfId="9234"/>
    <cellStyle name="Normal 5 5 2 2 2" xfId="9235"/>
    <cellStyle name="Normal 5 5 2 2 2 2" xfId="9236"/>
    <cellStyle name="Normal 5 5 2 2 2 2 2" xfId="9237"/>
    <cellStyle name="Normal 5 5 2 2 2 2_SCH J-3" xfId="18042"/>
    <cellStyle name="Normal 5 5 2 2 2 3" xfId="9238"/>
    <cellStyle name="Normal 5 5 2 2 2_SCH J-3" xfId="18041"/>
    <cellStyle name="Normal 5 5 2 2 3" xfId="9239"/>
    <cellStyle name="Normal 5 5 2 2 3 2" xfId="9240"/>
    <cellStyle name="Normal 5 5 2 2 3_SCH J-3" xfId="18043"/>
    <cellStyle name="Normal 5 5 2 2 4" xfId="9241"/>
    <cellStyle name="Normal 5 5 2 2_SCH J-3" xfId="18040"/>
    <cellStyle name="Normal 5 5 2 3" xfId="9242"/>
    <cellStyle name="Normal 5 5 2 3 2" xfId="9243"/>
    <cellStyle name="Normal 5 5 2 3 2 2" xfId="9244"/>
    <cellStyle name="Normal 5 5 2 3 2_SCH J-3" xfId="18045"/>
    <cellStyle name="Normal 5 5 2 3 3" xfId="9245"/>
    <cellStyle name="Normal 5 5 2 3_SCH J-3" xfId="18044"/>
    <cellStyle name="Normal 5 5 2 4" xfId="9246"/>
    <cellStyle name="Normal 5 5 2 4 2" xfId="9247"/>
    <cellStyle name="Normal 5 5 2 4_SCH J-3" xfId="18046"/>
    <cellStyle name="Normal 5 5 2 5" xfId="9248"/>
    <cellStyle name="Normal 5 5 2_SCH J-3" xfId="18039"/>
    <cellStyle name="Normal 5 5 3" xfId="9249"/>
    <cellStyle name="Normal 5 5 3 2" xfId="9250"/>
    <cellStyle name="Normal 5 5 3 2 2" xfId="9251"/>
    <cellStyle name="Normal 5 5 3 2 2 2" xfId="9252"/>
    <cellStyle name="Normal 5 5 3 2 2 2 2" xfId="9253"/>
    <cellStyle name="Normal 5 5 3 2 2 2_SCH J-3" xfId="18050"/>
    <cellStyle name="Normal 5 5 3 2 2 3" xfId="9254"/>
    <cellStyle name="Normal 5 5 3 2 2_SCH J-3" xfId="18049"/>
    <cellStyle name="Normal 5 5 3 2 3" xfId="9255"/>
    <cellStyle name="Normal 5 5 3 2 3 2" xfId="9256"/>
    <cellStyle name="Normal 5 5 3 2 3_SCH J-3" xfId="18051"/>
    <cellStyle name="Normal 5 5 3 2 4" xfId="9257"/>
    <cellStyle name="Normal 5 5 3 2_SCH J-3" xfId="18048"/>
    <cellStyle name="Normal 5 5 3 3" xfId="9258"/>
    <cellStyle name="Normal 5 5 3 3 2" xfId="9259"/>
    <cellStyle name="Normal 5 5 3 3 2 2" xfId="9260"/>
    <cellStyle name="Normal 5 5 3 3 2_SCH J-3" xfId="18053"/>
    <cellStyle name="Normal 5 5 3 3 3" xfId="9261"/>
    <cellStyle name="Normal 5 5 3 3_SCH J-3" xfId="18052"/>
    <cellStyle name="Normal 5 5 3 4" xfId="9262"/>
    <cellStyle name="Normal 5 5 3 4 2" xfId="9263"/>
    <cellStyle name="Normal 5 5 3 4_SCH J-3" xfId="18054"/>
    <cellStyle name="Normal 5 5 3 5" xfId="9264"/>
    <cellStyle name="Normal 5 5 3_SCH J-3" xfId="18047"/>
    <cellStyle name="Normal 5 5 4" xfId="9265"/>
    <cellStyle name="Normal 5 5 4 2" xfId="9266"/>
    <cellStyle name="Normal 5 5 4 2 2" xfId="9267"/>
    <cellStyle name="Normal 5 5 4 2 2 2" xfId="9268"/>
    <cellStyle name="Normal 5 5 4 2 2_SCH J-3" xfId="18057"/>
    <cellStyle name="Normal 5 5 4 2 3" xfId="9269"/>
    <cellStyle name="Normal 5 5 4 2_SCH J-3" xfId="18056"/>
    <cellStyle name="Normal 5 5 4 3" xfId="9270"/>
    <cellStyle name="Normal 5 5 4 3 2" xfId="9271"/>
    <cellStyle name="Normal 5 5 4 3_SCH J-3" xfId="18058"/>
    <cellStyle name="Normal 5 5 4 4" xfId="9272"/>
    <cellStyle name="Normal 5 5 4_SCH J-3" xfId="18055"/>
    <cellStyle name="Normal 5 5 5" xfId="9273"/>
    <cellStyle name="Normal 5 5 5 2" xfId="9274"/>
    <cellStyle name="Normal 5 5 5 2 2" xfId="9275"/>
    <cellStyle name="Normal 5 5 5 2_SCH J-3" xfId="18060"/>
    <cellStyle name="Normal 5 5 5 3" xfId="9276"/>
    <cellStyle name="Normal 5 5 5_SCH J-3" xfId="18059"/>
    <cellStyle name="Normal 5 5 6" xfId="9277"/>
    <cellStyle name="Normal 5 5 6 2" xfId="9278"/>
    <cellStyle name="Normal 5 5 6_SCH J-3" xfId="18061"/>
    <cellStyle name="Normal 5 5 7" xfId="9279"/>
    <cellStyle name="Normal 5 5_SCH J-3" xfId="18038"/>
    <cellStyle name="Normal 5 6" xfId="9280"/>
    <cellStyle name="Normal 5 6 2" xfId="9281"/>
    <cellStyle name="Normal 5 6 2 2" xfId="9282"/>
    <cellStyle name="Normal 5 6 2 2 2" xfId="9283"/>
    <cellStyle name="Normal 5 6 2 2 2 2" xfId="9284"/>
    <cellStyle name="Normal 5 6 2 2 2 2 2" xfId="9285"/>
    <cellStyle name="Normal 5 6 2 2 2 2_SCH J-3" xfId="18066"/>
    <cellStyle name="Normal 5 6 2 2 2 3" xfId="9286"/>
    <cellStyle name="Normal 5 6 2 2 2_SCH J-3" xfId="18065"/>
    <cellStyle name="Normal 5 6 2 2 3" xfId="9287"/>
    <cellStyle name="Normal 5 6 2 2 3 2" xfId="9288"/>
    <cellStyle name="Normal 5 6 2 2 3_SCH J-3" xfId="18067"/>
    <cellStyle name="Normal 5 6 2 2 4" xfId="9289"/>
    <cellStyle name="Normal 5 6 2 2_SCH J-3" xfId="18064"/>
    <cellStyle name="Normal 5 6 2 3" xfId="9290"/>
    <cellStyle name="Normal 5 6 2 3 2" xfId="9291"/>
    <cellStyle name="Normal 5 6 2 3 2 2" xfId="9292"/>
    <cellStyle name="Normal 5 6 2 3 2_SCH J-3" xfId="18069"/>
    <cellStyle name="Normal 5 6 2 3 3" xfId="9293"/>
    <cellStyle name="Normal 5 6 2 3_SCH J-3" xfId="18068"/>
    <cellStyle name="Normal 5 6 2 4" xfId="9294"/>
    <cellStyle name="Normal 5 6 2 4 2" xfId="9295"/>
    <cellStyle name="Normal 5 6 2 4_SCH J-3" xfId="18070"/>
    <cellStyle name="Normal 5 6 2 5" xfId="9296"/>
    <cellStyle name="Normal 5 6 2_SCH J-3" xfId="18063"/>
    <cellStyle name="Normal 5 6 3" xfId="9297"/>
    <cellStyle name="Normal 5 6 3 2" xfId="9298"/>
    <cellStyle name="Normal 5 6 3 2 2" xfId="9299"/>
    <cellStyle name="Normal 5 6 3 2 2 2" xfId="9300"/>
    <cellStyle name="Normal 5 6 3 2 2_SCH J-3" xfId="18073"/>
    <cellStyle name="Normal 5 6 3 2 3" xfId="9301"/>
    <cellStyle name="Normal 5 6 3 2_SCH J-3" xfId="18072"/>
    <cellStyle name="Normal 5 6 3 3" xfId="9302"/>
    <cellStyle name="Normal 5 6 3 3 2" xfId="9303"/>
    <cellStyle name="Normal 5 6 3 3_SCH J-3" xfId="18074"/>
    <cellStyle name="Normal 5 6 3 4" xfId="9304"/>
    <cellStyle name="Normal 5 6 3_SCH J-3" xfId="18071"/>
    <cellStyle name="Normal 5 6 4" xfId="9305"/>
    <cellStyle name="Normal 5 6 4 2" xfId="9306"/>
    <cellStyle name="Normal 5 6 4 2 2" xfId="9307"/>
    <cellStyle name="Normal 5 6 4 2_SCH J-3" xfId="18076"/>
    <cellStyle name="Normal 5 6 4 3" xfId="9308"/>
    <cellStyle name="Normal 5 6 4_SCH J-3" xfId="18075"/>
    <cellStyle name="Normal 5 6 5" xfId="9309"/>
    <cellStyle name="Normal 5 6 5 2" xfId="9310"/>
    <cellStyle name="Normal 5 6 5_SCH J-3" xfId="18077"/>
    <cellStyle name="Normal 5 6 6" xfId="9311"/>
    <cellStyle name="Normal 5 6_SCH J-3" xfId="18062"/>
    <cellStyle name="Normal 5 7" xfId="9312"/>
    <cellStyle name="Normal 5 7 2" xfId="9313"/>
    <cellStyle name="Normal 5 7 2 2" xfId="9314"/>
    <cellStyle name="Normal 5 7 2 2 2" xfId="9315"/>
    <cellStyle name="Normal 5 7 2 2 2 2" xfId="9316"/>
    <cellStyle name="Normal 5 7 2 2 2_SCH J-3" xfId="18081"/>
    <cellStyle name="Normal 5 7 2 2 3" xfId="9317"/>
    <cellStyle name="Normal 5 7 2 2_SCH J-3" xfId="18080"/>
    <cellStyle name="Normal 5 7 2 3" xfId="9318"/>
    <cellStyle name="Normal 5 7 2 3 2" xfId="9319"/>
    <cellStyle name="Normal 5 7 2 3_SCH J-3" xfId="18082"/>
    <cellStyle name="Normal 5 7 2 4" xfId="9320"/>
    <cellStyle name="Normal 5 7 2_SCH J-3" xfId="18079"/>
    <cellStyle name="Normal 5 7 3" xfId="9321"/>
    <cellStyle name="Normal 5 7 3 2" xfId="9322"/>
    <cellStyle name="Normal 5 7 3 2 2" xfId="9323"/>
    <cellStyle name="Normal 5 7 3 2_SCH J-3" xfId="18084"/>
    <cellStyle name="Normal 5 7 3 3" xfId="9324"/>
    <cellStyle name="Normal 5 7 3_SCH J-3" xfId="18083"/>
    <cellStyle name="Normal 5 7 4" xfId="9325"/>
    <cellStyle name="Normal 5 7 4 2" xfId="9326"/>
    <cellStyle name="Normal 5 7 4_SCH J-3" xfId="18085"/>
    <cellStyle name="Normal 5 7 5" xfId="9327"/>
    <cellStyle name="Normal 5 7_SCH J-3" xfId="18078"/>
    <cellStyle name="Normal 5 8" xfId="9328"/>
    <cellStyle name="Normal 5 8 2" xfId="9329"/>
    <cellStyle name="Normal 5 8 2 2" xfId="9330"/>
    <cellStyle name="Normal 5 8 2 2 2" xfId="9331"/>
    <cellStyle name="Normal 5 8 2 2 2 2" xfId="9332"/>
    <cellStyle name="Normal 5 8 2 2 2_SCH J-3" xfId="18089"/>
    <cellStyle name="Normal 5 8 2 2 3" xfId="9333"/>
    <cellStyle name="Normal 5 8 2 2_SCH J-3" xfId="18088"/>
    <cellStyle name="Normal 5 8 2 3" xfId="9334"/>
    <cellStyle name="Normal 5 8 2 3 2" xfId="9335"/>
    <cellStyle name="Normal 5 8 2 3_SCH J-3" xfId="18090"/>
    <cellStyle name="Normal 5 8 2 4" xfId="9336"/>
    <cellStyle name="Normal 5 8 2_SCH J-3" xfId="18087"/>
    <cellStyle name="Normal 5 8 3" xfId="9337"/>
    <cellStyle name="Normal 5 8 3 2" xfId="9338"/>
    <cellStyle name="Normal 5 8 3 2 2" xfId="9339"/>
    <cellStyle name="Normal 5 8 3 2_SCH J-3" xfId="18092"/>
    <cellStyle name="Normal 5 8 3 3" xfId="9340"/>
    <cellStyle name="Normal 5 8 3_SCH J-3" xfId="18091"/>
    <cellStyle name="Normal 5 8 4" xfId="9341"/>
    <cellStyle name="Normal 5 8 4 2" xfId="9342"/>
    <cellStyle name="Normal 5 8 4_SCH J-3" xfId="18093"/>
    <cellStyle name="Normal 5 8 5" xfId="9343"/>
    <cellStyle name="Normal 5 8_SCH J-3" xfId="18086"/>
    <cellStyle name="Normal 5 9" xfId="9344"/>
    <cellStyle name="Normal 5 9 2" xfId="9345"/>
    <cellStyle name="Normal 5 9 2 2" xfId="9346"/>
    <cellStyle name="Normal 5 9 2 2 2" xfId="9347"/>
    <cellStyle name="Normal 5 9 2 2_SCH J-3" xfId="18096"/>
    <cellStyle name="Normal 5 9 2 3" xfId="9348"/>
    <cellStyle name="Normal 5 9 2_SCH J-3" xfId="18095"/>
    <cellStyle name="Normal 5 9 3" xfId="9349"/>
    <cellStyle name="Normal 5 9 3 2" xfId="9350"/>
    <cellStyle name="Normal 5 9 3_SCH J-3" xfId="18097"/>
    <cellStyle name="Normal 5 9 4" xfId="9351"/>
    <cellStyle name="Normal 5 9_SCH J-3" xfId="18094"/>
    <cellStyle name="Normal 5_183302" xfId="14602"/>
    <cellStyle name="Normal 50" xfId="9352"/>
    <cellStyle name="Normal 50 2" xfId="9353"/>
    <cellStyle name="Normal 50 3" xfId="9354"/>
    <cellStyle name="Normal 50_SCH J-3" xfId="18098"/>
    <cellStyle name="Normal 51" xfId="9355"/>
    <cellStyle name="Normal 51 2" xfId="9356"/>
    <cellStyle name="Normal 51 3" xfId="9357"/>
    <cellStyle name="Normal 51_SCH J-3" xfId="18099"/>
    <cellStyle name="Normal 52" xfId="9358"/>
    <cellStyle name="Normal 52 2" xfId="9359"/>
    <cellStyle name="Normal 52 3" xfId="9360"/>
    <cellStyle name="Normal 52_SCH J-3" xfId="18100"/>
    <cellStyle name="Normal 53" xfId="9361"/>
    <cellStyle name="Normal 53 2" xfId="9362"/>
    <cellStyle name="Normal 53 3" xfId="9363"/>
    <cellStyle name="Normal 53_SCH J-3" xfId="18101"/>
    <cellStyle name="Normal 54" xfId="9364"/>
    <cellStyle name="Normal 54 2" xfId="9365"/>
    <cellStyle name="Normal 54 3" xfId="9366"/>
    <cellStyle name="Normal 54_SCH J-3" xfId="18102"/>
    <cellStyle name="Normal 55" xfId="9367"/>
    <cellStyle name="Normal 55 2" xfId="9368"/>
    <cellStyle name="Normal 55 3" xfId="9369"/>
    <cellStyle name="Normal 55_SCH J-3" xfId="18103"/>
    <cellStyle name="Normal 56" xfId="9370"/>
    <cellStyle name="Normal 56 2" xfId="9371"/>
    <cellStyle name="Normal 56_SCH J-3" xfId="18104"/>
    <cellStyle name="Normal 57" xfId="9372"/>
    <cellStyle name="Normal 57 2" xfId="9373"/>
    <cellStyle name="Normal 57_SCH J-3" xfId="18105"/>
    <cellStyle name="Normal 58" xfId="9374"/>
    <cellStyle name="Normal 58 2" xfId="9375"/>
    <cellStyle name="Normal 58_SCH J-3" xfId="18106"/>
    <cellStyle name="Normal 59" xfId="9376"/>
    <cellStyle name="Normal 6" xfId="9377"/>
    <cellStyle name="Normal 6 10" xfId="9378"/>
    <cellStyle name="Normal 6 11" xfId="9379"/>
    <cellStyle name="Normal 6 2" xfId="9380"/>
    <cellStyle name="Normal 6 2 2" xfId="9381"/>
    <cellStyle name="Normal 6 2 2 2" xfId="9382"/>
    <cellStyle name="Normal 6 2 2 2 2" xfId="9383"/>
    <cellStyle name="Normal 6 2 2 2 2 2" xfId="9384"/>
    <cellStyle name="Normal 6 2 2 2 2 2 2" xfId="9385"/>
    <cellStyle name="Normal 6 2 2 2 2 2_SCH J-3" xfId="18111"/>
    <cellStyle name="Normal 6 2 2 2 2 3" xfId="9386"/>
    <cellStyle name="Normal 6 2 2 2 2_SCH J-3" xfId="18110"/>
    <cellStyle name="Normal 6 2 2 2 3" xfId="9387"/>
    <cellStyle name="Normal 6 2 2 2 3 2" xfId="9388"/>
    <cellStyle name="Normal 6 2 2 2 3_SCH J-3" xfId="18112"/>
    <cellStyle name="Normal 6 2 2 2 4" xfId="9389"/>
    <cellStyle name="Normal 6 2 2 2 5" xfId="9390"/>
    <cellStyle name="Normal 6 2 2 2_SCH J-3" xfId="18109"/>
    <cellStyle name="Normal 6 2 2 3" xfId="9391"/>
    <cellStyle name="Normal 6 2 2 3 2" xfId="9392"/>
    <cellStyle name="Normal 6 2 2 3 2 2" xfId="9393"/>
    <cellStyle name="Normal 6 2 2 3 2_SCH J-3" xfId="18114"/>
    <cellStyle name="Normal 6 2 2 3 3" xfId="9394"/>
    <cellStyle name="Normal 6 2 2 3_SCH J-3" xfId="18113"/>
    <cellStyle name="Normal 6 2 2 4" xfId="9395"/>
    <cellStyle name="Normal 6 2 2 4 2" xfId="9396"/>
    <cellStyle name="Normal 6 2 2 4_SCH J-3" xfId="18115"/>
    <cellStyle name="Normal 6 2 2 5" xfId="9397"/>
    <cellStyle name="Normal 6 2 2 6" xfId="9398"/>
    <cellStyle name="Normal 6 2 2_SCH J-3" xfId="18108"/>
    <cellStyle name="Normal 6 2 3" xfId="9399"/>
    <cellStyle name="Normal 6 2 3 2" xfId="9400"/>
    <cellStyle name="Normal 6 2 3 2 2" xfId="9401"/>
    <cellStyle name="Normal 6 2 3 2 2 2" xfId="9402"/>
    <cellStyle name="Normal 6 2 3 2 2_SCH J-3" xfId="18118"/>
    <cellStyle name="Normal 6 2 3 2 3" xfId="9403"/>
    <cellStyle name="Normal 6 2 3 2_SCH J-3" xfId="18117"/>
    <cellStyle name="Normal 6 2 3 3" xfId="9404"/>
    <cellStyle name="Normal 6 2 3 3 2" xfId="9405"/>
    <cellStyle name="Normal 6 2 3 3_SCH J-3" xfId="18119"/>
    <cellStyle name="Normal 6 2 3 4" xfId="9406"/>
    <cellStyle name="Normal 6 2 3 5" xfId="9407"/>
    <cellStyle name="Normal 6 2 3_SCH J-3" xfId="18116"/>
    <cellStyle name="Normal 6 2 4" xfId="9408"/>
    <cellStyle name="Normal 6 2 4 2" xfId="9409"/>
    <cellStyle name="Normal 6 2 4 2 2" xfId="9410"/>
    <cellStyle name="Normal 6 2 4 2_SCH J-3" xfId="18121"/>
    <cellStyle name="Normal 6 2 4 3" xfId="9411"/>
    <cellStyle name="Normal 6 2 4_SCH J-3" xfId="18120"/>
    <cellStyle name="Normal 6 2 5" xfId="9412"/>
    <cellStyle name="Normal 6 2 5 2" xfId="9413"/>
    <cellStyle name="Normal 6 2 5_SCH J-3" xfId="18122"/>
    <cellStyle name="Normal 6 2 6" xfId="9414"/>
    <cellStyle name="Normal 6 2 7" xfId="9415"/>
    <cellStyle name="Normal 6 2 8" xfId="9416"/>
    <cellStyle name="Normal 6 2_SCH J-3" xfId="18107"/>
    <cellStyle name="Normal 6 3" xfId="9417"/>
    <cellStyle name="Normal 6 3 2" xfId="9418"/>
    <cellStyle name="Normal 6 3 2 2" xfId="9419"/>
    <cellStyle name="Normal 6 3 2 2 2" xfId="9420"/>
    <cellStyle name="Normal 6 3 2 2 2 2" xfId="9421"/>
    <cellStyle name="Normal 6 3 2 2 2_SCH J-3" xfId="18126"/>
    <cellStyle name="Normal 6 3 2 2 3" xfId="9422"/>
    <cellStyle name="Normal 6 3 2 2_SCH J-3" xfId="18125"/>
    <cellStyle name="Normal 6 3 2 3" xfId="9423"/>
    <cellStyle name="Normal 6 3 2 3 2" xfId="9424"/>
    <cellStyle name="Normal 6 3 2 3_SCH J-3" xfId="18127"/>
    <cellStyle name="Normal 6 3 2 4" xfId="9425"/>
    <cellStyle name="Normal 6 3 2 5" xfId="9426"/>
    <cellStyle name="Normal 6 3 2_SCH J-3" xfId="18124"/>
    <cellStyle name="Normal 6 3 3" xfId="9427"/>
    <cellStyle name="Normal 6 3 3 2" xfId="9428"/>
    <cellStyle name="Normal 6 3 3 2 2" xfId="9429"/>
    <cellStyle name="Normal 6 3 3 2_SCH J-3" xfId="18129"/>
    <cellStyle name="Normal 6 3 3 3" xfId="9430"/>
    <cellStyle name="Normal 6 3 3_SCH J-3" xfId="18128"/>
    <cellStyle name="Normal 6 3 4" xfId="9431"/>
    <cellStyle name="Normal 6 3 4 2" xfId="9432"/>
    <cellStyle name="Normal 6 3 4_SCH J-3" xfId="18130"/>
    <cellStyle name="Normal 6 3 5" xfId="9433"/>
    <cellStyle name="Normal 6 3 6" xfId="9434"/>
    <cellStyle name="Normal 6 3 7" xfId="9435"/>
    <cellStyle name="Normal 6 3_SCH J-3" xfId="18123"/>
    <cellStyle name="Normal 6 4" xfId="9436"/>
    <cellStyle name="Normal 6 4 2" xfId="9437"/>
    <cellStyle name="Normal 6 4 2 2" xfId="9438"/>
    <cellStyle name="Normal 6 4 2 2 2" xfId="9439"/>
    <cellStyle name="Normal 6 4 2 2 3" xfId="9440"/>
    <cellStyle name="Normal 6 4 2 2_SCH J-3" xfId="18133"/>
    <cellStyle name="Normal 6 4 2 3" xfId="9441"/>
    <cellStyle name="Normal 6 4 2 3 2" xfId="9442"/>
    <cellStyle name="Normal 6 4 2 3_SCH J-3" xfId="18134"/>
    <cellStyle name="Normal 6 4 2 4" xfId="9443"/>
    <cellStyle name="Normal 6 4 2 5" xfId="9444"/>
    <cellStyle name="Normal 6 4 2 6" xfId="9445"/>
    <cellStyle name="Normal 6 4 2_SCH J-3" xfId="18132"/>
    <cellStyle name="Normal 6 4 3" xfId="9446"/>
    <cellStyle name="Normal 6 4 3 2" xfId="9447"/>
    <cellStyle name="Normal 6 4 3 3" xfId="9448"/>
    <cellStyle name="Normal 6 4 3_SCH J-3" xfId="18135"/>
    <cellStyle name="Normal 6 4 4" xfId="9449"/>
    <cellStyle name="Normal 6 4 4 2" xfId="9450"/>
    <cellStyle name="Normal 6 4 4 3" xfId="9451"/>
    <cellStyle name="Normal 6 4 4_SCH J-3" xfId="18136"/>
    <cellStyle name="Normal 6 4 5" xfId="9452"/>
    <cellStyle name="Normal 6 4 5 2" xfId="9453"/>
    <cellStyle name="Normal 6 4 5_SCH J-3" xfId="18137"/>
    <cellStyle name="Normal 6 4 6" xfId="9454"/>
    <cellStyle name="Normal 6 4 7" xfId="9455"/>
    <cellStyle name="Normal 6 4 8" xfId="9456"/>
    <cellStyle name="Normal 6 4_SCH J-3" xfId="18131"/>
    <cellStyle name="Normal 6 5" xfId="9457"/>
    <cellStyle name="Normal 6 5 2" xfId="9458"/>
    <cellStyle name="Normal 6 5 2 2" xfId="9459"/>
    <cellStyle name="Normal 6 5 2 2 2" xfId="9460"/>
    <cellStyle name="Normal 6 5 2 2_SCH J-3" xfId="18140"/>
    <cellStyle name="Normal 6 5 2 3" xfId="9461"/>
    <cellStyle name="Normal 6 5 2_SCH J-3" xfId="18139"/>
    <cellStyle name="Normal 6 5 3" xfId="9462"/>
    <cellStyle name="Normal 6 5 3 2" xfId="9463"/>
    <cellStyle name="Normal 6 5 3_SCH J-3" xfId="18141"/>
    <cellStyle name="Normal 6 5 4" xfId="9464"/>
    <cellStyle name="Normal 6 5 5" xfId="9465"/>
    <cellStyle name="Normal 6 5 6" xfId="9466"/>
    <cellStyle name="Normal 6 5_SCH J-3" xfId="18138"/>
    <cellStyle name="Normal 6 6" xfId="9467"/>
    <cellStyle name="Normal 6 6 2" xfId="9468"/>
    <cellStyle name="Normal 6 6 2 2" xfId="9469"/>
    <cellStyle name="Normal 6 6 2_SCH J-3" xfId="18143"/>
    <cellStyle name="Normal 6 6 3" xfId="9470"/>
    <cellStyle name="Normal 6 6 4" xfId="9471"/>
    <cellStyle name="Normal 6 6 5" xfId="9472"/>
    <cellStyle name="Normal 6 6_SCH J-3" xfId="18142"/>
    <cellStyle name="Normal 6 7" xfId="9473"/>
    <cellStyle name="Normal 6 7 2" xfId="9474"/>
    <cellStyle name="Normal 6 7 3" xfId="9475"/>
    <cellStyle name="Normal 6 7_SCH J-3" xfId="18144"/>
    <cellStyle name="Normal 6 8" xfId="9476"/>
    <cellStyle name="Normal 6 8 2" xfId="9477"/>
    <cellStyle name="Normal 6 8 3" xfId="9478"/>
    <cellStyle name="Normal 6 8_SCH J-3" xfId="18145"/>
    <cellStyle name="Normal 6 9" xfId="9479"/>
    <cellStyle name="Normal 6_183302" xfId="14603"/>
    <cellStyle name="Normal 60" xfId="9480"/>
    <cellStyle name="Normal 61" xfId="9481"/>
    <cellStyle name="Normal 62" xfId="9482"/>
    <cellStyle name="Normal 63" xfId="9483"/>
    <cellStyle name="Normal 64" xfId="9484"/>
    <cellStyle name="Normal 65" xfId="9485"/>
    <cellStyle name="Normal 66" xfId="9486"/>
    <cellStyle name="Normal 67" xfId="9487"/>
    <cellStyle name="Normal 68" xfId="9488"/>
    <cellStyle name="Normal 69" xfId="9489"/>
    <cellStyle name="Normal 7" xfId="9490"/>
    <cellStyle name="Normal 7 10" xfId="9491"/>
    <cellStyle name="Normal 7 11" xfId="9492"/>
    <cellStyle name="Normal 7 2" xfId="9493"/>
    <cellStyle name="Normal 7 2 2" xfId="9494"/>
    <cellStyle name="Normal 7 2 2 2" xfId="9495"/>
    <cellStyle name="Normal 7 2 2 2 2" xfId="9496"/>
    <cellStyle name="Normal 7 2 2 2 2 2" xfId="9497"/>
    <cellStyle name="Normal 7 2 2 2 2 2 2" xfId="9498"/>
    <cellStyle name="Normal 7 2 2 2 2 2 2 2" xfId="9499"/>
    <cellStyle name="Normal 7 2 2 2 2 2 2_SCH J-3" xfId="18151"/>
    <cellStyle name="Normal 7 2 2 2 2 2 3" xfId="9500"/>
    <cellStyle name="Normal 7 2 2 2 2 2_SCH J-3" xfId="18150"/>
    <cellStyle name="Normal 7 2 2 2 2 3" xfId="9501"/>
    <cellStyle name="Normal 7 2 2 2 2 3 2" xfId="9502"/>
    <cellStyle name="Normal 7 2 2 2 2 3_SCH J-3" xfId="18152"/>
    <cellStyle name="Normal 7 2 2 2 2 4" xfId="9503"/>
    <cellStyle name="Normal 7 2 2 2 2_SCH J-3" xfId="18149"/>
    <cellStyle name="Normal 7 2 2 2 3" xfId="9504"/>
    <cellStyle name="Normal 7 2 2 2 3 2" xfId="9505"/>
    <cellStyle name="Normal 7 2 2 2 3 2 2" xfId="9506"/>
    <cellStyle name="Normal 7 2 2 2 3 2_SCH J-3" xfId="18154"/>
    <cellStyle name="Normal 7 2 2 2 3 3" xfId="9507"/>
    <cellStyle name="Normal 7 2 2 2 3_SCH J-3" xfId="18153"/>
    <cellStyle name="Normal 7 2 2 2 4" xfId="9508"/>
    <cellStyle name="Normal 7 2 2 2 4 2" xfId="9509"/>
    <cellStyle name="Normal 7 2 2 2 4_SCH J-3" xfId="18155"/>
    <cellStyle name="Normal 7 2 2 2 5" xfId="9510"/>
    <cellStyle name="Normal 7 2 2 2 6" xfId="9511"/>
    <cellStyle name="Normal 7 2 2 2_SCH J-3" xfId="18148"/>
    <cellStyle name="Normal 7 2 2 3" xfId="9512"/>
    <cellStyle name="Normal 7 2 2 3 2" xfId="9513"/>
    <cellStyle name="Normal 7 2 2 3 2 2" xfId="9514"/>
    <cellStyle name="Normal 7 2 2 3 2 2 2" xfId="9515"/>
    <cellStyle name="Normal 7 2 2 3 2 2_SCH J-3" xfId="18158"/>
    <cellStyle name="Normal 7 2 2 3 2 3" xfId="9516"/>
    <cellStyle name="Normal 7 2 2 3 2_SCH J-3" xfId="18157"/>
    <cellStyle name="Normal 7 2 2 3 3" xfId="9517"/>
    <cellStyle name="Normal 7 2 2 3 3 2" xfId="9518"/>
    <cellStyle name="Normal 7 2 2 3 3_SCH J-3" xfId="18159"/>
    <cellStyle name="Normal 7 2 2 3 4" xfId="9519"/>
    <cellStyle name="Normal 7 2 2 3_SCH J-3" xfId="18156"/>
    <cellStyle name="Normal 7 2 2 4" xfId="9520"/>
    <cellStyle name="Normal 7 2 2 4 2" xfId="9521"/>
    <cellStyle name="Normal 7 2 2 4 2 2" xfId="9522"/>
    <cellStyle name="Normal 7 2 2 4 2_SCH J-3" xfId="18161"/>
    <cellStyle name="Normal 7 2 2 4 3" xfId="9523"/>
    <cellStyle name="Normal 7 2 2 4_SCH J-3" xfId="18160"/>
    <cellStyle name="Normal 7 2 2 5" xfId="9524"/>
    <cellStyle name="Normal 7 2 2 5 2" xfId="9525"/>
    <cellStyle name="Normal 7 2 2 5_SCH J-3" xfId="18162"/>
    <cellStyle name="Normal 7 2 2 6" xfId="9526"/>
    <cellStyle name="Normal 7 2 2 7" xfId="9527"/>
    <cellStyle name="Normal 7 2 2_SCH J-3" xfId="18147"/>
    <cellStyle name="Normal 7 2 3" xfId="9528"/>
    <cellStyle name="Normal 7 2 3 2" xfId="9529"/>
    <cellStyle name="Normal 7 2 3 2 2" xfId="9530"/>
    <cellStyle name="Normal 7 2 3 2 2 2" xfId="9531"/>
    <cellStyle name="Normal 7 2 3 2 2 2 2" xfId="9532"/>
    <cellStyle name="Normal 7 2 3 2 2 2_SCH J-3" xfId="18166"/>
    <cellStyle name="Normal 7 2 3 2 2 3" xfId="9533"/>
    <cellStyle name="Normal 7 2 3 2 2_SCH J-3" xfId="18165"/>
    <cellStyle name="Normal 7 2 3 2 3" xfId="9534"/>
    <cellStyle name="Normal 7 2 3 2 3 2" xfId="9535"/>
    <cellStyle name="Normal 7 2 3 2 3_SCH J-3" xfId="18167"/>
    <cellStyle name="Normal 7 2 3 2 4" xfId="9536"/>
    <cellStyle name="Normal 7 2 3 2_SCH J-3" xfId="18164"/>
    <cellStyle name="Normal 7 2 3 3" xfId="9537"/>
    <cellStyle name="Normal 7 2 3 3 2" xfId="9538"/>
    <cellStyle name="Normal 7 2 3 3 2 2" xfId="9539"/>
    <cellStyle name="Normal 7 2 3 3 2_SCH J-3" xfId="18169"/>
    <cellStyle name="Normal 7 2 3 3 3" xfId="9540"/>
    <cellStyle name="Normal 7 2 3 3_SCH J-3" xfId="18168"/>
    <cellStyle name="Normal 7 2 3 4" xfId="9541"/>
    <cellStyle name="Normal 7 2 3 4 2" xfId="9542"/>
    <cellStyle name="Normal 7 2 3 4_SCH J-3" xfId="18170"/>
    <cellStyle name="Normal 7 2 3 5" xfId="9543"/>
    <cellStyle name="Normal 7 2 3 6" xfId="9544"/>
    <cellStyle name="Normal 7 2 3_SCH J-3" xfId="18163"/>
    <cellStyle name="Normal 7 2 4" xfId="9545"/>
    <cellStyle name="Normal 7 2 4 2" xfId="9546"/>
    <cellStyle name="Normal 7 2 4 2 2" xfId="9547"/>
    <cellStyle name="Normal 7 2 4 2 2 2" xfId="9548"/>
    <cellStyle name="Normal 7 2 4 2 2 2 2" xfId="9549"/>
    <cellStyle name="Normal 7 2 4 2 2 2_SCH J-3" xfId="18174"/>
    <cellStyle name="Normal 7 2 4 2 2 3" xfId="9550"/>
    <cellStyle name="Normal 7 2 4 2 2_SCH J-3" xfId="18173"/>
    <cellStyle name="Normal 7 2 4 2 3" xfId="9551"/>
    <cellStyle name="Normal 7 2 4 2 3 2" xfId="9552"/>
    <cellStyle name="Normal 7 2 4 2 3_SCH J-3" xfId="18175"/>
    <cellStyle name="Normal 7 2 4 2 4" xfId="9553"/>
    <cellStyle name="Normal 7 2 4 2_SCH J-3" xfId="18172"/>
    <cellStyle name="Normal 7 2 4 3" xfId="9554"/>
    <cellStyle name="Normal 7 2 4 3 2" xfId="9555"/>
    <cellStyle name="Normal 7 2 4 3 2 2" xfId="9556"/>
    <cellStyle name="Normal 7 2 4 3 2_SCH J-3" xfId="18177"/>
    <cellStyle name="Normal 7 2 4 3 3" xfId="9557"/>
    <cellStyle name="Normal 7 2 4 3_SCH J-3" xfId="18176"/>
    <cellStyle name="Normal 7 2 4 4" xfId="9558"/>
    <cellStyle name="Normal 7 2 4 4 2" xfId="9559"/>
    <cellStyle name="Normal 7 2 4 4_SCH J-3" xfId="18178"/>
    <cellStyle name="Normal 7 2 4 5" xfId="9560"/>
    <cellStyle name="Normal 7 2 4_SCH J-3" xfId="18171"/>
    <cellStyle name="Normal 7 2 5" xfId="9561"/>
    <cellStyle name="Normal 7 2 5 2" xfId="9562"/>
    <cellStyle name="Normal 7 2 5 2 2" xfId="9563"/>
    <cellStyle name="Normal 7 2 5 2 2 2" xfId="9564"/>
    <cellStyle name="Normal 7 2 5 2 2_SCH J-3" xfId="18181"/>
    <cellStyle name="Normal 7 2 5 2 3" xfId="9565"/>
    <cellStyle name="Normal 7 2 5 2_SCH J-3" xfId="18180"/>
    <cellStyle name="Normal 7 2 5 3" xfId="9566"/>
    <cellStyle name="Normal 7 2 5 3 2" xfId="9567"/>
    <cellStyle name="Normal 7 2 5 3_SCH J-3" xfId="18182"/>
    <cellStyle name="Normal 7 2 5 4" xfId="9568"/>
    <cellStyle name="Normal 7 2 5_SCH J-3" xfId="18179"/>
    <cellStyle name="Normal 7 2 6" xfId="9569"/>
    <cellStyle name="Normal 7 2 6 2" xfId="9570"/>
    <cellStyle name="Normal 7 2 6 2 2" xfId="9571"/>
    <cellStyle name="Normal 7 2 6 2_SCH J-3" xfId="18184"/>
    <cellStyle name="Normal 7 2 6 3" xfId="9572"/>
    <cellStyle name="Normal 7 2 6_SCH J-3" xfId="18183"/>
    <cellStyle name="Normal 7 2 7" xfId="9573"/>
    <cellStyle name="Normal 7 2 7 2" xfId="9574"/>
    <cellStyle name="Normal 7 2 7_SCH J-3" xfId="18185"/>
    <cellStyle name="Normal 7 2 8" xfId="9575"/>
    <cellStyle name="Normal 7 2 9" xfId="9576"/>
    <cellStyle name="Normal 7 2_SCH J-3" xfId="18146"/>
    <cellStyle name="Normal 7 3" xfId="9577"/>
    <cellStyle name="Normal 7 3 2" xfId="9578"/>
    <cellStyle name="Normal 7 3 2 2" xfId="9579"/>
    <cellStyle name="Normal 7 3 2 2 2" xfId="9580"/>
    <cellStyle name="Normal 7 3 2 2 2 2" xfId="9581"/>
    <cellStyle name="Normal 7 3 2 2 2 2 2" xfId="9582"/>
    <cellStyle name="Normal 7 3 2 2 2 2_SCH J-3" xfId="18190"/>
    <cellStyle name="Normal 7 3 2 2 2 3" xfId="9583"/>
    <cellStyle name="Normal 7 3 2 2 2_SCH J-3" xfId="18189"/>
    <cellStyle name="Normal 7 3 2 2 3" xfId="9584"/>
    <cellStyle name="Normal 7 3 2 2 3 2" xfId="9585"/>
    <cellStyle name="Normal 7 3 2 2 3_SCH J-3" xfId="18191"/>
    <cellStyle name="Normal 7 3 2 2 4" xfId="9586"/>
    <cellStyle name="Normal 7 3 2 2_SCH J-3" xfId="18188"/>
    <cellStyle name="Normal 7 3 2 3" xfId="9587"/>
    <cellStyle name="Normal 7 3 2 3 2" xfId="9588"/>
    <cellStyle name="Normal 7 3 2 3 2 2" xfId="9589"/>
    <cellStyle name="Normal 7 3 2 3 2_SCH J-3" xfId="18193"/>
    <cellStyle name="Normal 7 3 2 3 3" xfId="9590"/>
    <cellStyle name="Normal 7 3 2 3_SCH J-3" xfId="18192"/>
    <cellStyle name="Normal 7 3 2 4" xfId="9591"/>
    <cellStyle name="Normal 7 3 2 4 2" xfId="9592"/>
    <cellStyle name="Normal 7 3 2 4_SCH J-3" xfId="18194"/>
    <cellStyle name="Normal 7 3 2 5" xfId="9593"/>
    <cellStyle name="Normal 7 3 2 6" xfId="9594"/>
    <cellStyle name="Normal 7 3 2_SCH J-3" xfId="18187"/>
    <cellStyle name="Normal 7 3 3" xfId="9595"/>
    <cellStyle name="Normal 7 3 3 2" xfId="9596"/>
    <cellStyle name="Normal 7 3 3 2 2" xfId="9597"/>
    <cellStyle name="Normal 7 3 3 2 2 2" xfId="9598"/>
    <cellStyle name="Normal 7 3 3 2 2_SCH J-3" xfId="18197"/>
    <cellStyle name="Normal 7 3 3 2 3" xfId="9599"/>
    <cellStyle name="Normal 7 3 3 2_SCH J-3" xfId="18196"/>
    <cellStyle name="Normal 7 3 3 3" xfId="9600"/>
    <cellStyle name="Normal 7 3 3 3 2" xfId="9601"/>
    <cellStyle name="Normal 7 3 3 3_SCH J-3" xfId="18198"/>
    <cellStyle name="Normal 7 3 3 4" xfId="9602"/>
    <cellStyle name="Normal 7 3 3_SCH J-3" xfId="18195"/>
    <cellStyle name="Normal 7 3 4" xfId="9603"/>
    <cellStyle name="Normal 7 3 4 2" xfId="9604"/>
    <cellStyle name="Normal 7 3 4 2 2" xfId="9605"/>
    <cellStyle name="Normal 7 3 4 2_SCH J-3" xfId="18200"/>
    <cellStyle name="Normal 7 3 4 3" xfId="9606"/>
    <cellStyle name="Normal 7 3 4_SCH J-3" xfId="18199"/>
    <cellStyle name="Normal 7 3 5" xfId="9607"/>
    <cellStyle name="Normal 7 3 5 2" xfId="9608"/>
    <cellStyle name="Normal 7 3 5_SCH J-3" xfId="18201"/>
    <cellStyle name="Normal 7 3 6" xfId="9609"/>
    <cellStyle name="Normal 7 3 7" xfId="9610"/>
    <cellStyle name="Normal 7 3_SCH J-3" xfId="18186"/>
    <cellStyle name="Normal 7 4" xfId="9611"/>
    <cellStyle name="Normal 7 4 2" xfId="9612"/>
    <cellStyle name="Normal 7 4 2 2" xfId="9613"/>
    <cellStyle name="Normal 7 4 2 2 2" xfId="9614"/>
    <cellStyle name="Normal 7 4 2 2 2 2" xfId="9615"/>
    <cellStyle name="Normal 7 4 2 2 2_SCH J-3" xfId="18205"/>
    <cellStyle name="Normal 7 4 2 2 3" xfId="9616"/>
    <cellStyle name="Normal 7 4 2 2_SCH J-3" xfId="18204"/>
    <cellStyle name="Normal 7 4 2 3" xfId="9617"/>
    <cellStyle name="Normal 7 4 2 3 2" xfId="9618"/>
    <cellStyle name="Normal 7 4 2 3_SCH J-3" xfId="18206"/>
    <cellStyle name="Normal 7 4 2 4" xfId="9619"/>
    <cellStyle name="Normal 7 4 2 5" xfId="9620"/>
    <cellStyle name="Normal 7 4 2_SCH J-3" xfId="18203"/>
    <cellStyle name="Normal 7 4 3" xfId="9621"/>
    <cellStyle name="Normal 7 4 3 2" xfId="9622"/>
    <cellStyle name="Normal 7 4 3 2 2" xfId="9623"/>
    <cellStyle name="Normal 7 4 3 2_SCH J-3" xfId="18208"/>
    <cellStyle name="Normal 7 4 3 3" xfId="9624"/>
    <cellStyle name="Normal 7 4 3_SCH J-3" xfId="18207"/>
    <cellStyle name="Normal 7 4 4" xfId="9625"/>
    <cellStyle name="Normal 7 4 4 2" xfId="9626"/>
    <cellStyle name="Normal 7 4 4_SCH J-3" xfId="18209"/>
    <cellStyle name="Normal 7 4 5" xfId="9627"/>
    <cellStyle name="Normal 7 4 6" xfId="9628"/>
    <cellStyle name="Normal 7 4 7" xfId="9629"/>
    <cellStyle name="Normal 7 4_SCH J-3" xfId="18202"/>
    <cellStyle name="Normal 7 5" xfId="9630"/>
    <cellStyle name="Normal 7 5 2" xfId="9631"/>
    <cellStyle name="Normal 7 5 2 2" xfId="9632"/>
    <cellStyle name="Normal 7 5 2 2 2" xfId="9633"/>
    <cellStyle name="Normal 7 5 2 2 2 2" xfId="9634"/>
    <cellStyle name="Normal 7 5 2 2 2_SCH J-3" xfId="18213"/>
    <cellStyle name="Normal 7 5 2 2 3" xfId="9635"/>
    <cellStyle name="Normal 7 5 2 2_SCH J-3" xfId="18212"/>
    <cellStyle name="Normal 7 5 2 3" xfId="9636"/>
    <cellStyle name="Normal 7 5 2 3 2" xfId="9637"/>
    <cellStyle name="Normal 7 5 2 3_SCH J-3" xfId="18214"/>
    <cellStyle name="Normal 7 5 2 4" xfId="9638"/>
    <cellStyle name="Normal 7 5 2_SCH J-3" xfId="18211"/>
    <cellStyle name="Normal 7 5 3" xfId="9639"/>
    <cellStyle name="Normal 7 5 3 2" xfId="9640"/>
    <cellStyle name="Normal 7 5 3 2 2" xfId="9641"/>
    <cellStyle name="Normal 7 5 3 2_SCH J-3" xfId="18216"/>
    <cellStyle name="Normal 7 5 3 3" xfId="9642"/>
    <cellStyle name="Normal 7 5 3_SCH J-3" xfId="18215"/>
    <cellStyle name="Normal 7 5 4" xfId="9643"/>
    <cellStyle name="Normal 7 5 4 2" xfId="9644"/>
    <cellStyle name="Normal 7 5 4_SCH J-3" xfId="18217"/>
    <cellStyle name="Normal 7 5 5" xfId="9645"/>
    <cellStyle name="Normal 7 5 6" xfId="9646"/>
    <cellStyle name="Normal 7 5_SCH J-3" xfId="18210"/>
    <cellStyle name="Normal 7 6" xfId="9647"/>
    <cellStyle name="Normal 7 6 2" xfId="9648"/>
    <cellStyle name="Normal 7 6 2 2" xfId="9649"/>
    <cellStyle name="Normal 7 6 2 2 2" xfId="9650"/>
    <cellStyle name="Normal 7 6 2 2_SCH J-3" xfId="18220"/>
    <cellStyle name="Normal 7 6 2 3" xfId="9651"/>
    <cellStyle name="Normal 7 6 2_SCH J-3" xfId="18219"/>
    <cellStyle name="Normal 7 6 3" xfId="9652"/>
    <cellStyle name="Normal 7 6 3 2" xfId="9653"/>
    <cellStyle name="Normal 7 6 3_SCH J-3" xfId="18221"/>
    <cellStyle name="Normal 7 6 4" xfId="9654"/>
    <cellStyle name="Normal 7 6_SCH J-3" xfId="18218"/>
    <cellStyle name="Normal 7 7" xfId="9655"/>
    <cellStyle name="Normal 7 7 2" xfId="9656"/>
    <cellStyle name="Normal 7 7 2 2" xfId="9657"/>
    <cellStyle name="Normal 7 7 2_SCH J-3" xfId="18223"/>
    <cellStyle name="Normal 7 7 3" xfId="9658"/>
    <cellStyle name="Normal 7 7_SCH J-3" xfId="18222"/>
    <cellStyle name="Normal 7 8" xfId="9659"/>
    <cellStyle name="Normal 7 8 2" xfId="9660"/>
    <cellStyle name="Normal 7 8 2 2" xfId="9661"/>
    <cellStyle name="Normal 7 8 2_SCH J-3" xfId="18225"/>
    <cellStyle name="Normal 7 8 3" xfId="9662"/>
    <cellStyle name="Normal 7 8_SCH J-3" xfId="18224"/>
    <cellStyle name="Normal 7 9" xfId="9663"/>
    <cellStyle name="Normal 7 9 2" xfId="9664"/>
    <cellStyle name="Normal 7 9_SCH J-3" xfId="18226"/>
    <cellStyle name="Normal 7_183302" xfId="14604"/>
    <cellStyle name="Normal 70" xfId="9665"/>
    <cellStyle name="Normal 71" xfId="9666"/>
    <cellStyle name="Normal 72" xfId="9667"/>
    <cellStyle name="Normal 73" xfId="14628"/>
    <cellStyle name="Normal 74" xfId="14629"/>
    <cellStyle name="Normal 75" xfId="14630"/>
    <cellStyle name="Normal 76" xfId="14631"/>
    <cellStyle name="Normal 77" xfId="14632"/>
    <cellStyle name="Normal 78" xfId="14633"/>
    <cellStyle name="Normal 79" xfId="14634"/>
    <cellStyle name="Normal 8" xfId="9668"/>
    <cellStyle name="Normal 8 2" xfId="9669"/>
    <cellStyle name="Normal 8 2 2" xfId="9670"/>
    <cellStyle name="Normal 8 2 2 2" xfId="9671"/>
    <cellStyle name="Normal 8 2 2 2 2" xfId="9672"/>
    <cellStyle name="Normal 8 2 2 2 2 2" xfId="9673"/>
    <cellStyle name="Normal 8 2 2 2 2 2 2" xfId="9674"/>
    <cellStyle name="Normal 8 2 2 2 2 2_SCH J-3" xfId="18231"/>
    <cellStyle name="Normal 8 2 2 2 2 3" xfId="9675"/>
    <cellStyle name="Normal 8 2 2 2 2_SCH J-3" xfId="18230"/>
    <cellStyle name="Normal 8 2 2 2 3" xfId="9676"/>
    <cellStyle name="Normal 8 2 2 2 3 2" xfId="9677"/>
    <cellStyle name="Normal 8 2 2 2 3_SCH J-3" xfId="18232"/>
    <cellStyle name="Normal 8 2 2 2 4" xfId="9678"/>
    <cellStyle name="Normal 8 2 2 2 5" xfId="9679"/>
    <cellStyle name="Normal 8 2 2 2_SCH J-3" xfId="18229"/>
    <cellStyle name="Normal 8 2 2 3" xfId="9680"/>
    <cellStyle name="Normal 8 2 2 3 2" xfId="9681"/>
    <cellStyle name="Normal 8 2 2 3 2 2" xfId="9682"/>
    <cellStyle name="Normal 8 2 2 3 2_SCH J-3" xfId="18234"/>
    <cellStyle name="Normal 8 2 2 3 3" xfId="9683"/>
    <cellStyle name="Normal 8 2 2 3_SCH J-3" xfId="18233"/>
    <cellStyle name="Normal 8 2 2 4" xfId="9684"/>
    <cellStyle name="Normal 8 2 2 4 2" xfId="9685"/>
    <cellStyle name="Normal 8 2 2 4_SCH J-3" xfId="18235"/>
    <cellStyle name="Normal 8 2 2 5" xfId="9686"/>
    <cellStyle name="Normal 8 2 2 6" xfId="9687"/>
    <cellStyle name="Normal 8 2 2_SCH J-3" xfId="18228"/>
    <cellStyle name="Normal 8 2 3" xfId="9688"/>
    <cellStyle name="Normal 8 2 3 2" xfId="9689"/>
    <cellStyle name="Normal 8 2 3 2 2" xfId="9690"/>
    <cellStyle name="Normal 8 2 3 2 2 2" xfId="9691"/>
    <cellStyle name="Normal 8 2 3 2 2_SCH J-3" xfId="18238"/>
    <cellStyle name="Normal 8 2 3 2 3" xfId="9692"/>
    <cellStyle name="Normal 8 2 3 2_SCH J-3" xfId="18237"/>
    <cellStyle name="Normal 8 2 3 3" xfId="9693"/>
    <cellStyle name="Normal 8 2 3 3 2" xfId="9694"/>
    <cellStyle name="Normal 8 2 3 3_SCH J-3" xfId="18239"/>
    <cellStyle name="Normal 8 2 3 4" xfId="9695"/>
    <cellStyle name="Normal 8 2 3 5" xfId="9696"/>
    <cellStyle name="Normal 8 2 3_SCH J-3" xfId="18236"/>
    <cellStyle name="Normal 8 2 4" xfId="9697"/>
    <cellStyle name="Normal 8 2 4 2" xfId="9698"/>
    <cellStyle name="Normal 8 2 4 2 2" xfId="9699"/>
    <cellStyle name="Normal 8 2 4 2_SCH J-3" xfId="18241"/>
    <cellStyle name="Normal 8 2 4 3" xfId="9700"/>
    <cellStyle name="Normal 8 2 4_SCH J-3" xfId="18240"/>
    <cellStyle name="Normal 8 2 5" xfId="9701"/>
    <cellStyle name="Normal 8 2 5 2" xfId="9702"/>
    <cellStyle name="Normal 8 2 5_SCH J-3" xfId="18242"/>
    <cellStyle name="Normal 8 2 6" xfId="9703"/>
    <cellStyle name="Normal 8 2 7" xfId="9704"/>
    <cellStyle name="Normal 8 2 8" xfId="9705"/>
    <cellStyle name="Normal 8 2_SCH J-3" xfId="18227"/>
    <cellStyle name="Normal 8 3" xfId="9706"/>
    <cellStyle name="Normal 8 3 2" xfId="9707"/>
    <cellStyle name="Normal 8 3 2 2" xfId="9708"/>
    <cellStyle name="Normal 8 3 2 2 2" xfId="9709"/>
    <cellStyle name="Normal 8 3 2 2 2 2" xfId="9710"/>
    <cellStyle name="Normal 8 3 2 2 2_SCH J-3" xfId="18246"/>
    <cellStyle name="Normal 8 3 2 2 3" xfId="9711"/>
    <cellStyle name="Normal 8 3 2 2_SCH J-3" xfId="18245"/>
    <cellStyle name="Normal 8 3 2 3" xfId="9712"/>
    <cellStyle name="Normal 8 3 2 3 2" xfId="9713"/>
    <cellStyle name="Normal 8 3 2 3_SCH J-3" xfId="18247"/>
    <cellStyle name="Normal 8 3 2 4" xfId="9714"/>
    <cellStyle name="Normal 8 3 2 5" xfId="9715"/>
    <cellStyle name="Normal 8 3 2_SCH J-3" xfId="18244"/>
    <cellStyle name="Normal 8 3 3" xfId="9716"/>
    <cellStyle name="Normal 8 3 3 2" xfId="9717"/>
    <cellStyle name="Normal 8 3 3 2 2" xfId="9718"/>
    <cellStyle name="Normal 8 3 3 2_SCH J-3" xfId="18249"/>
    <cellStyle name="Normal 8 3 3 3" xfId="9719"/>
    <cellStyle name="Normal 8 3 3_SCH J-3" xfId="18248"/>
    <cellStyle name="Normal 8 3 4" xfId="9720"/>
    <cellStyle name="Normal 8 3 4 2" xfId="9721"/>
    <cellStyle name="Normal 8 3 4_SCH J-3" xfId="18250"/>
    <cellStyle name="Normal 8 3 5" xfId="9722"/>
    <cellStyle name="Normal 8 3 6" xfId="9723"/>
    <cellStyle name="Normal 8 3_SCH J-3" xfId="18243"/>
    <cellStyle name="Normal 8 4" xfId="9724"/>
    <cellStyle name="Normal 8 4 2" xfId="9725"/>
    <cellStyle name="Normal 8 4 2 2" xfId="9726"/>
    <cellStyle name="Normal 8 4 2 2 2" xfId="9727"/>
    <cellStyle name="Normal 8 4 2 2_SCH J-3" xfId="18253"/>
    <cellStyle name="Normal 8 4 2 3" xfId="9728"/>
    <cellStyle name="Normal 8 4 2_SCH J-3" xfId="18252"/>
    <cellStyle name="Normal 8 4 3" xfId="9729"/>
    <cellStyle name="Normal 8 4 3 2" xfId="9730"/>
    <cellStyle name="Normal 8 4 3_SCH J-3" xfId="18254"/>
    <cellStyle name="Normal 8 4 4" xfId="9731"/>
    <cellStyle name="Normal 8 4 5" xfId="9732"/>
    <cellStyle name="Normal 8 4_SCH J-3" xfId="18251"/>
    <cellStyle name="Normal 8 5" xfId="9733"/>
    <cellStyle name="Normal 8 5 2" xfId="9734"/>
    <cellStyle name="Normal 8 5 2 2" xfId="9735"/>
    <cellStyle name="Normal 8 5 2_SCH J-3" xfId="18256"/>
    <cellStyle name="Normal 8 5 3" xfId="9736"/>
    <cellStyle name="Normal 8 5_SCH J-3" xfId="18255"/>
    <cellStyle name="Normal 8 6" xfId="9737"/>
    <cellStyle name="Normal 8 6 2" xfId="9738"/>
    <cellStyle name="Normal 8 6_SCH J-3" xfId="18257"/>
    <cellStyle name="Normal 8 7" xfId="9739"/>
    <cellStyle name="Normal 8 8" xfId="9740"/>
    <cellStyle name="Normal 8_183302" xfId="14605"/>
    <cellStyle name="Normal 80" xfId="14635"/>
    <cellStyle name="Normal 81" xfId="14636"/>
    <cellStyle name="Normal 82" xfId="14637"/>
    <cellStyle name="Normal 83" xfId="14638"/>
    <cellStyle name="Normal 9" xfId="9741"/>
    <cellStyle name="Normal 9 2" xfId="9742"/>
    <cellStyle name="Normal 9 2 2" xfId="9743"/>
    <cellStyle name="Normal 9 2 2 2" xfId="9744"/>
    <cellStyle name="Normal 9 2 2 2 2" xfId="9745"/>
    <cellStyle name="Normal 9 2 2 2 2 2" xfId="9746"/>
    <cellStyle name="Normal 9 2 2 2 2 2 2" xfId="9747"/>
    <cellStyle name="Normal 9 2 2 2 2 2_SCH J-3" xfId="18263"/>
    <cellStyle name="Normal 9 2 2 2 2 3" xfId="9748"/>
    <cellStyle name="Normal 9 2 2 2 2 4" xfId="14558"/>
    <cellStyle name="Normal 9 2 2 2 2_SCH J-3" xfId="18262"/>
    <cellStyle name="Normal 9 2 2 2 3" xfId="9749"/>
    <cellStyle name="Normal 9 2 2 2 3 2" xfId="9750"/>
    <cellStyle name="Normal 9 2 2 2 3_SCH J-3" xfId="18264"/>
    <cellStyle name="Normal 9 2 2 2 4" xfId="9751"/>
    <cellStyle name="Normal 9 2 2 2 5" xfId="9752"/>
    <cellStyle name="Normal 9 2 2 2 6" xfId="9753"/>
    <cellStyle name="Normal 9 2 2 2_SCH J-3" xfId="18261"/>
    <cellStyle name="Normal 9 2 2 3" xfId="9754"/>
    <cellStyle name="Normal 9 2 2 3 2" xfId="9755"/>
    <cellStyle name="Normal 9 2 2 3 2 2" xfId="9756"/>
    <cellStyle name="Normal 9 2 2 3 2_SCH J-3" xfId="18266"/>
    <cellStyle name="Normal 9 2 2 3 3" xfId="9757"/>
    <cellStyle name="Normal 9 2 2 3 4" xfId="14559"/>
    <cellStyle name="Normal 9 2 2 3_SCH J-3" xfId="18265"/>
    <cellStyle name="Normal 9 2 2 4" xfId="9758"/>
    <cellStyle name="Normal 9 2 2 4 2" xfId="9759"/>
    <cellStyle name="Normal 9 2 2 4_SCH J-3" xfId="18267"/>
    <cellStyle name="Normal 9 2 2 5" xfId="9760"/>
    <cellStyle name="Normal 9 2 2 6" xfId="9761"/>
    <cellStyle name="Normal 9 2 2 7" xfId="9762"/>
    <cellStyle name="Normal 9 2 2_SCH J-3" xfId="18260"/>
    <cellStyle name="Normal 9 2 3" xfId="9763"/>
    <cellStyle name="Normal 9 2 3 2" xfId="9764"/>
    <cellStyle name="Normal 9 2 3 2 2" xfId="9765"/>
    <cellStyle name="Normal 9 2 3 2 2 2" xfId="9766"/>
    <cellStyle name="Normal 9 2 3 2 2_SCH J-3" xfId="18270"/>
    <cellStyle name="Normal 9 2 3 2 3" xfId="9767"/>
    <cellStyle name="Normal 9 2 3 2 4" xfId="14560"/>
    <cellStyle name="Normal 9 2 3 2_SCH J-3" xfId="18269"/>
    <cellStyle name="Normal 9 2 3 3" xfId="9768"/>
    <cellStyle name="Normal 9 2 3 3 2" xfId="9769"/>
    <cellStyle name="Normal 9 2 3 3_SCH J-3" xfId="18271"/>
    <cellStyle name="Normal 9 2 3 4" xfId="9770"/>
    <cellStyle name="Normal 9 2 3 5" xfId="9771"/>
    <cellStyle name="Normal 9 2 3 6" xfId="9772"/>
    <cellStyle name="Normal 9 2 3_SCH J-3" xfId="18268"/>
    <cellStyle name="Normal 9 2 4" xfId="9773"/>
    <cellStyle name="Normal 9 2 4 2" xfId="9774"/>
    <cellStyle name="Normal 9 2 4 2 2" xfId="9775"/>
    <cellStyle name="Normal 9 2 4 2_SCH J-3" xfId="18273"/>
    <cellStyle name="Normal 9 2 4 3" xfId="9776"/>
    <cellStyle name="Normal 9 2 4 4" xfId="9777"/>
    <cellStyle name="Normal 9 2 4_SCH J-3" xfId="18272"/>
    <cellStyle name="Normal 9 2 5" xfId="9778"/>
    <cellStyle name="Normal 9 2 5 2" xfId="9779"/>
    <cellStyle name="Normal 9 2 5_SCH J-3" xfId="18274"/>
    <cellStyle name="Normal 9 2 6" xfId="9780"/>
    <cellStyle name="Normal 9 2 7" xfId="9781"/>
    <cellStyle name="Normal 9 2 8" xfId="9782"/>
    <cellStyle name="Normal 9 2_SCH J-3" xfId="18259"/>
    <cellStyle name="Normal 9 3" xfId="9783"/>
    <cellStyle name="Normal 9 3 2" xfId="9784"/>
    <cellStyle name="Normal 9 3 2 2" xfId="9785"/>
    <cellStyle name="Normal 9 3 2 2 2" xfId="9786"/>
    <cellStyle name="Normal 9 3 2 2 2 2" xfId="9787"/>
    <cellStyle name="Normal 9 3 2 2 2_SCH J-3" xfId="18278"/>
    <cellStyle name="Normal 9 3 2 2 3" xfId="9788"/>
    <cellStyle name="Normal 9 3 2 2 4" xfId="14561"/>
    <cellStyle name="Normal 9 3 2 2_SCH J-3" xfId="18277"/>
    <cellStyle name="Normal 9 3 2 3" xfId="9789"/>
    <cellStyle name="Normal 9 3 2 3 2" xfId="9790"/>
    <cellStyle name="Normal 9 3 2 3_SCH J-3" xfId="18279"/>
    <cellStyle name="Normal 9 3 2 4" xfId="9791"/>
    <cellStyle name="Normal 9 3 2 5" xfId="9792"/>
    <cellStyle name="Normal 9 3 2 6" xfId="9793"/>
    <cellStyle name="Normal 9 3 2_SCH J-3" xfId="18276"/>
    <cellStyle name="Normal 9 3 3" xfId="9794"/>
    <cellStyle name="Normal 9 3 3 2" xfId="9795"/>
    <cellStyle name="Normal 9 3 3 2 2" xfId="9796"/>
    <cellStyle name="Normal 9 3 3 2_SCH J-3" xfId="18281"/>
    <cellStyle name="Normal 9 3 3 3" xfId="9797"/>
    <cellStyle name="Normal 9 3 3 4" xfId="9798"/>
    <cellStyle name="Normal 9 3 3_SCH J-3" xfId="18280"/>
    <cellStyle name="Normal 9 3 4" xfId="9799"/>
    <cellStyle name="Normal 9 3 4 2" xfId="9800"/>
    <cellStyle name="Normal 9 3 4_SCH J-3" xfId="18282"/>
    <cellStyle name="Normal 9 3 5" xfId="9801"/>
    <cellStyle name="Normal 9 3 6" xfId="9802"/>
    <cellStyle name="Normal 9 3 7" xfId="9803"/>
    <cellStyle name="Normal 9 3_SCH J-3" xfId="18275"/>
    <cellStyle name="Normal 9 4" xfId="9804"/>
    <cellStyle name="Normal 9 4 2" xfId="9805"/>
    <cellStyle name="Normal 9 4 2 2" xfId="9806"/>
    <cellStyle name="Normal 9 4 2 2 2" xfId="9807"/>
    <cellStyle name="Normal 9 4 2 2_SCH J-3" xfId="18285"/>
    <cellStyle name="Normal 9 4 2 3" xfId="9808"/>
    <cellStyle name="Normal 9 4 2 4" xfId="14562"/>
    <cellStyle name="Normal 9 4 2_SCH J-3" xfId="18284"/>
    <cellStyle name="Normal 9 4 3" xfId="9809"/>
    <cellStyle name="Normal 9 4 3 2" xfId="9810"/>
    <cellStyle name="Normal 9 4 3_SCH J-3" xfId="18286"/>
    <cellStyle name="Normal 9 4 4" xfId="9811"/>
    <cellStyle name="Normal 9 4 5" xfId="9812"/>
    <cellStyle name="Normal 9 4 6" xfId="9813"/>
    <cellStyle name="Normal 9 4_SCH J-3" xfId="18283"/>
    <cellStyle name="Normal 9 5" xfId="9814"/>
    <cellStyle name="Normal 9 5 2" xfId="9815"/>
    <cellStyle name="Normal 9 5 2 2" xfId="9816"/>
    <cellStyle name="Normal 9 5 2_SCH J-3" xfId="18288"/>
    <cellStyle name="Normal 9 5 3" xfId="9817"/>
    <cellStyle name="Normal 9 5 4" xfId="9818"/>
    <cellStyle name="Normal 9 5_SCH J-3" xfId="18287"/>
    <cellStyle name="Normal 9 6" xfId="9819"/>
    <cellStyle name="Normal 9 6 2" xfId="9820"/>
    <cellStyle name="Normal 9 6_SCH J-3" xfId="18289"/>
    <cellStyle name="Normal 9 7" xfId="9821"/>
    <cellStyle name="Normal 9 8" xfId="9822"/>
    <cellStyle name="Normal 9 9" xfId="9823"/>
    <cellStyle name="Normal 9_SCH J-3" xfId="18258"/>
    <cellStyle name="Normal_Index-I" xfId="9824"/>
    <cellStyle name="Normal_KU ESM Forms 2001(Final Order 10-16-02)" xfId="14594"/>
    <cellStyle name="Normal_Schedule J" xfId="9825"/>
    <cellStyle name="Note" xfId="14655" builtinId="10" customBuiltin="1"/>
    <cellStyle name="Note 10" xfId="9826"/>
    <cellStyle name="Note 10 10" xfId="9827"/>
    <cellStyle name="Note 10 10 2" xfId="9828"/>
    <cellStyle name="Note 10 10_SCH J-3" xfId="18291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2_SCH J-3" xfId="18293"/>
    <cellStyle name="Note 10 2 3" xfId="9836"/>
    <cellStyle name="Note 10 2 3 2" xfId="9837"/>
    <cellStyle name="Note 10 2 3_SCH J-3" xfId="18294"/>
    <cellStyle name="Note 10 2 4" xfId="9838"/>
    <cellStyle name="Note 10 2 4 2" xfId="9839"/>
    <cellStyle name="Note 10 2 4_SCH J-3" xfId="18295"/>
    <cellStyle name="Note 10 2 5" xfId="9840"/>
    <cellStyle name="Note 10 2 5 2" xfId="9841"/>
    <cellStyle name="Note 10 2 5_SCH J-3" xfId="18296"/>
    <cellStyle name="Note 10 2 6" xfId="9842"/>
    <cellStyle name="Note 10 2 6 2" xfId="9843"/>
    <cellStyle name="Note 10 2 6_SCH J-3" xfId="18297"/>
    <cellStyle name="Note 10 2 7" xfId="9844"/>
    <cellStyle name="Note 10 2 7 2" xfId="9845"/>
    <cellStyle name="Note 10 2 7_SCH J-3" xfId="18298"/>
    <cellStyle name="Note 10 2 8" xfId="9846"/>
    <cellStyle name="Note 10 2 8 2" xfId="9847"/>
    <cellStyle name="Note 10 2 8_SCH J-3" xfId="18299"/>
    <cellStyle name="Note 10 2 9" xfId="9848"/>
    <cellStyle name="Note 10 2 9 2" xfId="9849"/>
    <cellStyle name="Note 10 2 9_SCH J-3" xfId="18300"/>
    <cellStyle name="Note 10 2_SCH J-3" xfId="18292"/>
    <cellStyle name="Note 10 3" xfId="9850"/>
    <cellStyle name="Note 10 3 2" xfId="9851"/>
    <cellStyle name="Note 10 3_SCH J-3" xfId="18301"/>
    <cellStyle name="Note 10 4" xfId="9852"/>
    <cellStyle name="Note 10 4 2" xfId="9853"/>
    <cellStyle name="Note 10 4_SCH J-3" xfId="18302"/>
    <cellStyle name="Note 10 5" xfId="9854"/>
    <cellStyle name="Note 10 5 2" xfId="9855"/>
    <cellStyle name="Note 10 5_SCH J-3" xfId="18303"/>
    <cellStyle name="Note 10 6" xfId="9856"/>
    <cellStyle name="Note 10 6 2" xfId="9857"/>
    <cellStyle name="Note 10 6_SCH J-3" xfId="18304"/>
    <cellStyle name="Note 10 7" xfId="9858"/>
    <cellStyle name="Note 10 7 2" xfId="9859"/>
    <cellStyle name="Note 10 7_SCH J-3" xfId="18305"/>
    <cellStyle name="Note 10 8" xfId="9860"/>
    <cellStyle name="Note 10 8 2" xfId="9861"/>
    <cellStyle name="Note 10 8_SCH J-3" xfId="18306"/>
    <cellStyle name="Note 10 9" xfId="9862"/>
    <cellStyle name="Note 10 9 2" xfId="9863"/>
    <cellStyle name="Note 10 9_SCH J-3" xfId="18307"/>
    <cellStyle name="Note 10_SCH J-3" xfId="18290"/>
    <cellStyle name="Note 11" xfId="9864"/>
    <cellStyle name="Note 11 10" xfId="9865"/>
    <cellStyle name="Note 11 10 2" xfId="9866"/>
    <cellStyle name="Note 11 10_SCH J-3" xfId="18309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2_SCH J-3" xfId="18311"/>
    <cellStyle name="Note 11 2 3" xfId="9874"/>
    <cellStyle name="Note 11 2 3 2" xfId="9875"/>
    <cellStyle name="Note 11 2 3_SCH J-3" xfId="18312"/>
    <cellStyle name="Note 11 2 4" xfId="9876"/>
    <cellStyle name="Note 11 2 4 2" xfId="9877"/>
    <cellStyle name="Note 11 2 4_SCH J-3" xfId="18313"/>
    <cellStyle name="Note 11 2 5" xfId="9878"/>
    <cellStyle name="Note 11 2 5 2" xfId="9879"/>
    <cellStyle name="Note 11 2 5_SCH J-3" xfId="18314"/>
    <cellStyle name="Note 11 2 6" xfId="9880"/>
    <cellStyle name="Note 11 2 6 2" xfId="9881"/>
    <cellStyle name="Note 11 2 6_SCH J-3" xfId="18315"/>
    <cellStyle name="Note 11 2 7" xfId="9882"/>
    <cellStyle name="Note 11 2 7 2" xfId="9883"/>
    <cellStyle name="Note 11 2 7_SCH J-3" xfId="18316"/>
    <cellStyle name="Note 11 2 8" xfId="9884"/>
    <cellStyle name="Note 11 2 8 2" xfId="9885"/>
    <cellStyle name="Note 11 2 8_SCH J-3" xfId="18317"/>
    <cellStyle name="Note 11 2 9" xfId="9886"/>
    <cellStyle name="Note 11 2 9 2" xfId="9887"/>
    <cellStyle name="Note 11 2 9_SCH J-3" xfId="18318"/>
    <cellStyle name="Note 11 2_SCH J-3" xfId="18310"/>
    <cellStyle name="Note 11 3" xfId="9888"/>
    <cellStyle name="Note 11 3 2" xfId="9889"/>
    <cellStyle name="Note 11 3_SCH J-3" xfId="18319"/>
    <cellStyle name="Note 11 4" xfId="9890"/>
    <cellStyle name="Note 11 4 2" xfId="9891"/>
    <cellStyle name="Note 11 4_SCH J-3" xfId="18320"/>
    <cellStyle name="Note 11 5" xfId="9892"/>
    <cellStyle name="Note 11 5 2" xfId="9893"/>
    <cellStyle name="Note 11 5_SCH J-3" xfId="18321"/>
    <cellStyle name="Note 11 6" xfId="9894"/>
    <cellStyle name="Note 11 6 2" xfId="9895"/>
    <cellStyle name="Note 11 6_SCH J-3" xfId="18322"/>
    <cellStyle name="Note 11 7" xfId="9896"/>
    <cellStyle name="Note 11 7 2" xfId="9897"/>
    <cellStyle name="Note 11 7_SCH J-3" xfId="18323"/>
    <cellStyle name="Note 11 8" xfId="9898"/>
    <cellStyle name="Note 11 8 2" xfId="9899"/>
    <cellStyle name="Note 11 8_SCH J-3" xfId="18324"/>
    <cellStyle name="Note 11 9" xfId="9900"/>
    <cellStyle name="Note 11 9 2" xfId="9901"/>
    <cellStyle name="Note 11 9_SCH J-3" xfId="18325"/>
    <cellStyle name="Note 11_SCH J-3" xfId="18308"/>
    <cellStyle name="Note 12" xfId="9902"/>
    <cellStyle name="Note 12 10" xfId="9903"/>
    <cellStyle name="Note 12 10 2" xfId="9904"/>
    <cellStyle name="Note 12 10_SCH J-3" xfId="18327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2_SCH J-3" xfId="18329"/>
    <cellStyle name="Note 12 2 3" xfId="9912"/>
    <cellStyle name="Note 12 2 3 2" xfId="9913"/>
    <cellStyle name="Note 12 2 3_SCH J-3" xfId="18330"/>
    <cellStyle name="Note 12 2 4" xfId="9914"/>
    <cellStyle name="Note 12 2 4 2" xfId="9915"/>
    <cellStyle name="Note 12 2 4_SCH J-3" xfId="18331"/>
    <cellStyle name="Note 12 2 5" xfId="9916"/>
    <cellStyle name="Note 12 2 5 2" xfId="9917"/>
    <cellStyle name="Note 12 2 5_SCH J-3" xfId="18332"/>
    <cellStyle name="Note 12 2 6" xfId="9918"/>
    <cellStyle name="Note 12 2 6 2" xfId="9919"/>
    <cellStyle name="Note 12 2 6_SCH J-3" xfId="18333"/>
    <cellStyle name="Note 12 2 7" xfId="9920"/>
    <cellStyle name="Note 12 2 7 2" xfId="9921"/>
    <cellStyle name="Note 12 2 7_SCH J-3" xfId="18334"/>
    <cellStyle name="Note 12 2 8" xfId="9922"/>
    <cellStyle name="Note 12 2 8 2" xfId="9923"/>
    <cellStyle name="Note 12 2 8_SCH J-3" xfId="18335"/>
    <cellStyle name="Note 12 2 9" xfId="9924"/>
    <cellStyle name="Note 12 2 9 2" xfId="9925"/>
    <cellStyle name="Note 12 2 9_SCH J-3" xfId="18336"/>
    <cellStyle name="Note 12 2_SCH J-3" xfId="18328"/>
    <cellStyle name="Note 12 3" xfId="9926"/>
    <cellStyle name="Note 12 3 2" xfId="9927"/>
    <cellStyle name="Note 12 3_SCH J-3" xfId="18337"/>
    <cellStyle name="Note 12 4" xfId="9928"/>
    <cellStyle name="Note 12 4 2" xfId="9929"/>
    <cellStyle name="Note 12 4_SCH J-3" xfId="18338"/>
    <cellStyle name="Note 12 5" xfId="9930"/>
    <cellStyle name="Note 12 5 2" xfId="9931"/>
    <cellStyle name="Note 12 5_SCH J-3" xfId="18339"/>
    <cellStyle name="Note 12 6" xfId="9932"/>
    <cellStyle name="Note 12 6 2" xfId="9933"/>
    <cellStyle name="Note 12 6_SCH J-3" xfId="18340"/>
    <cellStyle name="Note 12 7" xfId="9934"/>
    <cellStyle name="Note 12 7 2" xfId="9935"/>
    <cellStyle name="Note 12 7_SCH J-3" xfId="18341"/>
    <cellStyle name="Note 12 8" xfId="9936"/>
    <cellStyle name="Note 12 8 2" xfId="9937"/>
    <cellStyle name="Note 12 8_SCH J-3" xfId="18342"/>
    <cellStyle name="Note 12 9" xfId="9938"/>
    <cellStyle name="Note 12 9 2" xfId="9939"/>
    <cellStyle name="Note 12 9_SCH J-3" xfId="18343"/>
    <cellStyle name="Note 12_SCH J-3" xfId="18326"/>
    <cellStyle name="Note 13" xfId="9940"/>
    <cellStyle name="Note 13 10" xfId="9941"/>
    <cellStyle name="Note 13 10 2" xfId="9942"/>
    <cellStyle name="Note 13 10_SCH J-3" xfId="18345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2_SCH J-3" xfId="18347"/>
    <cellStyle name="Note 13 2 3" xfId="9950"/>
    <cellStyle name="Note 13 2 3 2" xfId="9951"/>
    <cellStyle name="Note 13 2 3_SCH J-3" xfId="18348"/>
    <cellStyle name="Note 13 2 4" xfId="9952"/>
    <cellStyle name="Note 13 2 4 2" xfId="9953"/>
    <cellStyle name="Note 13 2 4_SCH J-3" xfId="18349"/>
    <cellStyle name="Note 13 2 5" xfId="9954"/>
    <cellStyle name="Note 13 2 5 2" xfId="9955"/>
    <cellStyle name="Note 13 2 5_SCH J-3" xfId="18350"/>
    <cellStyle name="Note 13 2 6" xfId="9956"/>
    <cellStyle name="Note 13 2 6 2" xfId="9957"/>
    <cellStyle name="Note 13 2 6_SCH J-3" xfId="18351"/>
    <cellStyle name="Note 13 2 7" xfId="9958"/>
    <cellStyle name="Note 13 2 7 2" xfId="9959"/>
    <cellStyle name="Note 13 2 7_SCH J-3" xfId="18352"/>
    <cellStyle name="Note 13 2 8" xfId="9960"/>
    <cellStyle name="Note 13 2 8 2" xfId="9961"/>
    <cellStyle name="Note 13 2 8_SCH J-3" xfId="18353"/>
    <cellStyle name="Note 13 2 9" xfId="9962"/>
    <cellStyle name="Note 13 2 9 2" xfId="9963"/>
    <cellStyle name="Note 13 2 9_SCH J-3" xfId="18354"/>
    <cellStyle name="Note 13 2_SCH J-3" xfId="18346"/>
    <cellStyle name="Note 13 3" xfId="9964"/>
    <cellStyle name="Note 13 3 2" xfId="9965"/>
    <cellStyle name="Note 13 3_SCH J-3" xfId="18355"/>
    <cellStyle name="Note 13 4" xfId="9966"/>
    <cellStyle name="Note 13 4 2" xfId="9967"/>
    <cellStyle name="Note 13 4_SCH J-3" xfId="18356"/>
    <cellStyle name="Note 13 5" xfId="9968"/>
    <cellStyle name="Note 13 5 2" xfId="9969"/>
    <cellStyle name="Note 13 5_SCH J-3" xfId="18357"/>
    <cellStyle name="Note 13 6" xfId="9970"/>
    <cellStyle name="Note 13 6 2" xfId="9971"/>
    <cellStyle name="Note 13 6_SCH J-3" xfId="18358"/>
    <cellStyle name="Note 13 7" xfId="9972"/>
    <cellStyle name="Note 13 7 2" xfId="9973"/>
    <cellStyle name="Note 13 7_SCH J-3" xfId="18359"/>
    <cellStyle name="Note 13 8" xfId="9974"/>
    <cellStyle name="Note 13 8 2" xfId="9975"/>
    <cellStyle name="Note 13 8_SCH J-3" xfId="18360"/>
    <cellStyle name="Note 13 9" xfId="9976"/>
    <cellStyle name="Note 13 9 2" xfId="9977"/>
    <cellStyle name="Note 13 9_SCH J-3" xfId="18361"/>
    <cellStyle name="Note 13_SCH J-3" xfId="18344"/>
    <cellStyle name="Note 14" xfId="9978"/>
    <cellStyle name="Note 14 10" xfId="9979"/>
    <cellStyle name="Note 14 10 2" xfId="9980"/>
    <cellStyle name="Note 14 10_SCH J-3" xfId="18363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2_SCH J-3" xfId="18365"/>
    <cellStyle name="Note 14 2 3" xfId="9988"/>
    <cellStyle name="Note 14 2 3 2" xfId="9989"/>
    <cellStyle name="Note 14 2 3_SCH J-3" xfId="18366"/>
    <cellStyle name="Note 14 2 4" xfId="9990"/>
    <cellStyle name="Note 14 2 4 2" xfId="9991"/>
    <cellStyle name="Note 14 2 4_SCH J-3" xfId="18367"/>
    <cellStyle name="Note 14 2 5" xfId="9992"/>
    <cellStyle name="Note 14 2 5 2" xfId="9993"/>
    <cellStyle name="Note 14 2 5_SCH J-3" xfId="18368"/>
    <cellStyle name="Note 14 2 6" xfId="9994"/>
    <cellStyle name="Note 14 2 6 2" xfId="9995"/>
    <cellStyle name="Note 14 2 6_SCH J-3" xfId="18369"/>
    <cellStyle name="Note 14 2 7" xfId="9996"/>
    <cellStyle name="Note 14 2 7 2" xfId="9997"/>
    <cellStyle name="Note 14 2 7_SCH J-3" xfId="18370"/>
    <cellStyle name="Note 14 2 8" xfId="9998"/>
    <cellStyle name="Note 14 2 8 2" xfId="9999"/>
    <cellStyle name="Note 14 2 8_SCH J-3" xfId="18371"/>
    <cellStyle name="Note 14 2 9" xfId="10000"/>
    <cellStyle name="Note 14 2 9 2" xfId="10001"/>
    <cellStyle name="Note 14 2 9_SCH J-3" xfId="18372"/>
    <cellStyle name="Note 14 2_SCH J-3" xfId="18364"/>
    <cellStyle name="Note 14 3" xfId="10002"/>
    <cellStyle name="Note 14 3 2" xfId="10003"/>
    <cellStyle name="Note 14 3_SCH J-3" xfId="18373"/>
    <cellStyle name="Note 14 4" xfId="10004"/>
    <cellStyle name="Note 14 4 2" xfId="10005"/>
    <cellStyle name="Note 14 4_SCH J-3" xfId="18374"/>
    <cellStyle name="Note 14 5" xfId="10006"/>
    <cellStyle name="Note 14 5 2" xfId="10007"/>
    <cellStyle name="Note 14 5_SCH J-3" xfId="18375"/>
    <cellStyle name="Note 14 6" xfId="10008"/>
    <cellStyle name="Note 14 6 2" xfId="10009"/>
    <cellStyle name="Note 14 6_SCH J-3" xfId="18376"/>
    <cellStyle name="Note 14 7" xfId="10010"/>
    <cellStyle name="Note 14 7 2" xfId="10011"/>
    <cellStyle name="Note 14 7_SCH J-3" xfId="18377"/>
    <cellStyle name="Note 14 8" xfId="10012"/>
    <cellStyle name="Note 14 8 2" xfId="10013"/>
    <cellStyle name="Note 14 8_SCH J-3" xfId="18378"/>
    <cellStyle name="Note 14 9" xfId="10014"/>
    <cellStyle name="Note 14 9 2" xfId="10015"/>
    <cellStyle name="Note 14 9_SCH J-3" xfId="18379"/>
    <cellStyle name="Note 14_SCH J-3" xfId="18362"/>
    <cellStyle name="Note 15" xfId="10016"/>
    <cellStyle name="Note 15 10" xfId="10017"/>
    <cellStyle name="Note 15 10 2" xfId="10018"/>
    <cellStyle name="Note 15 10_SCH J-3" xfId="18381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2_SCH J-3" xfId="18383"/>
    <cellStyle name="Note 15 2 3" xfId="10025"/>
    <cellStyle name="Note 15 2 3 2" xfId="10026"/>
    <cellStyle name="Note 15 2 3_SCH J-3" xfId="18384"/>
    <cellStyle name="Note 15 2 4" xfId="10027"/>
    <cellStyle name="Note 15 2 4 2" xfId="10028"/>
    <cellStyle name="Note 15 2 4_SCH J-3" xfId="18385"/>
    <cellStyle name="Note 15 2 5" xfId="10029"/>
    <cellStyle name="Note 15 2 5 2" xfId="10030"/>
    <cellStyle name="Note 15 2 5_SCH J-3" xfId="18386"/>
    <cellStyle name="Note 15 2 6" xfId="10031"/>
    <cellStyle name="Note 15 2 6 2" xfId="10032"/>
    <cellStyle name="Note 15 2 6_SCH J-3" xfId="18387"/>
    <cellStyle name="Note 15 2 7" xfId="10033"/>
    <cellStyle name="Note 15 2 7 2" xfId="10034"/>
    <cellStyle name="Note 15 2 7_SCH J-3" xfId="18388"/>
    <cellStyle name="Note 15 2 8" xfId="10035"/>
    <cellStyle name="Note 15 2 8 2" xfId="10036"/>
    <cellStyle name="Note 15 2 8_SCH J-3" xfId="18389"/>
    <cellStyle name="Note 15 2 9" xfId="10037"/>
    <cellStyle name="Note 15 2 9 2" xfId="10038"/>
    <cellStyle name="Note 15 2 9_SCH J-3" xfId="18390"/>
    <cellStyle name="Note 15 2_SCH J-3" xfId="18382"/>
    <cellStyle name="Note 15 3" xfId="10039"/>
    <cellStyle name="Note 15 3 2" xfId="10040"/>
    <cellStyle name="Note 15 3_SCH J-3" xfId="18391"/>
    <cellStyle name="Note 15 4" xfId="10041"/>
    <cellStyle name="Note 15 4 2" xfId="10042"/>
    <cellStyle name="Note 15 4_SCH J-3" xfId="18392"/>
    <cellStyle name="Note 15 5" xfId="10043"/>
    <cellStyle name="Note 15 5 2" xfId="10044"/>
    <cellStyle name="Note 15 5_SCH J-3" xfId="18393"/>
    <cellStyle name="Note 15 6" xfId="10045"/>
    <cellStyle name="Note 15 6 2" xfId="10046"/>
    <cellStyle name="Note 15 6_SCH J-3" xfId="18394"/>
    <cellStyle name="Note 15 7" xfId="10047"/>
    <cellStyle name="Note 15 7 2" xfId="10048"/>
    <cellStyle name="Note 15 7_SCH J-3" xfId="18395"/>
    <cellStyle name="Note 15 8" xfId="10049"/>
    <cellStyle name="Note 15 8 2" xfId="10050"/>
    <cellStyle name="Note 15 8_SCH J-3" xfId="18396"/>
    <cellStyle name="Note 15 9" xfId="10051"/>
    <cellStyle name="Note 15 9 2" xfId="10052"/>
    <cellStyle name="Note 15 9_SCH J-3" xfId="18397"/>
    <cellStyle name="Note 15_SCH J-3" xfId="18380"/>
    <cellStyle name="Note 16" xfId="10053"/>
    <cellStyle name="Note 16 10" xfId="10054"/>
    <cellStyle name="Note 16 10 2" xfId="10055"/>
    <cellStyle name="Note 16 10_SCH J-3" xfId="18399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2_SCH J-3" xfId="18401"/>
    <cellStyle name="Note 16 2 3" xfId="10061"/>
    <cellStyle name="Note 16 2 3 2" xfId="10062"/>
    <cellStyle name="Note 16 2 3_SCH J-3" xfId="18402"/>
    <cellStyle name="Note 16 2 4" xfId="10063"/>
    <cellStyle name="Note 16 2 4 2" xfId="10064"/>
    <cellStyle name="Note 16 2 4_SCH J-3" xfId="18403"/>
    <cellStyle name="Note 16 2 5" xfId="10065"/>
    <cellStyle name="Note 16 2 5 2" xfId="10066"/>
    <cellStyle name="Note 16 2 5_SCH J-3" xfId="18404"/>
    <cellStyle name="Note 16 2 6" xfId="10067"/>
    <cellStyle name="Note 16 2 6 2" xfId="10068"/>
    <cellStyle name="Note 16 2 6_SCH J-3" xfId="18405"/>
    <cellStyle name="Note 16 2 7" xfId="10069"/>
    <cellStyle name="Note 16 2 7 2" xfId="10070"/>
    <cellStyle name="Note 16 2 7_SCH J-3" xfId="18406"/>
    <cellStyle name="Note 16 2 8" xfId="10071"/>
    <cellStyle name="Note 16 2 8 2" xfId="10072"/>
    <cellStyle name="Note 16 2 8_SCH J-3" xfId="18407"/>
    <cellStyle name="Note 16 2 9" xfId="10073"/>
    <cellStyle name="Note 16 2 9 2" xfId="10074"/>
    <cellStyle name="Note 16 2 9_SCH J-3" xfId="18408"/>
    <cellStyle name="Note 16 2_SCH J-3" xfId="18400"/>
    <cellStyle name="Note 16 3" xfId="10075"/>
    <cellStyle name="Note 16 3 2" xfId="10076"/>
    <cellStyle name="Note 16 3_SCH J-3" xfId="18409"/>
    <cellStyle name="Note 16 4" xfId="10077"/>
    <cellStyle name="Note 16 4 2" xfId="10078"/>
    <cellStyle name="Note 16 4_SCH J-3" xfId="18410"/>
    <cellStyle name="Note 16 5" xfId="10079"/>
    <cellStyle name="Note 16 5 2" xfId="10080"/>
    <cellStyle name="Note 16 5_SCH J-3" xfId="18411"/>
    <cellStyle name="Note 16 6" xfId="10081"/>
    <cellStyle name="Note 16 6 2" xfId="10082"/>
    <cellStyle name="Note 16 6_SCH J-3" xfId="18412"/>
    <cellStyle name="Note 16 7" xfId="10083"/>
    <cellStyle name="Note 16 7 2" xfId="10084"/>
    <cellStyle name="Note 16 7_SCH J-3" xfId="18413"/>
    <cellStyle name="Note 16 8" xfId="10085"/>
    <cellStyle name="Note 16 8 2" xfId="10086"/>
    <cellStyle name="Note 16 8_SCH J-3" xfId="18414"/>
    <cellStyle name="Note 16 9" xfId="10087"/>
    <cellStyle name="Note 16 9 2" xfId="10088"/>
    <cellStyle name="Note 16 9_SCH J-3" xfId="18415"/>
    <cellStyle name="Note 16_SCH J-3" xfId="18398"/>
    <cellStyle name="Note 17" xfId="10089"/>
    <cellStyle name="Note 17 10" xfId="10090"/>
    <cellStyle name="Note 17 10 2" xfId="10091"/>
    <cellStyle name="Note 17 10_SCH J-3" xfId="18417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2_SCH J-3" xfId="18419"/>
    <cellStyle name="Note 17 2 3" xfId="10097"/>
    <cellStyle name="Note 17 2 3 2" xfId="10098"/>
    <cellStyle name="Note 17 2 3_SCH J-3" xfId="18420"/>
    <cellStyle name="Note 17 2 4" xfId="10099"/>
    <cellStyle name="Note 17 2 4 2" xfId="10100"/>
    <cellStyle name="Note 17 2 4_SCH J-3" xfId="18421"/>
    <cellStyle name="Note 17 2 5" xfId="10101"/>
    <cellStyle name="Note 17 2 5 2" xfId="10102"/>
    <cellStyle name="Note 17 2 5_SCH J-3" xfId="18422"/>
    <cellStyle name="Note 17 2 6" xfId="10103"/>
    <cellStyle name="Note 17 2 6 2" xfId="10104"/>
    <cellStyle name="Note 17 2 6_SCH J-3" xfId="18423"/>
    <cellStyle name="Note 17 2 7" xfId="10105"/>
    <cellStyle name="Note 17 2 7 2" xfId="10106"/>
    <cellStyle name="Note 17 2 7_SCH J-3" xfId="18424"/>
    <cellStyle name="Note 17 2 8" xfId="10107"/>
    <cellStyle name="Note 17 2 8 2" xfId="10108"/>
    <cellStyle name="Note 17 2 8_SCH J-3" xfId="18425"/>
    <cellStyle name="Note 17 2 9" xfId="10109"/>
    <cellStyle name="Note 17 2 9 2" xfId="10110"/>
    <cellStyle name="Note 17 2 9_SCH J-3" xfId="18426"/>
    <cellStyle name="Note 17 2_SCH J-3" xfId="18418"/>
    <cellStyle name="Note 17 3" xfId="10111"/>
    <cellStyle name="Note 17 3 2" xfId="10112"/>
    <cellStyle name="Note 17 3_SCH J-3" xfId="18427"/>
    <cellStyle name="Note 17 4" xfId="10113"/>
    <cellStyle name="Note 17 4 2" xfId="10114"/>
    <cellStyle name="Note 17 4_SCH J-3" xfId="18428"/>
    <cellStyle name="Note 17 5" xfId="10115"/>
    <cellStyle name="Note 17 5 2" xfId="10116"/>
    <cellStyle name="Note 17 5_SCH J-3" xfId="18429"/>
    <cellStyle name="Note 17 6" xfId="10117"/>
    <cellStyle name="Note 17 6 2" xfId="10118"/>
    <cellStyle name="Note 17 6_SCH J-3" xfId="18430"/>
    <cellStyle name="Note 17 7" xfId="10119"/>
    <cellStyle name="Note 17 7 2" xfId="10120"/>
    <cellStyle name="Note 17 7_SCH J-3" xfId="18431"/>
    <cellStyle name="Note 17 8" xfId="10121"/>
    <cellStyle name="Note 17 8 2" xfId="10122"/>
    <cellStyle name="Note 17 8_SCH J-3" xfId="18432"/>
    <cellStyle name="Note 17 9" xfId="10123"/>
    <cellStyle name="Note 17 9 2" xfId="10124"/>
    <cellStyle name="Note 17 9_SCH J-3" xfId="18433"/>
    <cellStyle name="Note 17_SCH J-3" xfId="18416"/>
    <cellStyle name="Note 18" xfId="10125"/>
    <cellStyle name="Note 18 10" xfId="10126"/>
    <cellStyle name="Note 18 10 2" xfId="10127"/>
    <cellStyle name="Note 18 10_SCH J-3" xfId="18435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2_SCH J-3" xfId="18437"/>
    <cellStyle name="Note 18 2 3" xfId="10133"/>
    <cellStyle name="Note 18 2 3 2" xfId="10134"/>
    <cellStyle name="Note 18 2 3_SCH J-3" xfId="18438"/>
    <cellStyle name="Note 18 2 4" xfId="10135"/>
    <cellStyle name="Note 18 2 4 2" xfId="10136"/>
    <cellStyle name="Note 18 2 4_SCH J-3" xfId="18439"/>
    <cellStyle name="Note 18 2 5" xfId="10137"/>
    <cellStyle name="Note 18 2 5 2" xfId="10138"/>
    <cellStyle name="Note 18 2 5_SCH J-3" xfId="18440"/>
    <cellStyle name="Note 18 2 6" xfId="10139"/>
    <cellStyle name="Note 18 2 6 2" xfId="10140"/>
    <cellStyle name="Note 18 2 6_SCH J-3" xfId="18441"/>
    <cellStyle name="Note 18 2 7" xfId="10141"/>
    <cellStyle name="Note 18 2 7 2" xfId="10142"/>
    <cellStyle name="Note 18 2 7_SCH J-3" xfId="18442"/>
    <cellStyle name="Note 18 2 8" xfId="10143"/>
    <cellStyle name="Note 18 2 8 2" xfId="10144"/>
    <cellStyle name="Note 18 2 8_SCH J-3" xfId="18443"/>
    <cellStyle name="Note 18 2 9" xfId="10145"/>
    <cellStyle name="Note 18 2 9 2" xfId="10146"/>
    <cellStyle name="Note 18 2 9_SCH J-3" xfId="18444"/>
    <cellStyle name="Note 18 2_SCH J-3" xfId="18436"/>
    <cellStyle name="Note 18 3" xfId="10147"/>
    <cellStyle name="Note 18 3 2" xfId="10148"/>
    <cellStyle name="Note 18 3_SCH J-3" xfId="18445"/>
    <cellStyle name="Note 18 4" xfId="10149"/>
    <cellStyle name="Note 18 4 2" xfId="10150"/>
    <cellStyle name="Note 18 4_SCH J-3" xfId="18446"/>
    <cellStyle name="Note 18 5" xfId="10151"/>
    <cellStyle name="Note 18 5 2" xfId="10152"/>
    <cellStyle name="Note 18 5_SCH J-3" xfId="18447"/>
    <cellStyle name="Note 18 6" xfId="10153"/>
    <cellStyle name="Note 18 6 2" xfId="10154"/>
    <cellStyle name="Note 18 6_SCH J-3" xfId="18448"/>
    <cellStyle name="Note 18 7" xfId="10155"/>
    <cellStyle name="Note 18 7 2" xfId="10156"/>
    <cellStyle name="Note 18 7_SCH J-3" xfId="18449"/>
    <cellStyle name="Note 18 8" xfId="10157"/>
    <cellStyle name="Note 18 8 2" xfId="10158"/>
    <cellStyle name="Note 18 8_SCH J-3" xfId="18450"/>
    <cellStyle name="Note 18 9" xfId="10159"/>
    <cellStyle name="Note 18 9 2" xfId="10160"/>
    <cellStyle name="Note 18 9_SCH J-3" xfId="18451"/>
    <cellStyle name="Note 18_SCH J-3" xfId="18434"/>
    <cellStyle name="Note 19" xfId="10161"/>
    <cellStyle name="Note 19 10" xfId="10162"/>
    <cellStyle name="Note 19 10 2" xfId="10163"/>
    <cellStyle name="Note 19 10_SCH J-3" xfId="1845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2_SCH J-3" xfId="18455"/>
    <cellStyle name="Note 19 2 3" xfId="10169"/>
    <cellStyle name="Note 19 2 3 2" xfId="10170"/>
    <cellStyle name="Note 19 2 3_SCH J-3" xfId="18456"/>
    <cellStyle name="Note 19 2 4" xfId="10171"/>
    <cellStyle name="Note 19 2 4 2" xfId="10172"/>
    <cellStyle name="Note 19 2 4_SCH J-3" xfId="18457"/>
    <cellStyle name="Note 19 2 5" xfId="10173"/>
    <cellStyle name="Note 19 2 5 2" xfId="10174"/>
    <cellStyle name="Note 19 2 5_SCH J-3" xfId="18458"/>
    <cellStyle name="Note 19 2 6" xfId="10175"/>
    <cellStyle name="Note 19 2 6 2" xfId="10176"/>
    <cellStyle name="Note 19 2 6_SCH J-3" xfId="18459"/>
    <cellStyle name="Note 19 2 7" xfId="10177"/>
    <cellStyle name="Note 19 2 7 2" xfId="10178"/>
    <cellStyle name="Note 19 2 7_SCH J-3" xfId="18460"/>
    <cellStyle name="Note 19 2 8" xfId="10179"/>
    <cellStyle name="Note 19 2 8 2" xfId="10180"/>
    <cellStyle name="Note 19 2 8_SCH J-3" xfId="18461"/>
    <cellStyle name="Note 19 2 9" xfId="10181"/>
    <cellStyle name="Note 19 2 9 2" xfId="10182"/>
    <cellStyle name="Note 19 2 9_SCH J-3" xfId="18462"/>
    <cellStyle name="Note 19 2_SCH J-3" xfId="18454"/>
    <cellStyle name="Note 19 3" xfId="10183"/>
    <cellStyle name="Note 19 3 2" xfId="10184"/>
    <cellStyle name="Note 19 3_SCH J-3" xfId="18463"/>
    <cellStyle name="Note 19 4" xfId="10185"/>
    <cellStyle name="Note 19 4 2" xfId="10186"/>
    <cellStyle name="Note 19 4_SCH J-3" xfId="18464"/>
    <cellStyle name="Note 19 5" xfId="10187"/>
    <cellStyle name="Note 19 5 2" xfId="10188"/>
    <cellStyle name="Note 19 5_SCH J-3" xfId="18465"/>
    <cellStyle name="Note 19 6" xfId="10189"/>
    <cellStyle name="Note 19 6 2" xfId="10190"/>
    <cellStyle name="Note 19 6_SCH J-3" xfId="18466"/>
    <cellStyle name="Note 19 7" xfId="10191"/>
    <cellStyle name="Note 19 7 2" xfId="10192"/>
    <cellStyle name="Note 19 7_SCH J-3" xfId="18467"/>
    <cellStyle name="Note 19 8" xfId="10193"/>
    <cellStyle name="Note 19 8 2" xfId="10194"/>
    <cellStyle name="Note 19 8_SCH J-3" xfId="18468"/>
    <cellStyle name="Note 19 9" xfId="10195"/>
    <cellStyle name="Note 19 9 2" xfId="10196"/>
    <cellStyle name="Note 19 9_SCH J-3" xfId="18469"/>
    <cellStyle name="Note 19_SCH J-3" xfId="18452"/>
    <cellStyle name="Note 2" xfId="10197"/>
    <cellStyle name="Note 2 10" xfId="10198"/>
    <cellStyle name="Note 2 10 2" xfId="10199"/>
    <cellStyle name="Note 2 10_SCH J-3" xfId="18471"/>
    <cellStyle name="Note 2 11" xfId="10200"/>
    <cellStyle name="Note 2 12" xfId="10201"/>
    <cellStyle name="Note 2 12 2" xfId="10202"/>
    <cellStyle name="Note 2 12 3" xfId="10203"/>
    <cellStyle name="Note 2 12 4" xfId="10204"/>
    <cellStyle name="Note 2 12_SCH J-3" xfId="18472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2_SCH J-3" xfId="18477"/>
    <cellStyle name="Note 2 2 2 2 2 3" xfId="10218"/>
    <cellStyle name="Note 2 2 2 2 2 4" xfId="14563"/>
    <cellStyle name="Note 2 2 2 2 2_SCH J-3" xfId="18476"/>
    <cellStyle name="Note 2 2 2 2 3" xfId="10219"/>
    <cellStyle name="Note 2 2 2 2 3 2" xfId="10220"/>
    <cellStyle name="Note 2 2 2 2 3_SCH J-3" xfId="18478"/>
    <cellStyle name="Note 2 2 2 2 4" xfId="10221"/>
    <cellStyle name="Note 2 2 2 2 5" xfId="10222"/>
    <cellStyle name="Note 2 2 2 2_SCH J-3" xfId="18475"/>
    <cellStyle name="Note 2 2 2 3" xfId="10223"/>
    <cellStyle name="Note 2 2 2 3 2" xfId="10224"/>
    <cellStyle name="Note 2 2 2 3 2 2" xfId="10225"/>
    <cellStyle name="Note 2 2 2 3 2_SCH J-3" xfId="18480"/>
    <cellStyle name="Note 2 2 2 3 3" xfId="10226"/>
    <cellStyle name="Note 2 2 2 3 4" xfId="10227"/>
    <cellStyle name="Note 2 2 2 3_SCH J-3" xfId="18479"/>
    <cellStyle name="Note 2 2 2 4" xfId="10228"/>
    <cellStyle name="Note 2 2 2 4 2" xfId="10229"/>
    <cellStyle name="Note 2 2 2 4_SCH J-3" xfId="18481"/>
    <cellStyle name="Note 2 2 2 5" xfId="10230"/>
    <cellStyle name="Note 2 2 2 6" xfId="10231"/>
    <cellStyle name="Note 2 2 2 7" xfId="10232"/>
    <cellStyle name="Note 2 2 2_SCH J-3" xfId="18474"/>
    <cellStyle name="Note 2 2 3" xfId="10233"/>
    <cellStyle name="Note 2 2 3 2" xfId="10234"/>
    <cellStyle name="Note 2 2 3 2 2" xfId="10235"/>
    <cellStyle name="Note 2 2 3 2 2 2" xfId="10236"/>
    <cellStyle name="Note 2 2 3 2 2_SCH J-3" xfId="18484"/>
    <cellStyle name="Note 2 2 3 2 3" xfId="10237"/>
    <cellStyle name="Note 2 2 3 2 4" xfId="10238"/>
    <cellStyle name="Note 2 2 3 2 5" xfId="10239"/>
    <cellStyle name="Note 2 2 3 2_SCH J-3" xfId="18483"/>
    <cellStyle name="Note 2 2 3 3" xfId="10240"/>
    <cellStyle name="Note 2 2 3 3 2" xfId="10241"/>
    <cellStyle name="Note 2 2 3 3_SCH J-3" xfId="18485"/>
    <cellStyle name="Note 2 2 3 4" xfId="10242"/>
    <cellStyle name="Note 2 2 3 5" xfId="10243"/>
    <cellStyle name="Note 2 2 3 6" xfId="10244"/>
    <cellStyle name="Note 2 2 3_SCH J-3" xfId="18482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2_SCH J-3" xfId="18487"/>
    <cellStyle name="Note 2 2 4 3" xfId="10250"/>
    <cellStyle name="Note 2 2 4 4" xfId="10251"/>
    <cellStyle name="Note 2 2 4 5" xfId="10252"/>
    <cellStyle name="Note 2 2 4_SCH J-3" xfId="18486"/>
    <cellStyle name="Note 2 2 5" xfId="10253"/>
    <cellStyle name="Note 2 2 5 2" xfId="10254"/>
    <cellStyle name="Note 2 2 5 3" xfId="10255"/>
    <cellStyle name="Note 2 2 5_SCH J-3" xfId="18488"/>
    <cellStyle name="Note 2 2 6" xfId="10256"/>
    <cellStyle name="Note 2 2 6 2" xfId="10257"/>
    <cellStyle name="Note 2 2 6_SCH J-3" xfId="18489"/>
    <cellStyle name="Note 2 2 7" xfId="10258"/>
    <cellStyle name="Note 2 2 7 2" xfId="10259"/>
    <cellStyle name="Note 2 2 7_SCH J-3" xfId="18490"/>
    <cellStyle name="Note 2 2 8" xfId="10260"/>
    <cellStyle name="Note 2 2 8 2" xfId="10261"/>
    <cellStyle name="Note 2 2 8_SCH J-3" xfId="18491"/>
    <cellStyle name="Note 2 2 9" xfId="10262"/>
    <cellStyle name="Note 2 2 9 2" xfId="10263"/>
    <cellStyle name="Note 2 2 9_SCH J-3" xfId="18492"/>
    <cellStyle name="Note 2 2_SCH J-3" xfId="1847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2_SCH J-3" xfId="18496"/>
    <cellStyle name="Note 2 3 2 2 3" xfId="10269"/>
    <cellStyle name="Note 2 3 2 2 4" xfId="10270"/>
    <cellStyle name="Note 2 3 2 2_SCH J-3" xfId="18495"/>
    <cellStyle name="Note 2 3 2 3" xfId="10271"/>
    <cellStyle name="Note 2 3 2 3 2" xfId="10272"/>
    <cellStyle name="Note 2 3 2 3_SCH J-3" xfId="18497"/>
    <cellStyle name="Note 2 3 2 4" xfId="10273"/>
    <cellStyle name="Note 2 3 2 5" xfId="10274"/>
    <cellStyle name="Note 2 3 2_SCH J-3" xfId="18494"/>
    <cellStyle name="Note 2 3 3" xfId="10275"/>
    <cellStyle name="Note 2 3 3 2" xfId="10276"/>
    <cellStyle name="Note 2 3 3 2 2" xfId="10277"/>
    <cellStyle name="Note 2 3 3 2_SCH J-3" xfId="18499"/>
    <cellStyle name="Note 2 3 3 3" xfId="10278"/>
    <cellStyle name="Note 2 3 3 4" xfId="10279"/>
    <cellStyle name="Note 2 3 3 5" xfId="10280"/>
    <cellStyle name="Note 2 3 3_SCH J-3" xfId="18498"/>
    <cellStyle name="Note 2 3 4" xfId="10281"/>
    <cellStyle name="Note 2 3 4 2" xfId="10282"/>
    <cellStyle name="Note 2 3 4_SCH J-3" xfId="18500"/>
    <cellStyle name="Note 2 3 5" xfId="10283"/>
    <cellStyle name="Note 2 3 6" xfId="10284"/>
    <cellStyle name="Note 2 3 7" xfId="10285"/>
    <cellStyle name="Note 2 3_SCH J-3" xfId="18493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2_SCH J-3" xfId="18503"/>
    <cellStyle name="Note 2 4 2 3" xfId="10291"/>
    <cellStyle name="Note 2 4 2 4" xfId="10292"/>
    <cellStyle name="Note 2 4 2 5" xfId="10293"/>
    <cellStyle name="Note 2 4 2_SCH J-3" xfId="18502"/>
    <cellStyle name="Note 2 4 3" xfId="10294"/>
    <cellStyle name="Note 2 4 3 2" xfId="10295"/>
    <cellStyle name="Note 2 4 3 3" xfId="10296"/>
    <cellStyle name="Note 2 4 3_SCH J-3" xfId="18504"/>
    <cellStyle name="Note 2 4 4" xfId="10297"/>
    <cellStyle name="Note 2 4 4 2" xfId="10298"/>
    <cellStyle name="Note 2 4 4_SCH J-3" xfId="18505"/>
    <cellStyle name="Note 2 4 5" xfId="10299"/>
    <cellStyle name="Note 2 4 6" xfId="10300"/>
    <cellStyle name="Note 2 4 7" xfId="10301"/>
    <cellStyle name="Note 2 4_SCH J-3" xfId="185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2_SCH J-3" xfId="18507"/>
    <cellStyle name="Note 2 5 3" xfId="10308"/>
    <cellStyle name="Note 2 5 4" xfId="10309"/>
    <cellStyle name="Note 2 5 5" xfId="10310"/>
    <cellStyle name="Note 2 5_SCH J-3" xfId="18506"/>
    <cellStyle name="Note 2 6" xfId="10311"/>
    <cellStyle name="Note 2 6 2" xfId="10312"/>
    <cellStyle name="Note 2 6 2 2" xfId="10313"/>
    <cellStyle name="Note 2 6 2 3" xfId="10314"/>
    <cellStyle name="Note 2 6 2 4" xfId="10315"/>
    <cellStyle name="Note 2 6 2_SCH J-3" xfId="18509"/>
    <cellStyle name="Note 2 6 3" xfId="10316"/>
    <cellStyle name="Note 2 6 4" xfId="10317"/>
    <cellStyle name="Note 2 6 5" xfId="10318"/>
    <cellStyle name="Note 2 6_SCH J-3" xfId="18508"/>
    <cellStyle name="Note 2 7" xfId="10319"/>
    <cellStyle name="Note 2 7 2" xfId="10320"/>
    <cellStyle name="Note 2 7 2 2" xfId="10321"/>
    <cellStyle name="Note 2 7 2 3" xfId="10322"/>
    <cellStyle name="Note 2 7 2 4" xfId="10323"/>
    <cellStyle name="Note 2 7 2_SCH J-3" xfId="18511"/>
    <cellStyle name="Note 2 7 3" xfId="10324"/>
    <cellStyle name="Note 2 7 4" xfId="10325"/>
    <cellStyle name="Note 2 7 5" xfId="10326"/>
    <cellStyle name="Note 2 7_SCH J-3" xfId="18510"/>
    <cellStyle name="Note 2 8" xfId="10327"/>
    <cellStyle name="Note 2 8 2" xfId="10328"/>
    <cellStyle name="Note 2 8_SCH J-3" xfId="18512"/>
    <cellStyle name="Note 2 9" xfId="10329"/>
    <cellStyle name="Note 2 9 2" xfId="10330"/>
    <cellStyle name="Note 2 9_SCH J-3" xfId="18513"/>
    <cellStyle name="Note 2_SCH J-3" xfId="18470"/>
    <cellStyle name="Note 20" xfId="10331"/>
    <cellStyle name="Note 20 10" xfId="10332"/>
    <cellStyle name="Note 20 10 2" xfId="10333"/>
    <cellStyle name="Note 20 10_SCH J-3" xfId="18515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2_SCH J-3" xfId="18517"/>
    <cellStyle name="Note 20 2 3" xfId="10339"/>
    <cellStyle name="Note 20 2 3 2" xfId="10340"/>
    <cellStyle name="Note 20 2 3_SCH J-3" xfId="18518"/>
    <cellStyle name="Note 20 2 4" xfId="10341"/>
    <cellStyle name="Note 20 2 4 2" xfId="10342"/>
    <cellStyle name="Note 20 2 4_SCH J-3" xfId="18519"/>
    <cellStyle name="Note 20 2 5" xfId="10343"/>
    <cellStyle name="Note 20 2 5 2" xfId="10344"/>
    <cellStyle name="Note 20 2 5_SCH J-3" xfId="18520"/>
    <cellStyle name="Note 20 2 6" xfId="10345"/>
    <cellStyle name="Note 20 2 6 2" xfId="10346"/>
    <cellStyle name="Note 20 2 6_SCH J-3" xfId="18521"/>
    <cellStyle name="Note 20 2 7" xfId="10347"/>
    <cellStyle name="Note 20 2 7 2" xfId="10348"/>
    <cellStyle name="Note 20 2 7_SCH J-3" xfId="18522"/>
    <cellStyle name="Note 20 2 8" xfId="10349"/>
    <cellStyle name="Note 20 2 8 2" xfId="10350"/>
    <cellStyle name="Note 20 2 8_SCH J-3" xfId="18523"/>
    <cellStyle name="Note 20 2 9" xfId="10351"/>
    <cellStyle name="Note 20 2 9 2" xfId="10352"/>
    <cellStyle name="Note 20 2 9_SCH J-3" xfId="18524"/>
    <cellStyle name="Note 20 2_SCH J-3" xfId="18516"/>
    <cellStyle name="Note 20 3" xfId="10353"/>
    <cellStyle name="Note 20 3 2" xfId="10354"/>
    <cellStyle name="Note 20 3_SCH J-3" xfId="18525"/>
    <cellStyle name="Note 20 4" xfId="10355"/>
    <cellStyle name="Note 20 4 2" xfId="10356"/>
    <cellStyle name="Note 20 4_SCH J-3" xfId="18526"/>
    <cellStyle name="Note 20 5" xfId="10357"/>
    <cellStyle name="Note 20 5 2" xfId="10358"/>
    <cellStyle name="Note 20 5_SCH J-3" xfId="18527"/>
    <cellStyle name="Note 20 6" xfId="10359"/>
    <cellStyle name="Note 20 6 2" xfId="10360"/>
    <cellStyle name="Note 20 6_SCH J-3" xfId="18528"/>
    <cellStyle name="Note 20 7" xfId="10361"/>
    <cellStyle name="Note 20 7 2" xfId="10362"/>
    <cellStyle name="Note 20 7_SCH J-3" xfId="18529"/>
    <cellStyle name="Note 20 8" xfId="10363"/>
    <cellStyle name="Note 20 8 2" xfId="10364"/>
    <cellStyle name="Note 20 8_SCH J-3" xfId="18530"/>
    <cellStyle name="Note 20 9" xfId="10365"/>
    <cellStyle name="Note 20 9 2" xfId="10366"/>
    <cellStyle name="Note 20 9_SCH J-3" xfId="18531"/>
    <cellStyle name="Note 20_SCH J-3" xfId="18514"/>
    <cellStyle name="Note 21" xfId="10367"/>
    <cellStyle name="Note 21 10" xfId="10368"/>
    <cellStyle name="Note 21 10 2" xfId="10369"/>
    <cellStyle name="Note 21 10_SCH J-3" xfId="18533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2_SCH J-3" xfId="18535"/>
    <cellStyle name="Note 21 2 3" xfId="10375"/>
    <cellStyle name="Note 21 2 3 2" xfId="10376"/>
    <cellStyle name="Note 21 2 3_SCH J-3" xfId="18536"/>
    <cellStyle name="Note 21 2 4" xfId="10377"/>
    <cellStyle name="Note 21 2 4 2" xfId="10378"/>
    <cellStyle name="Note 21 2 4_SCH J-3" xfId="18537"/>
    <cellStyle name="Note 21 2 5" xfId="10379"/>
    <cellStyle name="Note 21 2 5 2" xfId="10380"/>
    <cellStyle name="Note 21 2 5_SCH J-3" xfId="18538"/>
    <cellStyle name="Note 21 2 6" xfId="10381"/>
    <cellStyle name="Note 21 2 6 2" xfId="10382"/>
    <cellStyle name="Note 21 2 6_SCH J-3" xfId="18539"/>
    <cellStyle name="Note 21 2 7" xfId="10383"/>
    <cellStyle name="Note 21 2 7 2" xfId="10384"/>
    <cellStyle name="Note 21 2 7_SCH J-3" xfId="18540"/>
    <cellStyle name="Note 21 2 8" xfId="10385"/>
    <cellStyle name="Note 21 2 8 2" xfId="10386"/>
    <cellStyle name="Note 21 2 8_SCH J-3" xfId="18541"/>
    <cellStyle name="Note 21 2 9" xfId="10387"/>
    <cellStyle name="Note 21 2 9 2" xfId="10388"/>
    <cellStyle name="Note 21 2 9_SCH J-3" xfId="18542"/>
    <cellStyle name="Note 21 2_SCH J-3" xfId="18534"/>
    <cellStyle name="Note 21 3" xfId="10389"/>
    <cellStyle name="Note 21 3 2" xfId="10390"/>
    <cellStyle name="Note 21 3_SCH J-3" xfId="18543"/>
    <cellStyle name="Note 21 4" xfId="10391"/>
    <cellStyle name="Note 21 4 2" xfId="10392"/>
    <cellStyle name="Note 21 4_SCH J-3" xfId="18544"/>
    <cellStyle name="Note 21 5" xfId="10393"/>
    <cellStyle name="Note 21 5 2" xfId="10394"/>
    <cellStyle name="Note 21 5_SCH J-3" xfId="18545"/>
    <cellStyle name="Note 21 6" xfId="10395"/>
    <cellStyle name="Note 21 6 2" xfId="10396"/>
    <cellStyle name="Note 21 6_SCH J-3" xfId="18546"/>
    <cellStyle name="Note 21 7" xfId="10397"/>
    <cellStyle name="Note 21 7 2" xfId="10398"/>
    <cellStyle name="Note 21 7_SCH J-3" xfId="18547"/>
    <cellStyle name="Note 21 8" xfId="10399"/>
    <cellStyle name="Note 21 8 2" xfId="10400"/>
    <cellStyle name="Note 21 8_SCH J-3" xfId="18548"/>
    <cellStyle name="Note 21 9" xfId="10401"/>
    <cellStyle name="Note 21 9 2" xfId="10402"/>
    <cellStyle name="Note 21 9_SCH J-3" xfId="18549"/>
    <cellStyle name="Note 21_SCH J-3" xfId="18532"/>
    <cellStyle name="Note 22" xfId="10403"/>
    <cellStyle name="Note 22 10" xfId="10404"/>
    <cellStyle name="Note 22 2" xfId="10405"/>
    <cellStyle name="Note 22 2 2" xfId="10406"/>
    <cellStyle name="Note 22 2_SCH J-3" xfId="18551"/>
    <cellStyle name="Note 22 3" xfId="10407"/>
    <cellStyle name="Note 22 3 2" xfId="10408"/>
    <cellStyle name="Note 22 3_SCH J-3" xfId="18552"/>
    <cellStyle name="Note 22 4" xfId="10409"/>
    <cellStyle name="Note 22 4 2" xfId="10410"/>
    <cellStyle name="Note 22 4_SCH J-3" xfId="18553"/>
    <cellStyle name="Note 22 5" xfId="10411"/>
    <cellStyle name="Note 22 5 2" xfId="10412"/>
    <cellStyle name="Note 22 5_SCH J-3" xfId="18554"/>
    <cellStyle name="Note 22 6" xfId="10413"/>
    <cellStyle name="Note 22 6 2" xfId="10414"/>
    <cellStyle name="Note 22 6_SCH J-3" xfId="18555"/>
    <cellStyle name="Note 22 7" xfId="10415"/>
    <cellStyle name="Note 22 7 2" xfId="10416"/>
    <cellStyle name="Note 22 7_SCH J-3" xfId="18556"/>
    <cellStyle name="Note 22 8" xfId="10417"/>
    <cellStyle name="Note 22 8 2" xfId="10418"/>
    <cellStyle name="Note 22 8_SCH J-3" xfId="18557"/>
    <cellStyle name="Note 22 9" xfId="10419"/>
    <cellStyle name="Note 22 9 2" xfId="10420"/>
    <cellStyle name="Note 22 9_SCH J-3" xfId="18558"/>
    <cellStyle name="Note 22_SCH J-3" xfId="18550"/>
    <cellStyle name="Note 23" xfId="10421"/>
    <cellStyle name="Note 23 2" xfId="10422"/>
    <cellStyle name="Note 23 2 2" xfId="10423"/>
    <cellStyle name="Note 23 2_SCH J-3" xfId="18560"/>
    <cellStyle name="Note 23 3" xfId="10424"/>
    <cellStyle name="Note 23 4" xfId="10425"/>
    <cellStyle name="Note 23_SCH J-3" xfId="18559"/>
    <cellStyle name="Note 24" xfId="14564"/>
    <cellStyle name="Note 3" xfId="10426"/>
    <cellStyle name="Note 3 10" xfId="10427"/>
    <cellStyle name="Note 3 10 2" xfId="10428"/>
    <cellStyle name="Note 3 10_SCH J-3" xfId="18562"/>
    <cellStyle name="Note 3 11" xfId="10429"/>
    <cellStyle name="Note 3 12" xfId="10430"/>
    <cellStyle name="Note 3 13" xfId="14565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2_SCH J-3" xfId="18567"/>
    <cellStyle name="Note 3 2 2 2 2 3" xfId="10440"/>
    <cellStyle name="Note 3 2 2 2 2_SCH J-3" xfId="18566"/>
    <cellStyle name="Note 3 2 2 2 3" xfId="10441"/>
    <cellStyle name="Note 3 2 2 2 3 2" xfId="10442"/>
    <cellStyle name="Note 3 2 2 2 3_SCH J-3" xfId="18568"/>
    <cellStyle name="Note 3 2 2 2 4" xfId="10443"/>
    <cellStyle name="Note 3 2 2 2_SCH J-3" xfId="18565"/>
    <cellStyle name="Note 3 2 2 3" xfId="10444"/>
    <cellStyle name="Note 3 2 2 3 2" xfId="10445"/>
    <cellStyle name="Note 3 2 2 3 2 2" xfId="10446"/>
    <cellStyle name="Note 3 2 2 3 2_SCH J-3" xfId="18570"/>
    <cellStyle name="Note 3 2 2 3 3" xfId="10447"/>
    <cellStyle name="Note 3 2 2 3_SCH J-3" xfId="18569"/>
    <cellStyle name="Note 3 2 2 4" xfId="10448"/>
    <cellStyle name="Note 3 2 2 4 2" xfId="10449"/>
    <cellStyle name="Note 3 2 2 4_SCH J-3" xfId="18571"/>
    <cellStyle name="Note 3 2 2 5" xfId="10450"/>
    <cellStyle name="Note 3 2 2 6" xfId="10451"/>
    <cellStyle name="Note 3 2 2_SCH J-3" xfId="18564"/>
    <cellStyle name="Note 3 2 3" xfId="10452"/>
    <cellStyle name="Note 3 2 3 2" xfId="10453"/>
    <cellStyle name="Note 3 2 3 2 2" xfId="10454"/>
    <cellStyle name="Note 3 2 3 2 2 2" xfId="10455"/>
    <cellStyle name="Note 3 2 3 2 2_SCH J-3" xfId="18574"/>
    <cellStyle name="Note 3 2 3 2 3" xfId="10456"/>
    <cellStyle name="Note 3 2 3 2_SCH J-3" xfId="18573"/>
    <cellStyle name="Note 3 2 3 3" xfId="10457"/>
    <cellStyle name="Note 3 2 3 3 2" xfId="10458"/>
    <cellStyle name="Note 3 2 3 3_SCH J-3" xfId="18575"/>
    <cellStyle name="Note 3 2 3 4" xfId="10459"/>
    <cellStyle name="Note 3 2 3 5" xfId="10460"/>
    <cellStyle name="Note 3 2 3_SCH J-3" xfId="18572"/>
    <cellStyle name="Note 3 2 4" xfId="10461"/>
    <cellStyle name="Note 3 2 4 2" xfId="10462"/>
    <cellStyle name="Note 3 2 4 2 2" xfId="10463"/>
    <cellStyle name="Note 3 2 4 2_SCH J-3" xfId="18577"/>
    <cellStyle name="Note 3 2 4 3" xfId="10464"/>
    <cellStyle name="Note 3 2 4 4" xfId="10465"/>
    <cellStyle name="Note 3 2 4_SCH J-3" xfId="18576"/>
    <cellStyle name="Note 3 2 5" xfId="10466"/>
    <cellStyle name="Note 3 2 5 2" xfId="10467"/>
    <cellStyle name="Note 3 2 5 3" xfId="10468"/>
    <cellStyle name="Note 3 2 5_SCH J-3" xfId="18578"/>
    <cellStyle name="Note 3 2 6" xfId="10469"/>
    <cellStyle name="Note 3 2 6 2" xfId="10470"/>
    <cellStyle name="Note 3 2 6_SCH J-3" xfId="18579"/>
    <cellStyle name="Note 3 2 7" xfId="10471"/>
    <cellStyle name="Note 3 2 7 2" xfId="10472"/>
    <cellStyle name="Note 3 2 7_SCH J-3" xfId="18580"/>
    <cellStyle name="Note 3 2 8" xfId="10473"/>
    <cellStyle name="Note 3 2 8 2" xfId="10474"/>
    <cellStyle name="Note 3 2 8_SCH J-3" xfId="18581"/>
    <cellStyle name="Note 3 2 9" xfId="10475"/>
    <cellStyle name="Note 3 2 9 2" xfId="10476"/>
    <cellStyle name="Note 3 2 9_SCH J-3" xfId="18582"/>
    <cellStyle name="Note 3 2_SCH J-3" xfId="18563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2_SCH J-3" xfId="18586"/>
    <cellStyle name="Note 3 3 2 2 3" xfId="10482"/>
    <cellStyle name="Note 3 3 2 2_SCH J-3" xfId="18585"/>
    <cellStyle name="Note 3 3 2 3" xfId="10483"/>
    <cellStyle name="Note 3 3 2 3 2" xfId="10484"/>
    <cellStyle name="Note 3 3 2 3_SCH J-3" xfId="18587"/>
    <cellStyle name="Note 3 3 2 4" xfId="10485"/>
    <cellStyle name="Note 3 3 2_SCH J-3" xfId="18584"/>
    <cellStyle name="Note 3 3 3" xfId="10486"/>
    <cellStyle name="Note 3 3 3 2" xfId="10487"/>
    <cellStyle name="Note 3 3 3 2 2" xfId="10488"/>
    <cellStyle name="Note 3 3 3 2_SCH J-3" xfId="18589"/>
    <cellStyle name="Note 3 3 3 3" xfId="10489"/>
    <cellStyle name="Note 3 3 3_SCH J-3" xfId="18588"/>
    <cellStyle name="Note 3 3 4" xfId="10490"/>
    <cellStyle name="Note 3 3 4 2" xfId="10491"/>
    <cellStyle name="Note 3 3 4_SCH J-3" xfId="18590"/>
    <cellStyle name="Note 3 3 5" xfId="10492"/>
    <cellStyle name="Note 3 3 6" xfId="10493"/>
    <cellStyle name="Note 3 3 7" xfId="10494"/>
    <cellStyle name="Note 3 3_SCH J-3" xfId="18583"/>
    <cellStyle name="Note 3 4" xfId="10495"/>
    <cellStyle name="Note 3 4 2" xfId="10496"/>
    <cellStyle name="Note 3 4 2 2" xfId="10497"/>
    <cellStyle name="Note 3 4 2 2 2" xfId="10498"/>
    <cellStyle name="Note 3 4 2 2_SCH J-3" xfId="18593"/>
    <cellStyle name="Note 3 4 2 3" xfId="10499"/>
    <cellStyle name="Note 3 4 2 4" xfId="10500"/>
    <cellStyle name="Note 3 4 2_SCH J-3" xfId="18592"/>
    <cellStyle name="Note 3 4 3" xfId="10501"/>
    <cellStyle name="Note 3 4 3 2" xfId="10502"/>
    <cellStyle name="Note 3 4 3_SCH J-3" xfId="18594"/>
    <cellStyle name="Note 3 4 4" xfId="10503"/>
    <cellStyle name="Note 3 4 5" xfId="10504"/>
    <cellStyle name="Note 3 4_SCH J-3" xfId="18591"/>
    <cellStyle name="Note 3 5" xfId="10505"/>
    <cellStyle name="Note 3 5 2" xfId="10506"/>
    <cellStyle name="Note 3 5 2 2" xfId="10507"/>
    <cellStyle name="Note 3 5 2_SCH J-3" xfId="18596"/>
    <cellStyle name="Note 3 5 3" xfId="10508"/>
    <cellStyle name="Note 3 5 4" xfId="10509"/>
    <cellStyle name="Note 3 5_SCH J-3" xfId="18595"/>
    <cellStyle name="Note 3 6" xfId="10510"/>
    <cellStyle name="Note 3 6 2" xfId="10511"/>
    <cellStyle name="Note 3 6 3" xfId="10512"/>
    <cellStyle name="Note 3 6_SCH J-3" xfId="18597"/>
    <cellStyle name="Note 3 7" xfId="10513"/>
    <cellStyle name="Note 3 7 2" xfId="10514"/>
    <cellStyle name="Note 3 7_SCH J-3" xfId="18598"/>
    <cellStyle name="Note 3 8" xfId="10515"/>
    <cellStyle name="Note 3 8 2" xfId="10516"/>
    <cellStyle name="Note 3 8_SCH J-3" xfId="18599"/>
    <cellStyle name="Note 3 9" xfId="10517"/>
    <cellStyle name="Note 3 9 2" xfId="10518"/>
    <cellStyle name="Note 3 9_SCH J-3" xfId="18600"/>
    <cellStyle name="Note 3_SCH J-3" xfId="18561"/>
    <cellStyle name="Note 4" xfId="10519"/>
    <cellStyle name="Note 4 10" xfId="10520"/>
    <cellStyle name="Note 4 10 2" xfId="10521"/>
    <cellStyle name="Note 4 10_SCH J-3" xfId="18602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2_SCH J-3" xfId="18607"/>
    <cellStyle name="Note 4 2 2 2 2 3" xfId="10534"/>
    <cellStyle name="Note 4 2 2 2 2_SCH J-3" xfId="18606"/>
    <cellStyle name="Note 4 2 2 2 3" xfId="10535"/>
    <cellStyle name="Note 4 2 2 2 3 2" xfId="10536"/>
    <cellStyle name="Note 4 2 2 2 3_SCH J-3" xfId="18608"/>
    <cellStyle name="Note 4 2 2 2 4" xfId="10537"/>
    <cellStyle name="Note 4 2 2 2 5" xfId="14566"/>
    <cellStyle name="Note 4 2 2 2_SCH J-3" xfId="18605"/>
    <cellStyle name="Note 4 2 2 3" xfId="10538"/>
    <cellStyle name="Note 4 2 2 3 2" xfId="10539"/>
    <cellStyle name="Note 4 2 2 3 2 2" xfId="10540"/>
    <cellStyle name="Note 4 2 2 3 2_SCH J-3" xfId="18610"/>
    <cellStyle name="Note 4 2 2 3 3" xfId="10541"/>
    <cellStyle name="Note 4 2 2 3_SCH J-3" xfId="18609"/>
    <cellStyle name="Note 4 2 2 4" xfId="10542"/>
    <cellStyle name="Note 4 2 2 4 2" xfId="10543"/>
    <cellStyle name="Note 4 2 2 4_SCH J-3" xfId="18611"/>
    <cellStyle name="Note 4 2 2 5" xfId="10544"/>
    <cellStyle name="Note 4 2 2 6" xfId="10545"/>
    <cellStyle name="Note 4 2 2 7" xfId="14567"/>
    <cellStyle name="Note 4 2 2_SCH J-3" xfId="18604"/>
    <cellStyle name="Note 4 2 3" xfId="10546"/>
    <cellStyle name="Note 4 2 3 2" xfId="10547"/>
    <cellStyle name="Note 4 2 3 2 2" xfId="10548"/>
    <cellStyle name="Note 4 2 3 2 2 2" xfId="10549"/>
    <cellStyle name="Note 4 2 3 2 2_SCH J-3" xfId="18614"/>
    <cellStyle name="Note 4 2 3 2 3" xfId="10550"/>
    <cellStyle name="Note 4 2 3 2_SCH J-3" xfId="18613"/>
    <cellStyle name="Note 4 2 3 3" xfId="10551"/>
    <cellStyle name="Note 4 2 3 3 2" xfId="10552"/>
    <cellStyle name="Note 4 2 3 3_SCH J-3" xfId="18615"/>
    <cellStyle name="Note 4 2 3 4" xfId="10553"/>
    <cellStyle name="Note 4 2 3 5" xfId="10554"/>
    <cellStyle name="Note 4 2 3 6" xfId="14568"/>
    <cellStyle name="Note 4 2 3_SCH J-3" xfId="18612"/>
    <cellStyle name="Note 4 2 4" xfId="10555"/>
    <cellStyle name="Note 4 2 4 2" xfId="10556"/>
    <cellStyle name="Note 4 2 4 2 2" xfId="10557"/>
    <cellStyle name="Note 4 2 4 2_SCH J-3" xfId="18617"/>
    <cellStyle name="Note 4 2 4 3" xfId="10558"/>
    <cellStyle name="Note 4 2 4 4" xfId="10559"/>
    <cellStyle name="Note 4 2 4_SCH J-3" xfId="18616"/>
    <cellStyle name="Note 4 2 5" xfId="10560"/>
    <cellStyle name="Note 4 2 5 2" xfId="10561"/>
    <cellStyle name="Note 4 2 5 3" xfId="10562"/>
    <cellStyle name="Note 4 2 5_SCH J-3" xfId="18618"/>
    <cellStyle name="Note 4 2 6" xfId="10563"/>
    <cellStyle name="Note 4 2 6 2" xfId="10564"/>
    <cellStyle name="Note 4 2 6_SCH J-3" xfId="18619"/>
    <cellStyle name="Note 4 2 7" xfId="10565"/>
    <cellStyle name="Note 4 2 7 2" xfId="10566"/>
    <cellStyle name="Note 4 2 7_SCH J-3" xfId="18620"/>
    <cellStyle name="Note 4 2 8" xfId="10567"/>
    <cellStyle name="Note 4 2 8 2" xfId="10568"/>
    <cellStyle name="Note 4 2 8_SCH J-3" xfId="18621"/>
    <cellStyle name="Note 4 2 9" xfId="10569"/>
    <cellStyle name="Note 4 2 9 2" xfId="10570"/>
    <cellStyle name="Note 4 2 9_SCH J-3" xfId="18622"/>
    <cellStyle name="Note 4 2_SCH J-3" xfId="18603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2_SCH J-3" xfId="18626"/>
    <cellStyle name="Note 4 3 2 2 3" xfId="10576"/>
    <cellStyle name="Note 4 3 2 2_SCH J-3" xfId="18625"/>
    <cellStyle name="Note 4 3 2 3" xfId="10577"/>
    <cellStyle name="Note 4 3 2 3 2" xfId="10578"/>
    <cellStyle name="Note 4 3 2 3_SCH J-3" xfId="18627"/>
    <cellStyle name="Note 4 3 2 4" xfId="10579"/>
    <cellStyle name="Note 4 3 2 5" xfId="14569"/>
    <cellStyle name="Note 4 3 2_SCH J-3" xfId="18624"/>
    <cellStyle name="Note 4 3 3" xfId="10580"/>
    <cellStyle name="Note 4 3 3 2" xfId="10581"/>
    <cellStyle name="Note 4 3 3 2 2" xfId="10582"/>
    <cellStyle name="Note 4 3 3 2_SCH J-3" xfId="18629"/>
    <cellStyle name="Note 4 3 3 3" xfId="10583"/>
    <cellStyle name="Note 4 3 3_SCH J-3" xfId="18628"/>
    <cellStyle name="Note 4 3 4" xfId="10584"/>
    <cellStyle name="Note 4 3 4 2" xfId="10585"/>
    <cellStyle name="Note 4 3 4_SCH J-3" xfId="18630"/>
    <cellStyle name="Note 4 3 5" xfId="10586"/>
    <cellStyle name="Note 4 3 6" xfId="10587"/>
    <cellStyle name="Note 4 3 7" xfId="10588"/>
    <cellStyle name="Note 4 3_SCH J-3" xfId="18623"/>
    <cellStyle name="Note 4 4" xfId="10589"/>
    <cellStyle name="Note 4 4 2" xfId="10590"/>
    <cellStyle name="Note 4 4 2 2" xfId="10591"/>
    <cellStyle name="Note 4 4 2 2 2" xfId="10592"/>
    <cellStyle name="Note 4 4 2 2_SCH J-3" xfId="18633"/>
    <cellStyle name="Note 4 4 2 3" xfId="10593"/>
    <cellStyle name="Note 4 4 2_SCH J-3" xfId="18632"/>
    <cellStyle name="Note 4 4 3" xfId="10594"/>
    <cellStyle name="Note 4 4 3 2" xfId="10595"/>
    <cellStyle name="Note 4 4 3_SCH J-3" xfId="18634"/>
    <cellStyle name="Note 4 4 4" xfId="10596"/>
    <cellStyle name="Note 4 4 5" xfId="10597"/>
    <cellStyle name="Note 4 4 6" xfId="14570"/>
    <cellStyle name="Note 4 4_SCH J-3" xfId="18631"/>
    <cellStyle name="Note 4 5" xfId="10598"/>
    <cellStyle name="Note 4 5 2" xfId="10599"/>
    <cellStyle name="Note 4 5 2 2" xfId="10600"/>
    <cellStyle name="Note 4 5 2_SCH J-3" xfId="18636"/>
    <cellStyle name="Note 4 5 3" xfId="10601"/>
    <cellStyle name="Note 4 5 4" xfId="10602"/>
    <cellStyle name="Note 4 5_SCH J-3" xfId="18635"/>
    <cellStyle name="Note 4 6" xfId="10603"/>
    <cellStyle name="Note 4 6 2" xfId="10604"/>
    <cellStyle name="Note 4 6 3" xfId="10605"/>
    <cellStyle name="Note 4 6_SCH J-3" xfId="18637"/>
    <cellStyle name="Note 4 7" xfId="10606"/>
    <cellStyle name="Note 4 7 2" xfId="10607"/>
    <cellStyle name="Note 4 7_SCH J-3" xfId="18638"/>
    <cellStyle name="Note 4 8" xfId="10608"/>
    <cellStyle name="Note 4 8 2" xfId="10609"/>
    <cellStyle name="Note 4 8_SCH J-3" xfId="18639"/>
    <cellStyle name="Note 4 9" xfId="10610"/>
    <cellStyle name="Note 4 9 2" xfId="10611"/>
    <cellStyle name="Note 4 9_SCH J-3" xfId="18640"/>
    <cellStyle name="Note 4_SCH J-3" xfId="18601"/>
    <cellStyle name="Note 5" xfId="10612"/>
    <cellStyle name="Note 5 10" xfId="10613"/>
    <cellStyle name="Note 5 10 2" xfId="10614"/>
    <cellStyle name="Note 5 10_SCH J-3" xfId="18642"/>
    <cellStyle name="Note 5 11" xfId="10615"/>
    <cellStyle name="Note 5 12" xfId="10616"/>
    <cellStyle name="Note 5 13" xfId="10617"/>
    <cellStyle name="Note 5 2" xfId="10618"/>
    <cellStyle name="Note 5 2 10" xfId="10619"/>
    <cellStyle name="Note 5 2 11" xfId="10620"/>
    <cellStyle name="Note 5 2 12" xfId="10621"/>
    <cellStyle name="Note 5 2 2" xfId="10622"/>
    <cellStyle name="Note 5 2 2 2" xfId="10623"/>
    <cellStyle name="Note 5 2 2 2 2" xfId="14571"/>
    <cellStyle name="Note 5 2 2 2_SCH J-3" xfId="18645"/>
    <cellStyle name="Note 5 2 2 3" xfId="10624"/>
    <cellStyle name="Note 5 2 2 4" xfId="14572"/>
    <cellStyle name="Note 5 2 2_SCH J-3" xfId="18644"/>
    <cellStyle name="Note 5 2 3" xfId="10625"/>
    <cellStyle name="Note 5 2 3 2" xfId="10626"/>
    <cellStyle name="Note 5 2 3 3" xfId="14573"/>
    <cellStyle name="Note 5 2 3_SCH J-3" xfId="18646"/>
    <cellStyle name="Note 5 2 4" xfId="10627"/>
    <cellStyle name="Note 5 2 4 2" xfId="10628"/>
    <cellStyle name="Note 5 2 4_SCH J-3" xfId="18647"/>
    <cellStyle name="Note 5 2 5" xfId="10629"/>
    <cellStyle name="Note 5 2 5 2" xfId="10630"/>
    <cellStyle name="Note 5 2 5_SCH J-3" xfId="18648"/>
    <cellStyle name="Note 5 2 6" xfId="10631"/>
    <cellStyle name="Note 5 2 6 2" xfId="10632"/>
    <cellStyle name="Note 5 2 6_SCH J-3" xfId="18649"/>
    <cellStyle name="Note 5 2 7" xfId="10633"/>
    <cellStyle name="Note 5 2 7 2" xfId="10634"/>
    <cellStyle name="Note 5 2 7_SCH J-3" xfId="18650"/>
    <cellStyle name="Note 5 2 8" xfId="10635"/>
    <cellStyle name="Note 5 2 8 2" xfId="10636"/>
    <cellStyle name="Note 5 2 8_SCH J-3" xfId="18651"/>
    <cellStyle name="Note 5 2 9" xfId="10637"/>
    <cellStyle name="Note 5 2 9 2" xfId="10638"/>
    <cellStyle name="Note 5 2 9_SCH J-3" xfId="18652"/>
    <cellStyle name="Note 5 2_SCH J-3" xfId="18643"/>
    <cellStyle name="Note 5 3" xfId="10639"/>
    <cellStyle name="Note 5 3 2" xfId="10640"/>
    <cellStyle name="Note 5 3 2 2" xfId="14574"/>
    <cellStyle name="Note 5 3 2_SCH J-3" xfId="18654"/>
    <cellStyle name="Note 5 3 3" xfId="10641"/>
    <cellStyle name="Note 5 3 4" xfId="10642"/>
    <cellStyle name="Note 5 3_SCH J-3" xfId="18653"/>
    <cellStyle name="Note 5 4" xfId="10643"/>
    <cellStyle name="Note 5 4 2" xfId="10644"/>
    <cellStyle name="Note 5 4 3" xfId="14575"/>
    <cellStyle name="Note 5 4_SCH J-3" xfId="18655"/>
    <cellStyle name="Note 5 5" xfId="10645"/>
    <cellStyle name="Note 5 5 2" xfId="10646"/>
    <cellStyle name="Note 5 5_SCH J-3" xfId="18656"/>
    <cellStyle name="Note 5 6" xfId="10647"/>
    <cellStyle name="Note 5 6 2" xfId="10648"/>
    <cellStyle name="Note 5 6_SCH J-3" xfId="18657"/>
    <cellStyle name="Note 5 7" xfId="10649"/>
    <cellStyle name="Note 5 7 2" xfId="10650"/>
    <cellStyle name="Note 5 7_SCH J-3" xfId="18658"/>
    <cellStyle name="Note 5 8" xfId="10651"/>
    <cellStyle name="Note 5 8 2" xfId="10652"/>
    <cellStyle name="Note 5 8_SCH J-3" xfId="18659"/>
    <cellStyle name="Note 5 9" xfId="10653"/>
    <cellStyle name="Note 5 9 2" xfId="10654"/>
    <cellStyle name="Note 5 9_SCH J-3" xfId="18660"/>
    <cellStyle name="Note 5_SCH J-3" xfId="18641"/>
    <cellStyle name="Note 6" xfId="10655"/>
    <cellStyle name="Note 6 10" xfId="10656"/>
    <cellStyle name="Note 6 10 2" xfId="10657"/>
    <cellStyle name="Note 6 10_SCH J-3" xfId="18662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2_SCH J-3" xfId="18664"/>
    <cellStyle name="Note 6 2 3" xfId="10668"/>
    <cellStyle name="Note 6 2 3 2" xfId="10669"/>
    <cellStyle name="Note 6 2 3_SCH J-3" xfId="18665"/>
    <cellStyle name="Note 6 2 4" xfId="10670"/>
    <cellStyle name="Note 6 2 4 2" xfId="10671"/>
    <cellStyle name="Note 6 2 4_SCH J-3" xfId="18666"/>
    <cellStyle name="Note 6 2 5" xfId="10672"/>
    <cellStyle name="Note 6 2 5 2" xfId="10673"/>
    <cellStyle name="Note 6 2 5_SCH J-3" xfId="18667"/>
    <cellStyle name="Note 6 2 6" xfId="10674"/>
    <cellStyle name="Note 6 2 6 2" xfId="10675"/>
    <cellStyle name="Note 6 2 6_SCH J-3" xfId="18668"/>
    <cellStyle name="Note 6 2 7" xfId="10676"/>
    <cellStyle name="Note 6 2 7 2" xfId="10677"/>
    <cellStyle name="Note 6 2 7_SCH J-3" xfId="18669"/>
    <cellStyle name="Note 6 2 8" xfId="10678"/>
    <cellStyle name="Note 6 2 8 2" xfId="10679"/>
    <cellStyle name="Note 6 2 8_SCH J-3" xfId="18670"/>
    <cellStyle name="Note 6 2 9" xfId="10680"/>
    <cellStyle name="Note 6 2 9 2" xfId="10681"/>
    <cellStyle name="Note 6 2 9_SCH J-3" xfId="18671"/>
    <cellStyle name="Note 6 2_SCH J-3" xfId="18663"/>
    <cellStyle name="Note 6 3" xfId="10682"/>
    <cellStyle name="Note 6 3 2" xfId="10683"/>
    <cellStyle name="Note 6 3 3" xfId="10684"/>
    <cellStyle name="Note 6 3 4" xfId="10685"/>
    <cellStyle name="Note 6 3_SCH J-3" xfId="18672"/>
    <cellStyle name="Note 6 4" xfId="10686"/>
    <cellStyle name="Note 6 4 2" xfId="10687"/>
    <cellStyle name="Note 6 4_SCH J-3" xfId="18673"/>
    <cellStyle name="Note 6 5" xfId="10688"/>
    <cellStyle name="Note 6 5 2" xfId="10689"/>
    <cellStyle name="Note 6 5_SCH J-3" xfId="18674"/>
    <cellStyle name="Note 6 6" xfId="10690"/>
    <cellStyle name="Note 6 6 2" xfId="10691"/>
    <cellStyle name="Note 6 6_SCH J-3" xfId="18675"/>
    <cellStyle name="Note 6 7" xfId="10692"/>
    <cellStyle name="Note 6 7 2" xfId="10693"/>
    <cellStyle name="Note 6 7_SCH J-3" xfId="18676"/>
    <cellStyle name="Note 6 8" xfId="10694"/>
    <cellStyle name="Note 6 8 2" xfId="10695"/>
    <cellStyle name="Note 6 8_SCH J-3" xfId="18677"/>
    <cellStyle name="Note 6 9" xfId="10696"/>
    <cellStyle name="Note 6 9 2" xfId="10697"/>
    <cellStyle name="Note 6 9_SCH J-3" xfId="18678"/>
    <cellStyle name="Note 6_SCH J-3" xfId="18661"/>
    <cellStyle name="Note 7" xfId="10698"/>
    <cellStyle name="Note 7 10" xfId="10699"/>
    <cellStyle name="Note 7 10 2" xfId="10700"/>
    <cellStyle name="Note 7 10_SCH J-3" xfId="1868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2_SCH J-3" xfId="18682"/>
    <cellStyle name="Note 7 2 3" xfId="10710"/>
    <cellStyle name="Note 7 2 3 2" xfId="10711"/>
    <cellStyle name="Note 7 2 3_SCH J-3" xfId="18683"/>
    <cellStyle name="Note 7 2 4" xfId="10712"/>
    <cellStyle name="Note 7 2 4 2" xfId="10713"/>
    <cellStyle name="Note 7 2 4_SCH J-3" xfId="18684"/>
    <cellStyle name="Note 7 2 5" xfId="10714"/>
    <cellStyle name="Note 7 2 5 2" xfId="10715"/>
    <cellStyle name="Note 7 2 5_SCH J-3" xfId="18685"/>
    <cellStyle name="Note 7 2 6" xfId="10716"/>
    <cellStyle name="Note 7 2 6 2" xfId="10717"/>
    <cellStyle name="Note 7 2 6_SCH J-3" xfId="18686"/>
    <cellStyle name="Note 7 2 7" xfId="10718"/>
    <cellStyle name="Note 7 2 7 2" xfId="10719"/>
    <cellStyle name="Note 7 2 7_SCH J-3" xfId="18687"/>
    <cellStyle name="Note 7 2 8" xfId="10720"/>
    <cellStyle name="Note 7 2 8 2" xfId="10721"/>
    <cellStyle name="Note 7 2 8_SCH J-3" xfId="18688"/>
    <cellStyle name="Note 7 2 9" xfId="10722"/>
    <cellStyle name="Note 7 2 9 2" xfId="10723"/>
    <cellStyle name="Note 7 2 9_SCH J-3" xfId="18689"/>
    <cellStyle name="Note 7 2_SCH J-3" xfId="18681"/>
    <cellStyle name="Note 7 3" xfId="10724"/>
    <cellStyle name="Note 7 3 2" xfId="10725"/>
    <cellStyle name="Note 7 3 3" xfId="10726"/>
    <cellStyle name="Note 7 3_SCH J-3" xfId="18690"/>
    <cellStyle name="Note 7 4" xfId="10727"/>
    <cellStyle name="Note 7 4 2" xfId="10728"/>
    <cellStyle name="Note 7 4_SCH J-3" xfId="18691"/>
    <cellStyle name="Note 7 5" xfId="10729"/>
    <cellStyle name="Note 7 5 2" xfId="10730"/>
    <cellStyle name="Note 7 5_SCH J-3" xfId="18692"/>
    <cellStyle name="Note 7 6" xfId="10731"/>
    <cellStyle name="Note 7 6 2" xfId="10732"/>
    <cellStyle name="Note 7 6_SCH J-3" xfId="18693"/>
    <cellStyle name="Note 7 7" xfId="10733"/>
    <cellStyle name="Note 7 7 2" xfId="10734"/>
    <cellStyle name="Note 7 7_SCH J-3" xfId="18694"/>
    <cellStyle name="Note 7 8" xfId="10735"/>
    <cellStyle name="Note 7 8 2" xfId="10736"/>
    <cellStyle name="Note 7 8_SCH J-3" xfId="18695"/>
    <cellStyle name="Note 7 9" xfId="10737"/>
    <cellStyle name="Note 7 9 2" xfId="10738"/>
    <cellStyle name="Note 7 9_SCH J-3" xfId="18696"/>
    <cellStyle name="Note 7_SCH J-3" xfId="18679"/>
    <cellStyle name="Note 8" xfId="10739"/>
    <cellStyle name="Note 8 10" xfId="10740"/>
    <cellStyle name="Note 8 10 2" xfId="10741"/>
    <cellStyle name="Note 8 10_SCH J-3" xfId="18698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2_SCH J-3" xfId="18700"/>
    <cellStyle name="Note 8 2 3" xfId="10751"/>
    <cellStyle name="Note 8 2 3 2" xfId="10752"/>
    <cellStyle name="Note 8 2 3_SCH J-3" xfId="18701"/>
    <cellStyle name="Note 8 2 4" xfId="10753"/>
    <cellStyle name="Note 8 2 4 2" xfId="10754"/>
    <cellStyle name="Note 8 2 4_SCH J-3" xfId="18702"/>
    <cellStyle name="Note 8 2 5" xfId="10755"/>
    <cellStyle name="Note 8 2 5 2" xfId="10756"/>
    <cellStyle name="Note 8 2 5_SCH J-3" xfId="18703"/>
    <cellStyle name="Note 8 2 6" xfId="10757"/>
    <cellStyle name="Note 8 2 6 2" xfId="10758"/>
    <cellStyle name="Note 8 2 6_SCH J-3" xfId="18704"/>
    <cellStyle name="Note 8 2 7" xfId="10759"/>
    <cellStyle name="Note 8 2 7 2" xfId="10760"/>
    <cellStyle name="Note 8 2 7_SCH J-3" xfId="18705"/>
    <cellStyle name="Note 8 2 8" xfId="10761"/>
    <cellStyle name="Note 8 2 8 2" xfId="10762"/>
    <cellStyle name="Note 8 2 8_SCH J-3" xfId="18706"/>
    <cellStyle name="Note 8 2 9" xfId="10763"/>
    <cellStyle name="Note 8 2 9 2" xfId="10764"/>
    <cellStyle name="Note 8 2 9_SCH J-3" xfId="18707"/>
    <cellStyle name="Note 8 2_SCH J-3" xfId="18699"/>
    <cellStyle name="Note 8 3" xfId="10765"/>
    <cellStyle name="Note 8 3 2" xfId="10766"/>
    <cellStyle name="Note 8 3 3" xfId="10767"/>
    <cellStyle name="Note 8 3_SCH J-3" xfId="18708"/>
    <cellStyle name="Note 8 4" xfId="10768"/>
    <cellStyle name="Note 8 4 2" xfId="10769"/>
    <cellStyle name="Note 8 4_SCH J-3" xfId="18709"/>
    <cellStyle name="Note 8 5" xfId="10770"/>
    <cellStyle name="Note 8 5 2" xfId="10771"/>
    <cellStyle name="Note 8 5_SCH J-3" xfId="18710"/>
    <cellStyle name="Note 8 6" xfId="10772"/>
    <cellStyle name="Note 8 6 2" xfId="10773"/>
    <cellStyle name="Note 8 6_SCH J-3" xfId="18711"/>
    <cellStyle name="Note 8 7" xfId="10774"/>
    <cellStyle name="Note 8 7 2" xfId="10775"/>
    <cellStyle name="Note 8 7_SCH J-3" xfId="18712"/>
    <cellStyle name="Note 8 8" xfId="10776"/>
    <cellStyle name="Note 8 8 2" xfId="10777"/>
    <cellStyle name="Note 8 8_SCH J-3" xfId="18713"/>
    <cellStyle name="Note 8 9" xfId="10778"/>
    <cellStyle name="Note 8 9 2" xfId="10779"/>
    <cellStyle name="Note 8 9_SCH J-3" xfId="18714"/>
    <cellStyle name="Note 8_SCH J-3" xfId="18697"/>
    <cellStyle name="Note 9" xfId="10780"/>
    <cellStyle name="Note 9 10" xfId="10781"/>
    <cellStyle name="Note 9 10 2" xfId="10782"/>
    <cellStyle name="Note 9 10_SCH J-3" xfId="18716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2_SCH J-3" xfId="18718"/>
    <cellStyle name="Note 9 2 3" xfId="10791"/>
    <cellStyle name="Note 9 2 3 2" xfId="10792"/>
    <cellStyle name="Note 9 2 3_SCH J-3" xfId="18719"/>
    <cellStyle name="Note 9 2 4" xfId="10793"/>
    <cellStyle name="Note 9 2 4 2" xfId="10794"/>
    <cellStyle name="Note 9 2 4_SCH J-3" xfId="18720"/>
    <cellStyle name="Note 9 2 5" xfId="10795"/>
    <cellStyle name="Note 9 2 5 2" xfId="10796"/>
    <cellStyle name="Note 9 2 5_SCH J-3" xfId="18721"/>
    <cellStyle name="Note 9 2 6" xfId="10797"/>
    <cellStyle name="Note 9 2 6 2" xfId="10798"/>
    <cellStyle name="Note 9 2 6_SCH J-3" xfId="18722"/>
    <cellStyle name="Note 9 2 7" xfId="10799"/>
    <cellStyle name="Note 9 2 7 2" xfId="10800"/>
    <cellStyle name="Note 9 2 7_SCH J-3" xfId="18723"/>
    <cellStyle name="Note 9 2 8" xfId="10801"/>
    <cellStyle name="Note 9 2 8 2" xfId="10802"/>
    <cellStyle name="Note 9 2 8_SCH J-3" xfId="18724"/>
    <cellStyle name="Note 9 2 9" xfId="10803"/>
    <cellStyle name="Note 9 2 9 2" xfId="10804"/>
    <cellStyle name="Note 9 2 9_SCH J-3" xfId="18725"/>
    <cellStyle name="Note 9 2_SCH J-3" xfId="18717"/>
    <cellStyle name="Note 9 3" xfId="10805"/>
    <cellStyle name="Note 9 3 2" xfId="10806"/>
    <cellStyle name="Note 9 3_SCH J-3" xfId="18726"/>
    <cellStyle name="Note 9 4" xfId="10807"/>
    <cellStyle name="Note 9 4 2" xfId="10808"/>
    <cellStyle name="Note 9 4_SCH J-3" xfId="18727"/>
    <cellStyle name="Note 9 5" xfId="10809"/>
    <cellStyle name="Note 9 5 2" xfId="10810"/>
    <cellStyle name="Note 9 5_SCH J-3" xfId="18728"/>
    <cellStyle name="Note 9 6" xfId="10811"/>
    <cellStyle name="Note 9 6 2" xfId="10812"/>
    <cellStyle name="Note 9 6_SCH J-3" xfId="18729"/>
    <cellStyle name="Note 9 7" xfId="10813"/>
    <cellStyle name="Note 9 7 2" xfId="10814"/>
    <cellStyle name="Note 9 7_SCH J-3" xfId="18730"/>
    <cellStyle name="Note 9 8" xfId="10815"/>
    <cellStyle name="Note 9 8 2" xfId="10816"/>
    <cellStyle name="Note 9 8_SCH J-3" xfId="18731"/>
    <cellStyle name="Note 9 9" xfId="10817"/>
    <cellStyle name="Note 9 9 2" xfId="10818"/>
    <cellStyle name="Note 9 9_SCH J-3" xfId="18732"/>
    <cellStyle name="Note 9_SCH J-3" xfId="18715"/>
    <cellStyle name="Output" xfId="14650" builtinId="21" customBuiltin="1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17_SCH J-3" xfId="18733"/>
    <cellStyle name="Output 2" xfId="10828"/>
    <cellStyle name="Output 2 2" xfId="10829"/>
    <cellStyle name="Output 2 2 2" xfId="10830"/>
    <cellStyle name="Output 2 2 3" xfId="10831"/>
    <cellStyle name="Output 2 2_SCH J-3" xfId="18735"/>
    <cellStyle name="Output 2 3" xfId="10832"/>
    <cellStyle name="Output 2 3 2" xfId="10833"/>
    <cellStyle name="Output 2 3_SCH J-3" xfId="18736"/>
    <cellStyle name="Output 2 4" xfId="10834"/>
    <cellStyle name="Output 2 4 2" xfId="10835"/>
    <cellStyle name="Output 2 4_SCH J-3" xfId="18737"/>
    <cellStyle name="Output 2 5" xfId="10836"/>
    <cellStyle name="Output 2 5 2" xfId="10837"/>
    <cellStyle name="Output 2 5_SCH J-3" xfId="18738"/>
    <cellStyle name="Output 2 6" xfId="10838"/>
    <cellStyle name="Output 2 6 2" xfId="10839"/>
    <cellStyle name="Output 2 6_SCH J-3" xfId="18739"/>
    <cellStyle name="Output 2 7" xfId="10840"/>
    <cellStyle name="Output 2 8" xfId="10841"/>
    <cellStyle name="Output 2 9" xfId="10842"/>
    <cellStyle name="Output 2_SCH J-3" xfId="18734"/>
    <cellStyle name="Output 3" xfId="10843"/>
    <cellStyle name="Output 3 2" xfId="10844"/>
    <cellStyle name="Output 3 3" xfId="10845"/>
    <cellStyle name="Output 3_SCH J-3" xfId="18740"/>
    <cellStyle name="Output 4" xfId="10846"/>
    <cellStyle name="Output 5" xfId="10847"/>
    <cellStyle name="Output 6" xfId="10848"/>
    <cellStyle name="Output 7" xfId="10849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3_SCH J-3" xfId="18742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2_SCH J-3" xfId="18741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3_SCH J-3" xfId="18743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0_SCH J-3" xfId="18744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2_SCH J-3" xfId="18746"/>
    <cellStyle name="OUTPUT COLUMN HEADINGS 2 3" xfId="10896"/>
    <cellStyle name="OUTPUT COLUMN HEADINGS 2 3 2" xfId="10897"/>
    <cellStyle name="OUTPUT COLUMN HEADINGS 2 3_SCH J-3" xfId="18747"/>
    <cellStyle name="Output Column Headings 2 4" xfId="10898"/>
    <cellStyle name="Output Column Headings 2 5" xfId="10899"/>
    <cellStyle name="Output Column Headings 2 6" xfId="10900"/>
    <cellStyle name="Output Column Headings 2_SCH J-3" xfId="18745"/>
    <cellStyle name="Output Column Headings 3" xfId="10901"/>
    <cellStyle name="Output Column Headings 3 2" xfId="14576"/>
    <cellStyle name="Output Column Headings 3_SCH J-3" xfId="18748"/>
    <cellStyle name="Output Column Headings 4" xfId="10902"/>
    <cellStyle name="Output Column Headings 4 2" xfId="10903"/>
    <cellStyle name="Output Column Headings 4_SCH J-3" xfId="18749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0_SCH J-3" xfId="18750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2_SCH J-3" xfId="18752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3_SCH J-3" xfId="18753"/>
    <cellStyle name="OUTPUT LINE ITEMS 2 4" xfId="10926"/>
    <cellStyle name="Output Line Items 2 5" xfId="10927"/>
    <cellStyle name="Output Line Items 2 6" xfId="10928"/>
    <cellStyle name="Output Line Items 2 7" xfId="10929"/>
    <cellStyle name="Output Line Items 2_SCH J-3" xfId="18751"/>
    <cellStyle name="Output Line Items 3" xfId="10930"/>
    <cellStyle name="Output Line Items 3 2" xfId="14577"/>
    <cellStyle name="Output Line Items 3_SCH J-3" xfId="18754"/>
    <cellStyle name="Output Line Items 4" xfId="10931"/>
    <cellStyle name="Output Line Items 4 2" xfId="10932"/>
    <cellStyle name="Output Line Items 4_SCH J-3" xfId="18755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0_SCH J-3" xfId="18756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2_SCH J-3" xfId="18758"/>
    <cellStyle name="OUTPUT REPORT HEADING 2 3" xfId="10952"/>
    <cellStyle name="OUTPUT REPORT HEADING 2 3 2" xfId="10953"/>
    <cellStyle name="OUTPUT REPORT HEADING 2 3_SCH J-3" xfId="18759"/>
    <cellStyle name="Output Report Heading 2 4" xfId="10954"/>
    <cellStyle name="Output Report Heading 2 5" xfId="10955"/>
    <cellStyle name="Output Report Heading 2 6" xfId="10956"/>
    <cellStyle name="Output Report Heading 2_SCH J-3" xfId="18757"/>
    <cellStyle name="Output Report Heading 3" xfId="10957"/>
    <cellStyle name="Output Report Heading 3 2" xfId="14578"/>
    <cellStyle name="Output Report Heading 3_SCH J-3" xfId="18760"/>
    <cellStyle name="Output Report Heading 4" xfId="10958"/>
    <cellStyle name="Output Report Heading 4 2" xfId="10959"/>
    <cellStyle name="Output Report Heading 4_SCH J-3" xfId="18761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0_SCH J-3" xfId="18762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2_SCH J-3" xfId="18764"/>
    <cellStyle name="OUTPUT REPORT TITLE 2 3" xfId="10980"/>
    <cellStyle name="OUTPUT REPORT TITLE 2 3 2" xfId="10981"/>
    <cellStyle name="OUTPUT REPORT TITLE 2 3_SCH J-3" xfId="18765"/>
    <cellStyle name="Output Report Title 2 4" xfId="10982"/>
    <cellStyle name="Output Report Title 2 5" xfId="10983"/>
    <cellStyle name="Output Report Title 2 6" xfId="10984"/>
    <cellStyle name="Output Report Title 2_SCH J-3" xfId="18763"/>
    <cellStyle name="Output Report Title 3" xfId="10985"/>
    <cellStyle name="Output Report Title 3 2" xfId="14579"/>
    <cellStyle name="Output Report Title 3_SCH J-3" xfId="18766"/>
    <cellStyle name="Output Report Title 4" xfId="10986"/>
    <cellStyle name="Output Report Title 4 2" xfId="10987"/>
    <cellStyle name="Output Report Title 4_SCH J-3" xfId="1876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2_SCH J-3" xfId="18769"/>
    <cellStyle name="Percent 10 3" xfId="10998"/>
    <cellStyle name="Percent 10 3 2" xfId="10999"/>
    <cellStyle name="Percent 10 3_SCH J-3" xfId="18770"/>
    <cellStyle name="Percent 10 4" xfId="11000"/>
    <cellStyle name="Percent 10 5" xfId="11001"/>
    <cellStyle name="Percent 10 6" xfId="11002"/>
    <cellStyle name="Percent 10_SCH J-3" xfId="18768"/>
    <cellStyle name="Percent 11" xfId="11003"/>
    <cellStyle name="Percent 11 2" xfId="11004"/>
    <cellStyle name="Percent 11 3" xfId="11005"/>
    <cellStyle name="Percent 11_SCH J-3" xfId="18771"/>
    <cellStyle name="Percent 12" xfId="11006"/>
    <cellStyle name="Percent 13" xfId="11007"/>
    <cellStyle name="Percent 13 2" xfId="11008"/>
    <cellStyle name="Percent 13_SCH J-3" xfId="18772"/>
    <cellStyle name="Percent 14" xfId="11009"/>
    <cellStyle name="Percent 15" xfId="11010"/>
    <cellStyle name="Percent 16" xfId="14639"/>
    <cellStyle name="Percent 17" xfId="14640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2_SCH J-3" xfId="18778"/>
    <cellStyle name="Percent 2 2 2 2 2 3" xfId="11017"/>
    <cellStyle name="Percent 2 2 2 2 2_SCH J-3" xfId="18777"/>
    <cellStyle name="Percent 2 2 2 2 3" xfId="11018"/>
    <cellStyle name="Percent 2 2 2 2 3 2" xfId="11019"/>
    <cellStyle name="Percent 2 2 2 2 3_SCH J-3" xfId="18779"/>
    <cellStyle name="Percent 2 2 2 2 4" xfId="11020"/>
    <cellStyle name="Percent 2 2 2 2_SCH J-3" xfId="18776"/>
    <cellStyle name="Percent 2 2 2 3" xfId="11021"/>
    <cellStyle name="Percent 2 2 2 3 2" xfId="11022"/>
    <cellStyle name="Percent 2 2 2 3 2 2" xfId="11023"/>
    <cellStyle name="Percent 2 2 2 3 2_SCH J-3" xfId="18781"/>
    <cellStyle name="Percent 2 2 2 3 3" xfId="11024"/>
    <cellStyle name="Percent 2 2 2 3_SCH J-3" xfId="18780"/>
    <cellStyle name="Percent 2 2 2 4" xfId="11025"/>
    <cellStyle name="Percent 2 2 2 4 2" xfId="11026"/>
    <cellStyle name="Percent 2 2 2 4_SCH J-3" xfId="18782"/>
    <cellStyle name="Percent 2 2 2 5" xfId="11027"/>
    <cellStyle name="Percent 2 2 2_SCH J-3" xfId="18775"/>
    <cellStyle name="Percent 2 2 3" xfId="11028"/>
    <cellStyle name="Percent 2 2 3 2" xfId="11029"/>
    <cellStyle name="Percent 2 2 3 2 2" xfId="11030"/>
    <cellStyle name="Percent 2 2 3 2 2 2" xfId="11031"/>
    <cellStyle name="Percent 2 2 3 2 2_SCH J-3" xfId="18785"/>
    <cellStyle name="Percent 2 2 3 2 3" xfId="11032"/>
    <cellStyle name="Percent 2 2 3 2_SCH J-3" xfId="18784"/>
    <cellStyle name="Percent 2 2 3 3" xfId="11033"/>
    <cellStyle name="Percent 2 2 3 3 2" xfId="11034"/>
    <cellStyle name="Percent 2 2 3 3_SCH J-3" xfId="18786"/>
    <cellStyle name="Percent 2 2 3 4" xfId="11035"/>
    <cellStyle name="Percent 2 2 3_SCH J-3" xfId="18783"/>
    <cellStyle name="Percent 2 2 4" xfId="11036"/>
    <cellStyle name="Percent 2 2 4 2" xfId="11037"/>
    <cellStyle name="Percent 2 2 4 2 2" xfId="11038"/>
    <cellStyle name="Percent 2 2 4 2_SCH J-3" xfId="18788"/>
    <cellStyle name="Percent 2 2 4 3" xfId="11039"/>
    <cellStyle name="Percent 2 2 4_SCH J-3" xfId="18787"/>
    <cellStyle name="Percent 2 2 5" xfId="11040"/>
    <cellStyle name="Percent 2 2 5 2" xfId="11041"/>
    <cellStyle name="Percent 2 2 5_SCH J-3" xfId="18789"/>
    <cellStyle name="Percent 2 2 6" xfId="11042"/>
    <cellStyle name="Percent 2 2 7" xfId="11043"/>
    <cellStyle name="Percent 2 2_SCH J-3" xfId="18774"/>
    <cellStyle name="Percent 2 3" xfId="11044"/>
    <cellStyle name="Percent 2 3 2" xfId="11045"/>
    <cellStyle name="Percent 2 3 2 2" xfId="11046"/>
    <cellStyle name="Percent 2 3 2 2 2" xfId="11047"/>
    <cellStyle name="Percent 2 3 2 2_SCH J-3" xfId="18792"/>
    <cellStyle name="Percent 2 3 2 3" xfId="11048"/>
    <cellStyle name="Percent 2 3 2 4" xfId="11049"/>
    <cellStyle name="Percent 2 3 2_SCH J-3" xfId="18791"/>
    <cellStyle name="Percent 2 3 3" xfId="11050"/>
    <cellStyle name="Percent 2 3 3 2" xfId="11051"/>
    <cellStyle name="Percent 2 3 3_SCH J-3" xfId="18793"/>
    <cellStyle name="Percent 2 3 4" xfId="11052"/>
    <cellStyle name="Percent 2 3 5" xfId="11053"/>
    <cellStyle name="Percent 2 3_SCH J-3" xfId="18790"/>
    <cellStyle name="Percent 2 4" xfId="11054"/>
    <cellStyle name="Percent 2 4 2" xfId="11055"/>
    <cellStyle name="Percent 2 4_SCH J-3" xfId="18794"/>
    <cellStyle name="Percent 2_SCH J-3" xfId="18773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2_SCH J-3" xfId="18801"/>
    <cellStyle name="Percent 3 2 2 2 2 2 3" xfId="11065"/>
    <cellStyle name="Percent 3 2 2 2 2 2_SCH J-3" xfId="18800"/>
    <cellStyle name="Percent 3 2 2 2 2 3" xfId="11066"/>
    <cellStyle name="Percent 3 2 2 2 2 3 2" xfId="11067"/>
    <cellStyle name="Percent 3 2 2 2 2 3_SCH J-3" xfId="18802"/>
    <cellStyle name="Percent 3 2 2 2 2 4" xfId="11068"/>
    <cellStyle name="Percent 3 2 2 2 2_SCH J-3" xfId="18799"/>
    <cellStyle name="Percent 3 2 2 2 3" xfId="11069"/>
    <cellStyle name="Percent 3 2 2 2 3 2" xfId="11070"/>
    <cellStyle name="Percent 3 2 2 2 3 2 2" xfId="11071"/>
    <cellStyle name="Percent 3 2 2 2 3 2_SCH J-3" xfId="18804"/>
    <cellStyle name="Percent 3 2 2 2 3 3" xfId="11072"/>
    <cellStyle name="Percent 3 2 2 2 3_SCH J-3" xfId="18803"/>
    <cellStyle name="Percent 3 2 2 2 4" xfId="11073"/>
    <cellStyle name="Percent 3 2 2 2 4 2" xfId="11074"/>
    <cellStyle name="Percent 3 2 2 2 4_SCH J-3" xfId="18805"/>
    <cellStyle name="Percent 3 2 2 2 5" xfId="11075"/>
    <cellStyle name="Percent 3 2 2 2 6" xfId="11076"/>
    <cellStyle name="Percent 3 2 2 2_SCH J-3" xfId="18798"/>
    <cellStyle name="Percent 3 2 2 3" xfId="11077"/>
    <cellStyle name="Percent 3 2 2 3 2" xfId="11078"/>
    <cellStyle name="Percent 3 2 2 3 2 2" xfId="11079"/>
    <cellStyle name="Percent 3 2 2 3 2 2 2" xfId="11080"/>
    <cellStyle name="Percent 3 2 2 3 2 2_SCH J-3" xfId="18808"/>
    <cellStyle name="Percent 3 2 2 3 2 3" xfId="11081"/>
    <cellStyle name="Percent 3 2 2 3 2_SCH J-3" xfId="18807"/>
    <cellStyle name="Percent 3 2 2 3 3" xfId="11082"/>
    <cellStyle name="Percent 3 2 2 3 3 2" xfId="11083"/>
    <cellStyle name="Percent 3 2 2 3 3_SCH J-3" xfId="18809"/>
    <cellStyle name="Percent 3 2 2 3 4" xfId="11084"/>
    <cellStyle name="Percent 3 2 2 3_SCH J-3" xfId="18806"/>
    <cellStyle name="Percent 3 2 2 4" xfId="11085"/>
    <cellStyle name="Percent 3 2 2 4 2" xfId="11086"/>
    <cellStyle name="Percent 3 2 2 4 2 2" xfId="11087"/>
    <cellStyle name="Percent 3 2 2 4 2_SCH J-3" xfId="18811"/>
    <cellStyle name="Percent 3 2 2 4 3" xfId="11088"/>
    <cellStyle name="Percent 3 2 2 4_SCH J-3" xfId="18810"/>
    <cellStyle name="Percent 3 2 2 5" xfId="11089"/>
    <cellStyle name="Percent 3 2 2 5 2" xfId="11090"/>
    <cellStyle name="Percent 3 2 2 5_SCH J-3" xfId="18812"/>
    <cellStyle name="Percent 3 2 2 6" xfId="11091"/>
    <cellStyle name="Percent 3 2 2 7" xfId="11092"/>
    <cellStyle name="Percent 3 2 2_SCH J-3" xfId="18797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2_SCH J-3" xfId="18816"/>
    <cellStyle name="Percent 3 2 3 2 2 3" xfId="11098"/>
    <cellStyle name="Percent 3 2 3 2 2_SCH J-3" xfId="18815"/>
    <cellStyle name="Percent 3 2 3 2 3" xfId="11099"/>
    <cellStyle name="Percent 3 2 3 2 3 2" xfId="11100"/>
    <cellStyle name="Percent 3 2 3 2 3_SCH J-3" xfId="18817"/>
    <cellStyle name="Percent 3 2 3 2 4" xfId="11101"/>
    <cellStyle name="Percent 3 2 3 2_SCH J-3" xfId="18814"/>
    <cellStyle name="Percent 3 2 3 3" xfId="11102"/>
    <cellStyle name="Percent 3 2 3 3 2" xfId="11103"/>
    <cellStyle name="Percent 3 2 3 3 2 2" xfId="11104"/>
    <cellStyle name="Percent 3 2 3 3 2_SCH J-3" xfId="18819"/>
    <cellStyle name="Percent 3 2 3 3 3" xfId="11105"/>
    <cellStyle name="Percent 3 2 3 3_SCH J-3" xfId="18818"/>
    <cellStyle name="Percent 3 2 3 4" xfId="11106"/>
    <cellStyle name="Percent 3 2 3 4 2" xfId="11107"/>
    <cellStyle name="Percent 3 2 3 4_SCH J-3" xfId="18820"/>
    <cellStyle name="Percent 3 2 3 5" xfId="11108"/>
    <cellStyle name="Percent 3 2 3 6" xfId="11109"/>
    <cellStyle name="Percent 3 2 3_SCH J-3" xfId="18813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2_SCH J-3" xfId="18824"/>
    <cellStyle name="Percent 3 2 4 2 2 3" xfId="11115"/>
    <cellStyle name="Percent 3 2 4 2 2_SCH J-3" xfId="18823"/>
    <cellStyle name="Percent 3 2 4 2 3" xfId="11116"/>
    <cellStyle name="Percent 3 2 4 2 3 2" xfId="11117"/>
    <cellStyle name="Percent 3 2 4 2 3_SCH J-3" xfId="18825"/>
    <cellStyle name="Percent 3 2 4 2 4" xfId="11118"/>
    <cellStyle name="Percent 3 2 4 2_SCH J-3" xfId="18822"/>
    <cellStyle name="Percent 3 2 4 3" xfId="11119"/>
    <cellStyle name="Percent 3 2 4 3 2" xfId="11120"/>
    <cellStyle name="Percent 3 2 4 3 2 2" xfId="11121"/>
    <cellStyle name="Percent 3 2 4 3 2_SCH J-3" xfId="18827"/>
    <cellStyle name="Percent 3 2 4 3 3" xfId="11122"/>
    <cellStyle name="Percent 3 2 4 3_SCH J-3" xfId="18826"/>
    <cellStyle name="Percent 3 2 4 4" xfId="11123"/>
    <cellStyle name="Percent 3 2 4 4 2" xfId="11124"/>
    <cellStyle name="Percent 3 2 4 4_SCH J-3" xfId="18828"/>
    <cellStyle name="Percent 3 2 4 5" xfId="11125"/>
    <cellStyle name="Percent 3 2 4_SCH J-3" xfId="18821"/>
    <cellStyle name="Percent 3 2 5" xfId="11126"/>
    <cellStyle name="Percent 3 2 5 2" xfId="11127"/>
    <cellStyle name="Percent 3 2 5 2 2" xfId="11128"/>
    <cellStyle name="Percent 3 2 5 2 2 2" xfId="11129"/>
    <cellStyle name="Percent 3 2 5 2 2_SCH J-3" xfId="18831"/>
    <cellStyle name="Percent 3 2 5 2 3" xfId="11130"/>
    <cellStyle name="Percent 3 2 5 2_SCH J-3" xfId="18830"/>
    <cellStyle name="Percent 3 2 5 3" xfId="11131"/>
    <cellStyle name="Percent 3 2 5 3 2" xfId="11132"/>
    <cellStyle name="Percent 3 2 5 3_SCH J-3" xfId="18832"/>
    <cellStyle name="Percent 3 2 5 4" xfId="11133"/>
    <cellStyle name="Percent 3 2 5_SCH J-3" xfId="18829"/>
    <cellStyle name="Percent 3 2 6" xfId="11134"/>
    <cellStyle name="Percent 3 2 6 2" xfId="11135"/>
    <cellStyle name="Percent 3 2 6 2 2" xfId="11136"/>
    <cellStyle name="Percent 3 2 6 2_SCH J-3" xfId="18834"/>
    <cellStyle name="Percent 3 2 6 3" xfId="11137"/>
    <cellStyle name="Percent 3 2 6_SCH J-3" xfId="18833"/>
    <cellStyle name="Percent 3 2 7" xfId="11138"/>
    <cellStyle name="Percent 3 2 7 2" xfId="11139"/>
    <cellStyle name="Percent 3 2 7_SCH J-3" xfId="18835"/>
    <cellStyle name="Percent 3 2 8" xfId="11140"/>
    <cellStyle name="Percent 3 2 9" xfId="11141"/>
    <cellStyle name="Percent 3 2_SCH J-3" xfId="18796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2_SCH J-3" xfId="18840"/>
    <cellStyle name="Percent 3 3 2 2 2 3" xfId="11148"/>
    <cellStyle name="Percent 3 3 2 2 2_SCH J-3" xfId="18839"/>
    <cellStyle name="Percent 3 3 2 2 3" xfId="11149"/>
    <cellStyle name="Percent 3 3 2 2 3 2" xfId="11150"/>
    <cellStyle name="Percent 3 3 2 2 3_SCH J-3" xfId="18841"/>
    <cellStyle name="Percent 3 3 2 2 4" xfId="11151"/>
    <cellStyle name="Percent 3 3 2 2_SCH J-3" xfId="18838"/>
    <cellStyle name="Percent 3 3 2 3" xfId="11152"/>
    <cellStyle name="Percent 3 3 2 3 2" xfId="11153"/>
    <cellStyle name="Percent 3 3 2 3 2 2" xfId="11154"/>
    <cellStyle name="Percent 3 3 2 3 2_SCH J-3" xfId="18843"/>
    <cellStyle name="Percent 3 3 2 3 3" xfId="11155"/>
    <cellStyle name="Percent 3 3 2 3_SCH J-3" xfId="18842"/>
    <cellStyle name="Percent 3 3 2 4" xfId="11156"/>
    <cellStyle name="Percent 3 3 2 4 2" xfId="11157"/>
    <cellStyle name="Percent 3 3 2 4_SCH J-3" xfId="18844"/>
    <cellStyle name="Percent 3 3 2 5" xfId="11158"/>
    <cellStyle name="Percent 3 3 2_SCH J-3" xfId="18837"/>
    <cellStyle name="Percent 3 3 3" xfId="11159"/>
    <cellStyle name="Percent 3 3 3 2" xfId="11160"/>
    <cellStyle name="Percent 3 3 3 2 2" xfId="11161"/>
    <cellStyle name="Percent 3 3 3 2 2 2" xfId="11162"/>
    <cellStyle name="Percent 3 3 3 2 2_SCH J-3" xfId="18847"/>
    <cellStyle name="Percent 3 3 3 2 3" xfId="11163"/>
    <cellStyle name="Percent 3 3 3 2_SCH J-3" xfId="18846"/>
    <cellStyle name="Percent 3 3 3 3" xfId="11164"/>
    <cellStyle name="Percent 3 3 3 3 2" xfId="11165"/>
    <cellStyle name="Percent 3 3 3 3_SCH J-3" xfId="18848"/>
    <cellStyle name="Percent 3 3 3 4" xfId="11166"/>
    <cellStyle name="Percent 3 3 3_SCH J-3" xfId="18845"/>
    <cellStyle name="Percent 3 3 4" xfId="11167"/>
    <cellStyle name="Percent 3 3 4 2" xfId="11168"/>
    <cellStyle name="Percent 3 3 4 2 2" xfId="11169"/>
    <cellStyle name="Percent 3 3 4 2_SCH J-3" xfId="18850"/>
    <cellStyle name="Percent 3 3 4 3" xfId="11170"/>
    <cellStyle name="Percent 3 3 4_SCH J-3" xfId="18849"/>
    <cellStyle name="Percent 3 3 5" xfId="11171"/>
    <cellStyle name="Percent 3 3 5 2" xfId="11172"/>
    <cellStyle name="Percent 3 3 5_SCH J-3" xfId="18851"/>
    <cellStyle name="Percent 3 3 6" xfId="11173"/>
    <cellStyle name="Percent 3 3 7" xfId="11174"/>
    <cellStyle name="Percent 3 3_SCH J-3" xfId="18836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2_SCH J-3" xfId="18855"/>
    <cellStyle name="Percent 3 4 2 2 3" xfId="11180"/>
    <cellStyle name="Percent 3 4 2 2_SCH J-3" xfId="18854"/>
    <cellStyle name="Percent 3 4 2 3" xfId="11181"/>
    <cellStyle name="Percent 3 4 2 3 2" xfId="11182"/>
    <cellStyle name="Percent 3 4 2 3_SCH J-3" xfId="18856"/>
    <cellStyle name="Percent 3 4 2 4" xfId="11183"/>
    <cellStyle name="Percent 3 4 2 5" xfId="11184"/>
    <cellStyle name="Percent 3 4 2_SCH J-3" xfId="18853"/>
    <cellStyle name="Percent 3 4 3" xfId="11185"/>
    <cellStyle name="Percent 3 4 3 2" xfId="11186"/>
    <cellStyle name="Percent 3 4 3 2 2" xfId="11187"/>
    <cellStyle name="Percent 3 4 3 2_SCH J-3" xfId="18858"/>
    <cellStyle name="Percent 3 4 3 3" xfId="11188"/>
    <cellStyle name="Percent 3 4 3_SCH J-3" xfId="18857"/>
    <cellStyle name="Percent 3 4 4" xfId="11189"/>
    <cellStyle name="Percent 3 4 4 2" xfId="11190"/>
    <cellStyle name="Percent 3 4 4_SCH J-3" xfId="18859"/>
    <cellStyle name="Percent 3 4 5" xfId="11191"/>
    <cellStyle name="Percent 3 4 6" xfId="11192"/>
    <cellStyle name="Percent 3 4_SCH J-3" xfId="1885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2_SCH J-3" xfId="18863"/>
    <cellStyle name="Percent 3 5 2 2 3" xfId="11198"/>
    <cellStyle name="Percent 3 5 2 2_SCH J-3" xfId="18862"/>
    <cellStyle name="Percent 3 5 2 3" xfId="11199"/>
    <cellStyle name="Percent 3 5 2 3 2" xfId="11200"/>
    <cellStyle name="Percent 3 5 2 3_SCH J-3" xfId="18864"/>
    <cellStyle name="Percent 3 5 2 4" xfId="11201"/>
    <cellStyle name="Percent 3 5 2_SCH J-3" xfId="18861"/>
    <cellStyle name="Percent 3 5 3" xfId="11202"/>
    <cellStyle name="Percent 3 5 3 2" xfId="11203"/>
    <cellStyle name="Percent 3 5 3 2 2" xfId="11204"/>
    <cellStyle name="Percent 3 5 3 2_SCH J-3" xfId="18866"/>
    <cellStyle name="Percent 3 5 3 3" xfId="11205"/>
    <cellStyle name="Percent 3 5 3_SCH J-3" xfId="18865"/>
    <cellStyle name="Percent 3 5 4" xfId="11206"/>
    <cellStyle name="Percent 3 5 4 2" xfId="11207"/>
    <cellStyle name="Percent 3 5 4_SCH J-3" xfId="18867"/>
    <cellStyle name="Percent 3 5 5" xfId="11208"/>
    <cellStyle name="Percent 3 5 6" xfId="11209"/>
    <cellStyle name="Percent 3 5_SCH J-3" xfId="18860"/>
    <cellStyle name="Percent 3 6" xfId="11210"/>
    <cellStyle name="Percent 3 6 2" xfId="11211"/>
    <cellStyle name="Percent 3 6 2 2" xfId="11212"/>
    <cellStyle name="Percent 3 6 2 2 2" xfId="11213"/>
    <cellStyle name="Percent 3 6 2 2_SCH J-3" xfId="18870"/>
    <cellStyle name="Percent 3 6 2 3" xfId="11214"/>
    <cellStyle name="Percent 3 6 2_SCH J-3" xfId="18869"/>
    <cellStyle name="Percent 3 6 3" xfId="11215"/>
    <cellStyle name="Percent 3 6 3 2" xfId="11216"/>
    <cellStyle name="Percent 3 6 3_SCH J-3" xfId="18871"/>
    <cellStyle name="Percent 3 6 4" xfId="11217"/>
    <cellStyle name="Percent 3 6_SCH J-3" xfId="18868"/>
    <cellStyle name="Percent 3 7" xfId="11218"/>
    <cellStyle name="Percent 3 7 2" xfId="11219"/>
    <cellStyle name="Percent 3 7 2 2" xfId="11220"/>
    <cellStyle name="Percent 3 7 2_SCH J-3" xfId="18873"/>
    <cellStyle name="Percent 3 7 3" xfId="11221"/>
    <cellStyle name="Percent 3 7_SCH J-3" xfId="18872"/>
    <cellStyle name="Percent 3 8" xfId="11222"/>
    <cellStyle name="Percent 3 8 2" xfId="11223"/>
    <cellStyle name="Percent 3 8_SCH J-3" xfId="18874"/>
    <cellStyle name="Percent 3 9" xfId="11224"/>
    <cellStyle name="Percent 3_SCH J-3" xfId="18795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2_SCH J-3" xfId="18879"/>
    <cellStyle name="Percent 4 2 2 2 3" xfId="11231"/>
    <cellStyle name="Percent 4 2 2 2 4" xfId="11232"/>
    <cellStyle name="Percent 4 2 2 2_SCH J-3" xfId="18878"/>
    <cellStyle name="Percent 4 2 2 3" xfId="11233"/>
    <cellStyle name="Percent 4 2 2 3 2" xfId="11234"/>
    <cellStyle name="Percent 4 2 2 3_SCH J-3" xfId="18880"/>
    <cellStyle name="Percent 4 2 2 4" xfId="11235"/>
    <cellStyle name="Percent 4 2 2 5" xfId="11236"/>
    <cellStyle name="Percent 4 2 2_SCH J-3" xfId="18877"/>
    <cellStyle name="Percent 4 2 3" xfId="11237"/>
    <cellStyle name="Percent 4 2 3 2" xfId="11238"/>
    <cellStyle name="Percent 4 2 3 2 2" xfId="11239"/>
    <cellStyle name="Percent 4 2 3 2_SCH J-3" xfId="18882"/>
    <cellStyle name="Percent 4 2 3 3" xfId="11240"/>
    <cellStyle name="Percent 4 2 3 4" xfId="11241"/>
    <cellStyle name="Percent 4 2 3_SCH J-3" xfId="18881"/>
    <cellStyle name="Percent 4 2 4" xfId="11242"/>
    <cellStyle name="Percent 4 2 4 2" xfId="11243"/>
    <cellStyle name="Percent 4 2 4_SCH J-3" xfId="18883"/>
    <cellStyle name="Percent 4 2 5" xfId="11244"/>
    <cellStyle name="Percent 4 2 6" xfId="11245"/>
    <cellStyle name="Percent 4 2_SCH J-3" xfId="18876"/>
    <cellStyle name="Percent 4 3" xfId="11246"/>
    <cellStyle name="Percent 4 3 2" xfId="11247"/>
    <cellStyle name="Percent 4 3 2 2" xfId="11248"/>
    <cellStyle name="Percent 4 3 2 2 2" xfId="11249"/>
    <cellStyle name="Percent 4 3 2 2_SCH J-3" xfId="18886"/>
    <cellStyle name="Percent 4 3 2 3" xfId="11250"/>
    <cellStyle name="Percent 4 3 2_SCH J-3" xfId="18885"/>
    <cellStyle name="Percent 4 3 3" xfId="11251"/>
    <cellStyle name="Percent 4 3 3 2" xfId="11252"/>
    <cellStyle name="Percent 4 3 3_SCH J-3" xfId="18887"/>
    <cellStyle name="Percent 4 3 4" xfId="11253"/>
    <cellStyle name="Percent 4 3 5" xfId="11254"/>
    <cellStyle name="Percent 4 3_SCH J-3" xfId="18884"/>
    <cellStyle name="Percent 4 4" xfId="11255"/>
    <cellStyle name="Percent 4 4 2" xfId="11256"/>
    <cellStyle name="Percent 4 4 2 2" xfId="11257"/>
    <cellStyle name="Percent 4 4 2_SCH J-3" xfId="18889"/>
    <cellStyle name="Percent 4 4 3" xfId="11258"/>
    <cellStyle name="Percent 4 4_SCH J-3" xfId="18888"/>
    <cellStyle name="Percent 4 5" xfId="11259"/>
    <cellStyle name="Percent 4 5 2" xfId="11260"/>
    <cellStyle name="Percent 4 5_SCH J-3" xfId="18890"/>
    <cellStyle name="Percent 4 6" xfId="11261"/>
    <cellStyle name="Percent 4 7" xfId="11262"/>
    <cellStyle name="Percent 4 8" xfId="11263"/>
    <cellStyle name="Percent 4_SCH J-3" xfId="18875"/>
    <cellStyle name="Percent 5" xfId="11264"/>
    <cellStyle name="Percent 5 2" xfId="11265"/>
    <cellStyle name="Percent 5 2 2" xfId="11266"/>
    <cellStyle name="Percent 5 2_SCH J-3" xfId="18892"/>
    <cellStyle name="Percent 5 3" xfId="11267"/>
    <cellStyle name="Percent 5_SCH J-3" xfId="18891"/>
    <cellStyle name="Percent 6" xfId="11268"/>
    <cellStyle name="Percent 6 2" xfId="11269"/>
    <cellStyle name="Percent 6 3" xfId="11270"/>
    <cellStyle name="Percent 6_SCH J-3" xfId="18893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2_SCH J-3" xfId="18896"/>
    <cellStyle name="Percent 7 2 3" xfId="11276"/>
    <cellStyle name="Percent 7 2 4" xfId="11277"/>
    <cellStyle name="Percent 7 2_SCH J-3" xfId="18895"/>
    <cellStyle name="Percent 7 3" xfId="11278"/>
    <cellStyle name="Percent 7 3 2" xfId="11279"/>
    <cellStyle name="Percent 7 3 3" xfId="11280"/>
    <cellStyle name="Percent 7 3_SCH J-3" xfId="18897"/>
    <cellStyle name="Percent 7 4" xfId="11281"/>
    <cellStyle name="Percent 7 5" xfId="11282"/>
    <cellStyle name="Percent 7 6" xfId="11283"/>
    <cellStyle name="Percent 7_SCH J-3" xfId="18894"/>
    <cellStyle name="Percent 8" xfId="11284"/>
    <cellStyle name="Percent 8 2" xfId="11285"/>
    <cellStyle name="Percent 8 2 2" xfId="11286"/>
    <cellStyle name="Percent 8 2 2 2" xfId="11287"/>
    <cellStyle name="Percent 8 2 2_SCH J-3" xfId="18900"/>
    <cellStyle name="Percent 8 2 3" xfId="11288"/>
    <cellStyle name="Percent 8 2_SCH J-3" xfId="18899"/>
    <cellStyle name="Percent 8 3" xfId="11289"/>
    <cellStyle name="Percent 8 3 2" xfId="11290"/>
    <cellStyle name="Percent 8 3_SCH J-3" xfId="18901"/>
    <cellStyle name="Percent 8 4" xfId="11291"/>
    <cellStyle name="Percent 8 5" xfId="11292"/>
    <cellStyle name="Percent 8 6" xfId="11293"/>
    <cellStyle name="Percent 8_SCH J-3" xfId="18898"/>
    <cellStyle name="Percent 9" xfId="11294"/>
    <cellStyle name="Percent 9 2" xfId="11295"/>
    <cellStyle name="Percent 9 2 2" xfId="11296"/>
    <cellStyle name="Percent 9 2 3" xfId="11297"/>
    <cellStyle name="Percent 9 2_SCH J-3" xfId="18903"/>
    <cellStyle name="Percent 9 3" xfId="11298"/>
    <cellStyle name="Percent 9 3 2" xfId="11299"/>
    <cellStyle name="Percent 9 3_SCH J-3" xfId="18904"/>
    <cellStyle name="Percent 9 4" xfId="11300"/>
    <cellStyle name="Percent 9 5" xfId="11301"/>
    <cellStyle name="Percent 9 6" xfId="11302"/>
    <cellStyle name="Percent 9_SCH J-3" xfId="18902"/>
    <cellStyle name="Project Overview Data Entry" xfId="11303"/>
    <cellStyle name="Project Overview Data Entry 2" xfId="11304"/>
    <cellStyle name="Project Overview Data Entry_SCH J-3" xfId="18905"/>
    <cellStyle name="PSChar" xfId="11305"/>
    <cellStyle name="PSChar 2" xfId="14580"/>
    <cellStyle name="PSChar_SCH J-3" xfId="18906"/>
    <cellStyle name="PSDate" xfId="11306"/>
    <cellStyle name="PSDec" xfId="11307"/>
    <cellStyle name="PSHeading" xfId="11308"/>
    <cellStyle name="PSInt" xfId="11309"/>
    <cellStyle name="PSSpacer" xfId="11310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2_SCH J-3" xfId="18908"/>
    <cellStyle name="ReportTitlePrompt 3" xfId="11346"/>
    <cellStyle name="ReportTitlePrompt 4" xfId="11347"/>
    <cellStyle name="ReportTitlePrompt 5" xfId="14581"/>
    <cellStyle name="ReportTitlePrompt_SCH J-3" xfId="18907"/>
    <cellStyle name="ReportTitleValue" xfId="11348"/>
    <cellStyle name="ReportTitleValue 2" xfId="11349"/>
    <cellStyle name="ReportTitleValue 2 2" xfId="11350"/>
    <cellStyle name="ReportTitleValue 2_SCH J-3" xfId="18910"/>
    <cellStyle name="ReportTitleValue_SCH J-3" xfId="18909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2_SCH J-3" xfId="18912"/>
    <cellStyle name="RowAcctAbovePrompt 3" xfId="11356"/>
    <cellStyle name="RowAcctAbovePrompt 4" xfId="14582"/>
    <cellStyle name="RowAcctAbovePrompt_SCH J-3" xfId="18911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2_SCH J-3" xfId="18914"/>
    <cellStyle name="RowAcctSOBAbovePrompt 3" xfId="11361"/>
    <cellStyle name="RowAcctSOBAbovePrompt 4" xfId="14583"/>
    <cellStyle name="RowAcctSOBAbovePrompt_SCH J-3" xfId="18913"/>
    <cellStyle name="RowAcctSOBValue" xfId="11362"/>
    <cellStyle name="RowAcctSOBValue 2" xfId="11363"/>
    <cellStyle name="RowAcctSOBValue 2 2" xfId="11364"/>
    <cellStyle name="RowAcctSOBValue 2 3" xfId="11365"/>
    <cellStyle name="RowAcctSOBValue 2_SCH J-3" xfId="18916"/>
    <cellStyle name="RowAcctSOBValue 3" xfId="11366"/>
    <cellStyle name="RowAcctSOBValue 4" xfId="14584"/>
    <cellStyle name="RowAcctSOBValue_SCH J-3" xfId="18915"/>
    <cellStyle name="RowAcctValue" xfId="11367"/>
    <cellStyle name="RowAcctValue 2" xfId="11368"/>
    <cellStyle name="RowAcctValue 2 2" xfId="11369"/>
    <cellStyle name="RowAcctValue 2_SCH J-3" xfId="18918"/>
    <cellStyle name="RowAcctValue_SCH J-3" xfId="18917"/>
    <cellStyle name="RowAttrAbovePrompt" xfId="11370"/>
    <cellStyle name="RowAttrAbovePrompt 2" xfId="11371"/>
    <cellStyle name="RowAttrAbovePrompt 2 2" xfId="11372"/>
    <cellStyle name="RowAttrAbovePrompt 2 3" xfId="11373"/>
    <cellStyle name="RowAttrAbovePrompt 2_SCH J-3" xfId="18920"/>
    <cellStyle name="RowAttrAbovePrompt 3" xfId="11374"/>
    <cellStyle name="RowAttrAbovePrompt 4" xfId="14585"/>
    <cellStyle name="RowAttrAbovePrompt_SCH J-3" xfId="18919"/>
    <cellStyle name="RowAttrValue" xfId="11375"/>
    <cellStyle name="RowAttrValue 2" xfId="11376"/>
    <cellStyle name="RowAttrValue 2 2" xfId="11377"/>
    <cellStyle name="RowAttrValue 2_SCH J-3" xfId="18922"/>
    <cellStyle name="RowAttrValue_SCH J-3" xfId="18921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2_SCH J-3" xfId="18924"/>
    <cellStyle name="RowColSetAbovePrompt 3" xfId="11382"/>
    <cellStyle name="RowColSetAbovePrompt 4" xfId="14586"/>
    <cellStyle name="RowColSetAbovePrompt_SCH J-3" xfId="18923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2_SCH J-3" xfId="18926"/>
    <cellStyle name="RowColSetLeftPrompt 3" xfId="11387"/>
    <cellStyle name="RowColSetLeftPrompt 4" xfId="14587"/>
    <cellStyle name="RowColSetLeftPrompt_SCH J-3" xfId="18925"/>
    <cellStyle name="RowColSetValue" xfId="11388"/>
    <cellStyle name="RowColSetValue 2" xfId="11389"/>
    <cellStyle name="RowColSetValue 2 2" xfId="11390"/>
    <cellStyle name="RowColSetValue 2_SCH J-3" xfId="18928"/>
    <cellStyle name="RowColSetValue 3" xfId="11391"/>
    <cellStyle name="RowColSetValue_SCH J-3" xfId="18927"/>
    <cellStyle name="RowLeftPrompt" xfId="11392"/>
    <cellStyle name="RowLeftPrompt 2" xfId="11393"/>
    <cellStyle name="RowLeftPrompt 2 2" xfId="11394"/>
    <cellStyle name="RowLeftPrompt 2 3" xfId="11395"/>
    <cellStyle name="RowLeftPrompt 2_SCH J-3" xfId="18930"/>
    <cellStyle name="RowLeftPrompt 3" xfId="11396"/>
    <cellStyle name="RowLeftPrompt 4" xfId="14588"/>
    <cellStyle name="RowLeftPrompt_SCH J-3" xfId="18929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2_SCH J-3" xfId="18932"/>
    <cellStyle name="SampleUsingFormatMask 3" xfId="11401"/>
    <cellStyle name="SampleUsingFormatMask 4" xfId="14589"/>
    <cellStyle name="SampleUsingFormatMask_SCH J-3" xfId="18931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2_SCH J-3" xfId="18934"/>
    <cellStyle name="SampleWithNoFormatMask 3" xfId="11406"/>
    <cellStyle name="SampleWithNoFormatMask 4" xfId="14590"/>
    <cellStyle name="SampleWithNoFormatMask_SCH J-3" xfId="18933"/>
    <cellStyle name="SAPBEXaggData" xfId="11407"/>
    <cellStyle name="SAPBEXaggData 10" xfId="11408"/>
    <cellStyle name="SAPBEXaggData 10 2" xfId="11409"/>
    <cellStyle name="SAPBEXaggData 10_SCH J-3" xfId="18936"/>
    <cellStyle name="SAPBEXaggData 11" xfId="11410"/>
    <cellStyle name="SAPBEXaggData 11 2" xfId="11411"/>
    <cellStyle name="SAPBEXaggData 11_SCH J-3" xfId="18937"/>
    <cellStyle name="SAPBEXaggData 12" xfId="11412"/>
    <cellStyle name="SAPBEXaggData 2" xfId="11413"/>
    <cellStyle name="SAPBEXaggData 2 10" xfId="11414"/>
    <cellStyle name="SAPBEXaggData 2 10 2" xfId="11415"/>
    <cellStyle name="SAPBEXaggData 2 10_SCH J-3" xfId="18939"/>
    <cellStyle name="SAPBEXaggData 2 11" xfId="11416"/>
    <cellStyle name="SAPBEXaggData 2 2" xfId="11417"/>
    <cellStyle name="SAPBEXaggData 2 2 2" xfId="11418"/>
    <cellStyle name="SAPBEXaggData 2 2_SCH J-3" xfId="18940"/>
    <cellStyle name="SAPBEXaggData 2 3" xfId="11419"/>
    <cellStyle name="SAPBEXaggData 2 3 2" xfId="11420"/>
    <cellStyle name="SAPBEXaggData 2 3_SCH J-3" xfId="18941"/>
    <cellStyle name="SAPBEXaggData 2 4" xfId="11421"/>
    <cellStyle name="SAPBEXaggData 2 4 2" xfId="11422"/>
    <cellStyle name="SAPBEXaggData 2 4_SCH J-3" xfId="18942"/>
    <cellStyle name="SAPBEXaggData 2 5" xfId="11423"/>
    <cellStyle name="SAPBEXaggData 2 5 2" xfId="11424"/>
    <cellStyle name="SAPBEXaggData 2 5_SCH J-3" xfId="18943"/>
    <cellStyle name="SAPBEXaggData 2 6" xfId="11425"/>
    <cellStyle name="SAPBEXaggData 2 6 2" xfId="11426"/>
    <cellStyle name="SAPBEXaggData 2 6_SCH J-3" xfId="18944"/>
    <cellStyle name="SAPBEXaggData 2 7" xfId="11427"/>
    <cellStyle name="SAPBEXaggData 2 7 2" xfId="11428"/>
    <cellStyle name="SAPBEXaggData 2 7_SCH J-3" xfId="18945"/>
    <cellStyle name="SAPBEXaggData 2 8" xfId="11429"/>
    <cellStyle name="SAPBEXaggData 2 8 2" xfId="11430"/>
    <cellStyle name="SAPBEXaggData 2 8_SCH J-3" xfId="18946"/>
    <cellStyle name="SAPBEXaggData 2 9" xfId="11431"/>
    <cellStyle name="SAPBEXaggData 2 9 2" xfId="11432"/>
    <cellStyle name="SAPBEXaggData 2 9_SCH J-3" xfId="18947"/>
    <cellStyle name="SAPBEXaggData 2_SCH J-3" xfId="18938"/>
    <cellStyle name="SAPBEXaggData 3" xfId="11433"/>
    <cellStyle name="SAPBEXaggData 3 2" xfId="11434"/>
    <cellStyle name="SAPBEXaggData 3_SCH J-3" xfId="18948"/>
    <cellStyle name="SAPBEXaggData 4" xfId="11435"/>
    <cellStyle name="SAPBEXaggData 4 2" xfId="11436"/>
    <cellStyle name="SAPBEXaggData 4_SCH J-3" xfId="18949"/>
    <cellStyle name="SAPBEXaggData 5" xfId="11437"/>
    <cellStyle name="SAPBEXaggData 5 2" xfId="11438"/>
    <cellStyle name="SAPBEXaggData 5_SCH J-3" xfId="18950"/>
    <cellStyle name="SAPBEXaggData 6" xfId="11439"/>
    <cellStyle name="SAPBEXaggData 6 2" xfId="11440"/>
    <cellStyle name="SAPBEXaggData 6_SCH J-3" xfId="18951"/>
    <cellStyle name="SAPBEXaggData 7" xfId="11441"/>
    <cellStyle name="SAPBEXaggData 7 2" xfId="11442"/>
    <cellStyle name="SAPBEXaggData 7_SCH J-3" xfId="18952"/>
    <cellStyle name="SAPBEXaggData 8" xfId="11443"/>
    <cellStyle name="SAPBEXaggData 8 2" xfId="11444"/>
    <cellStyle name="SAPBEXaggData 8_SCH J-3" xfId="18953"/>
    <cellStyle name="SAPBEXaggData 9" xfId="11445"/>
    <cellStyle name="SAPBEXaggData 9 2" xfId="11446"/>
    <cellStyle name="SAPBEXaggData 9_SCH J-3" xfId="18954"/>
    <cellStyle name="SAPBEXaggData_SCH J-3" xfId="18935"/>
    <cellStyle name="SAPBEXaggDataEmph" xfId="11447"/>
    <cellStyle name="SAPBEXaggDataEmph 10" xfId="11448"/>
    <cellStyle name="SAPBEXaggDataEmph 10 2" xfId="11449"/>
    <cellStyle name="SAPBEXaggDataEmph 10_SCH J-3" xfId="18956"/>
    <cellStyle name="SAPBEXaggDataEmph 11" xfId="11450"/>
    <cellStyle name="SAPBEXaggDataEmph 2" xfId="11451"/>
    <cellStyle name="SAPBEXaggDataEmph 2 2" xfId="11452"/>
    <cellStyle name="SAPBEXaggDataEmph 2_SCH J-3" xfId="18957"/>
    <cellStyle name="SAPBEXaggDataEmph 3" xfId="11453"/>
    <cellStyle name="SAPBEXaggDataEmph 3 2" xfId="11454"/>
    <cellStyle name="SAPBEXaggDataEmph 3_SCH J-3" xfId="18958"/>
    <cellStyle name="SAPBEXaggDataEmph 4" xfId="11455"/>
    <cellStyle name="SAPBEXaggDataEmph 4 2" xfId="11456"/>
    <cellStyle name="SAPBEXaggDataEmph 4_SCH J-3" xfId="18959"/>
    <cellStyle name="SAPBEXaggDataEmph 5" xfId="11457"/>
    <cellStyle name="SAPBEXaggDataEmph 5 2" xfId="11458"/>
    <cellStyle name="SAPBEXaggDataEmph 5_SCH J-3" xfId="18960"/>
    <cellStyle name="SAPBEXaggDataEmph 6" xfId="11459"/>
    <cellStyle name="SAPBEXaggDataEmph 6 2" xfId="11460"/>
    <cellStyle name="SAPBEXaggDataEmph 6_SCH J-3" xfId="18961"/>
    <cellStyle name="SAPBEXaggDataEmph 7" xfId="11461"/>
    <cellStyle name="SAPBEXaggDataEmph 7 2" xfId="11462"/>
    <cellStyle name="SAPBEXaggDataEmph 7_SCH J-3" xfId="18962"/>
    <cellStyle name="SAPBEXaggDataEmph 8" xfId="11463"/>
    <cellStyle name="SAPBEXaggDataEmph 8 2" xfId="11464"/>
    <cellStyle name="SAPBEXaggDataEmph 8_SCH J-3" xfId="18963"/>
    <cellStyle name="SAPBEXaggDataEmph 9" xfId="11465"/>
    <cellStyle name="SAPBEXaggDataEmph 9 2" xfId="11466"/>
    <cellStyle name="SAPBEXaggDataEmph 9_SCH J-3" xfId="18964"/>
    <cellStyle name="SAPBEXaggDataEmph_SCH J-3" xfId="18955"/>
    <cellStyle name="SAPBEXaggItem" xfId="11467"/>
    <cellStyle name="SAPBEXaggItem 10" xfId="11468"/>
    <cellStyle name="SAPBEXaggItem 10 2" xfId="11469"/>
    <cellStyle name="SAPBEXaggItem 10_SCH J-3" xfId="18966"/>
    <cellStyle name="SAPBEXaggItem 11" xfId="11470"/>
    <cellStyle name="SAPBEXaggItem 11 2" xfId="11471"/>
    <cellStyle name="SAPBEXaggItem 11_SCH J-3" xfId="18967"/>
    <cellStyle name="SAPBEXaggItem 12" xfId="11472"/>
    <cellStyle name="SAPBEXaggItem 2" xfId="11473"/>
    <cellStyle name="SAPBEXaggItem 2 10" xfId="11474"/>
    <cellStyle name="SAPBEXaggItem 2 10 2" xfId="11475"/>
    <cellStyle name="SAPBEXaggItem 2 10_SCH J-3" xfId="18969"/>
    <cellStyle name="SAPBEXaggItem 2 11" xfId="11476"/>
    <cellStyle name="SAPBEXaggItem 2 2" xfId="11477"/>
    <cellStyle name="SAPBEXaggItem 2 2 2" xfId="11478"/>
    <cellStyle name="SAPBEXaggItem 2 2_SCH J-3" xfId="18970"/>
    <cellStyle name="SAPBEXaggItem 2 3" xfId="11479"/>
    <cellStyle name="SAPBEXaggItem 2 3 2" xfId="11480"/>
    <cellStyle name="SAPBEXaggItem 2 3_SCH J-3" xfId="18971"/>
    <cellStyle name="SAPBEXaggItem 2 4" xfId="11481"/>
    <cellStyle name="SAPBEXaggItem 2 4 2" xfId="11482"/>
    <cellStyle name="SAPBEXaggItem 2 4_SCH J-3" xfId="18972"/>
    <cellStyle name="SAPBEXaggItem 2 5" xfId="11483"/>
    <cellStyle name="SAPBEXaggItem 2 5 2" xfId="11484"/>
    <cellStyle name="SAPBEXaggItem 2 5_SCH J-3" xfId="18973"/>
    <cellStyle name="SAPBEXaggItem 2 6" xfId="11485"/>
    <cellStyle name="SAPBEXaggItem 2 6 2" xfId="11486"/>
    <cellStyle name="SAPBEXaggItem 2 6_SCH J-3" xfId="18974"/>
    <cellStyle name="SAPBEXaggItem 2 7" xfId="11487"/>
    <cellStyle name="SAPBEXaggItem 2 7 2" xfId="11488"/>
    <cellStyle name="SAPBEXaggItem 2 7_SCH J-3" xfId="18975"/>
    <cellStyle name="SAPBEXaggItem 2 8" xfId="11489"/>
    <cellStyle name="SAPBEXaggItem 2 8 2" xfId="11490"/>
    <cellStyle name="SAPBEXaggItem 2 8_SCH J-3" xfId="18976"/>
    <cellStyle name="SAPBEXaggItem 2 9" xfId="11491"/>
    <cellStyle name="SAPBEXaggItem 2 9 2" xfId="11492"/>
    <cellStyle name="SAPBEXaggItem 2 9_SCH J-3" xfId="18977"/>
    <cellStyle name="SAPBEXaggItem 2_SCH J-3" xfId="18968"/>
    <cellStyle name="SAPBEXaggItem 3" xfId="11493"/>
    <cellStyle name="SAPBEXaggItem 3 2" xfId="11494"/>
    <cellStyle name="SAPBEXaggItem 3_SCH J-3" xfId="18978"/>
    <cellStyle name="SAPBEXaggItem 4" xfId="11495"/>
    <cellStyle name="SAPBEXaggItem 4 2" xfId="11496"/>
    <cellStyle name="SAPBEXaggItem 4_SCH J-3" xfId="18979"/>
    <cellStyle name="SAPBEXaggItem 5" xfId="11497"/>
    <cellStyle name="SAPBEXaggItem 5 2" xfId="11498"/>
    <cellStyle name="SAPBEXaggItem 5_SCH J-3" xfId="18980"/>
    <cellStyle name="SAPBEXaggItem 6" xfId="11499"/>
    <cellStyle name="SAPBEXaggItem 6 2" xfId="11500"/>
    <cellStyle name="SAPBEXaggItem 6_SCH J-3" xfId="18981"/>
    <cellStyle name="SAPBEXaggItem 7" xfId="11501"/>
    <cellStyle name="SAPBEXaggItem 7 2" xfId="11502"/>
    <cellStyle name="SAPBEXaggItem 7_SCH J-3" xfId="18982"/>
    <cellStyle name="SAPBEXaggItem 8" xfId="11503"/>
    <cellStyle name="SAPBEXaggItem 8 2" xfId="11504"/>
    <cellStyle name="SAPBEXaggItem 8_SCH J-3" xfId="18983"/>
    <cellStyle name="SAPBEXaggItem 9" xfId="11505"/>
    <cellStyle name="SAPBEXaggItem 9 2" xfId="11506"/>
    <cellStyle name="SAPBEXaggItem 9_SCH J-3" xfId="18984"/>
    <cellStyle name="SAPBEXaggItem_SCH J-3" xfId="18965"/>
    <cellStyle name="SAPBEXaggItemX" xfId="11507"/>
    <cellStyle name="SAPBEXaggItemX 10" xfId="11508"/>
    <cellStyle name="SAPBEXaggItemX 10 2" xfId="11509"/>
    <cellStyle name="SAPBEXaggItemX 10_SCH J-3" xfId="18986"/>
    <cellStyle name="SAPBEXaggItemX 11" xfId="11510"/>
    <cellStyle name="SAPBEXaggItemX 11 2" xfId="11511"/>
    <cellStyle name="SAPBEXaggItemX 11_SCH J-3" xfId="18987"/>
    <cellStyle name="SAPBEXaggItemX 12" xfId="11512"/>
    <cellStyle name="SAPBEXaggItemX 2" xfId="11513"/>
    <cellStyle name="SAPBEXaggItemX 2 10" xfId="11514"/>
    <cellStyle name="SAPBEXaggItemX 2 10 2" xfId="11515"/>
    <cellStyle name="SAPBEXaggItemX 2 10_SCH J-3" xfId="18989"/>
    <cellStyle name="SAPBEXaggItemX 2 11" xfId="11516"/>
    <cellStyle name="SAPBEXaggItemX 2 2" xfId="11517"/>
    <cellStyle name="SAPBEXaggItemX 2 2 2" xfId="11518"/>
    <cellStyle name="SAPBEXaggItemX 2 2_SCH J-3" xfId="18990"/>
    <cellStyle name="SAPBEXaggItemX 2 3" xfId="11519"/>
    <cellStyle name="SAPBEXaggItemX 2 3 2" xfId="11520"/>
    <cellStyle name="SAPBEXaggItemX 2 3_SCH J-3" xfId="18991"/>
    <cellStyle name="SAPBEXaggItemX 2 4" xfId="11521"/>
    <cellStyle name="SAPBEXaggItemX 2 4 2" xfId="11522"/>
    <cellStyle name="SAPBEXaggItemX 2 4_SCH J-3" xfId="18992"/>
    <cellStyle name="SAPBEXaggItemX 2 5" xfId="11523"/>
    <cellStyle name="SAPBEXaggItemX 2 5 2" xfId="11524"/>
    <cellStyle name="SAPBEXaggItemX 2 5_SCH J-3" xfId="18993"/>
    <cellStyle name="SAPBEXaggItemX 2 6" xfId="11525"/>
    <cellStyle name="SAPBEXaggItemX 2 6 2" xfId="11526"/>
    <cellStyle name="SAPBEXaggItemX 2 6_SCH J-3" xfId="18994"/>
    <cellStyle name="SAPBEXaggItemX 2 7" xfId="11527"/>
    <cellStyle name="SAPBEXaggItemX 2 7 2" xfId="11528"/>
    <cellStyle name="SAPBEXaggItemX 2 7_SCH J-3" xfId="18995"/>
    <cellStyle name="SAPBEXaggItemX 2 8" xfId="11529"/>
    <cellStyle name="SAPBEXaggItemX 2 8 2" xfId="11530"/>
    <cellStyle name="SAPBEXaggItemX 2 8_SCH J-3" xfId="18996"/>
    <cellStyle name="SAPBEXaggItemX 2 9" xfId="11531"/>
    <cellStyle name="SAPBEXaggItemX 2 9 2" xfId="11532"/>
    <cellStyle name="SAPBEXaggItemX 2 9_SCH J-3" xfId="18997"/>
    <cellStyle name="SAPBEXaggItemX 2_SCH J-3" xfId="18988"/>
    <cellStyle name="SAPBEXaggItemX 3" xfId="11533"/>
    <cellStyle name="SAPBEXaggItemX 3 2" xfId="11534"/>
    <cellStyle name="SAPBEXaggItemX 3_SCH J-3" xfId="18998"/>
    <cellStyle name="SAPBEXaggItemX 4" xfId="11535"/>
    <cellStyle name="SAPBEXaggItemX 4 2" xfId="11536"/>
    <cellStyle name="SAPBEXaggItemX 4_SCH J-3" xfId="18999"/>
    <cellStyle name="SAPBEXaggItemX 5" xfId="11537"/>
    <cellStyle name="SAPBEXaggItemX 5 2" xfId="11538"/>
    <cellStyle name="SAPBEXaggItemX 5_SCH J-3" xfId="19000"/>
    <cellStyle name="SAPBEXaggItemX 6" xfId="11539"/>
    <cellStyle name="SAPBEXaggItemX 6 2" xfId="11540"/>
    <cellStyle name="SAPBEXaggItemX 6_SCH J-3" xfId="19001"/>
    <cellStyle name="SAPBEXaggItemX 7" xfId="11541"/>
    <cellStyle name="SAPBEXaggItemX 7 2" xfId="11542"/>
    <cellStyle name="SAPBEXaggItemX 7_SCH J-3" xfId="19002"/>
    <cellStyle name="SAPBEXaggItemX 8" xfId="11543"/>
    <cellStyle name="SAPBEXaggItemX 8 2" xfId="11544"/>
    <cellStyle name="SAPBEXaggItemX 8_SCH J-3" xfId="19003"/>
    <cellStyle name="SAPBEXaggItemX 9" xfId="11545"/>
    <cellStyle name="SAPBEXaggItemX 9 2" xfId="11546"/>
    <cellStyle name="SAPBEXaggItemX 9_SCH J-3" xfId="19004"/>
    <cellStyle name="SAPBEXaggItemX_SCH J-3" xfId="18985"/>
    <cellStyle name="SAPBEXchaText" xfId="11547"/>
    <cellStyle name="SAPBEXchaText 2" xfId="11548"/>
    <cellStyle name="SAPBEXchaText_SCH J-3" xfId="19005"/>
    <cellStyle name="SAPBEXexcBad7" xfId="11549"/>
    <cellStyle name="SAPBEXexcBad7 10" xfId="11550"/>
    <cellStyle name="SAPBEXexcBad7 10 2" xfId="11551"/>
    <cellStyle name="SAPBEXexcBad7 10_SCH J-3" xfId="19007"/>
    <cellStyle name="SAPBEXexcBad7 11" xfId="11552"/>
    <cellStyle name="SAPBEXexcBad7 11 2" xfId="11553"/>
    <cellStyle name="SAPBEXexcBad7 11_SCH J-3" xfId="19008"/>
    <cellStyle name="SAPBEXexcBad7 12" xfId="11554"/>
    <cellStyle name="SAPBEXexcBad7 2" xfId="11555"/>
    <cellStyle name="SAPBEXexcBad7 2 10" xfId="11556"/>
    <cellStyle name="SAPBEXexcBad7 2 10 2" xfId="11557"/>
    <cellStyle name="SAPBEXexcBad7 2 10_SCH J-3" xfId="19010"/>
    <cellStyle name="SAPBEXexcBad7 2 11" xfId="11558"/>
    <cellStyle name="SAPBEXexcBad7 2 2" xfId="11559"/>
    <cellStyle name="SAPBEXexcBad7 2 2 2" xfId="11560"/>
    <cellStyle name="SAPBEXexcBad7 2 2_SCH J-3" xfId="19011"/>
    <cellStyle name="SAPBEXexcBad7 2 3" xfId="11561"/>
    <cellStyle name="SAPBEXexcBad7 2 3 2" xfId="11562"/>
    <cellStyle name="SAPBEXexcBad7 2 3_SCH J-3" xfId="19012"/>
    <cellStyle name="SAPBEXexcBad7 2 4" xfId="11563"/>
    <cellStyle name="SAPBEXexcBad7 2 4 2" xfId="11564"/>
    <cellStyle name="SAPBEXexcBad7 2 4_SCH J-3" xfId="19013"/>
    <cellStyle name="SAPBEXexcBad7 2 5" xfId="11565"/>
    <cellStyle name="SAPBEXexcBad7 2 5 2" xfId="11566"/>
    <cellStyle name="SAPBEXexcBad7 2 5_SCH J-3" xfId="19014"/>
    <cellStyle name="SAPBEXexcBad7 2 6" xfId="11567"/>
    <cellStyle name="SAPBEXexcBad7 2 6 2" xfId="11568"/>
    <cellStyle name="SAPBEXexcBad7 2 6_SCH J-3" xfId="19015"/>
    <cellStyle name="SAPBEXexcBad7 2 7" xfId="11569"/>
    <cellStyle name="SAPBEXexcBad7 2 7 2" xfId="11570"/>
    <cellStyle name="SAPBEXexcBad7 2 7_SCH J-3" xfId="19016"/>
    <cellStyle name="SAPBEXexcBad7 2 8" xfId="11571"/>
    <cellStyle name="SAPBEXexcBad7 2 8 2" xfId="11572"/>
    <cellStyle name="SAPBEXexcBad7 2 8_SCH J-3" xfId="19017"/>
    <cellStyle name="SAPBEXexcBad7 2 9" xfId="11573"/>
    <cellStyle name="SAPBEXexcBad7 2 9 2" xfId="11574"/>
    <cellStyle name="SAPBEXexcBad7 2 9_SCH J-3" xfId="19018"/>
    <cellStyle name="SAPBEXexcBad7 2_SCH J-3" xfId="19009"/>
    <cellStyle name="SAPBEXexcBad7 3" xfId="11575"/>
    <cellStyle name="SAPBEXexcBad7 3 2" xfId="11576"/>
    <cellStyle name="SAPBEXexcBad7 3_SCH J-3" xfId="19019"/>
    <cellStyle name="SAPBEXexcBad7 4" xfId="11577"/>
    <cellStyle name="SAPBEXexcBad7 4 2" xfId="11578"/>
    <cellStyle name="SAPBEXexcBad7 4_SCH J-3" xfId="19020"/>
    <cellStyle name="SAPBEXexcBad7 5" xfId="11579"/>
    <cellStyle name="SAPBEXexcBad7 5 2" xfId="11580"/>
    <cellStyle name="SAPBEXexcBad7 5_SCH J-3" xfId="19021"/>
    <cellStyle name="SAPBEXexcBad7 6" xfId="11581"/>
    <cellStyle name="SAPBEXexcBad7 6 2" xfId="11582"/>
    <cellStyle name="SAPBEXexcBad7 6_SCH J-3" xfId="19022"/>
    <cellStyle name="SAPBEXexcBad7 7" xfId="11583"/>
    <cellStyle name="SAPBEXexcBad7 7 2" xfId="11584"/>
    <cellStyle name="SAPBEXexcBad7 7_SCH J-3" xfId="19023"/>
    <cellStyle name="SAPBEXexcBad7 8" xfId="11585"/>
    <cellStyle name="SAPBEXexcBad7 8 2" xfId="11586"/>
    <cellStyle name="SAPBEXexcBad7 8_SCH J-3" xfId="19024"/>
    <cellStyle name="SAPBEXexcBad7 9" xfId="11587"/>
    <cellStyle name="SAPBEXexcBad7 9 2" xfId="11588"/>
    <cellStyle name="SAPBEXexcBad7 9_SCH J-3" xfId="19025"/>
    <cellStyle name="SAPBEXexcBad7_SCH J-3" xfId="19006"/>
    <cellStyle name="SAPBEXexcBad8" xfId="11589"/>
    <cellStyle name="SAPBEXexcBad8 10" xfId="11590"/>
    <cellStyle name="SAPBEXexcBad8 10 2" xfId="11591"/>
    <cellStyle name="SAPBEXexcBad8 10_SCH J-3" xfId="19027"/>
    <cellStyle name="SAPBEXexcBad8 11" xfId="11592"/>
    <cellStyle name="SAPBEXexcBad8 2" xfId="11593"/>
    <cellStyle name="SAPBEXexcBad8 2 2" xfId="11594"/>
    <cellStyle name="SAPBEXexcBad8 2_SCH J-3" xfId="19028"/>
    <cellStyle name="SAPBEXexcBad8 3" xfId="11595"/>
    <cellStyle name="SAPBEXexcBad8 3 2" xfId="11596"/>
    <cellStyle name="SAPBEXexcBad8 3_SCH J-3" xfId="19029"/>
    <cellStyle name="SAPBEXexcBad8 4" xfId="11597"/>
    <cellStyle name="SAPBEXexcBad8 4 2" xfId="11598"/>
    <cellStyle name="SAPBEXexcBad8 4_SCH J-3" xfId="19030"/>
    <cellStyle name="SAPBEXexcBad8 5" xfId="11599"/>
    <cellStyle name="SAPBEXexcBad8 5 2" xfId="11600"/>
    <cellStyle name="SAPBEXexcBad8 5_SCH J-3" xfId="19031"/>
    <cellStyle name="SAPBEXexcBad8 6" xfId="11601"/>
    <cellStyle name="SAPBEXexcBad8 6 2" xfId="11602"/>
    <cellStyle name="SAPBEXexcBad8 6_SCH J-3" xfId="19032"/>
    <cellStyle name="SAPBEXexcBad8 7" xfId="11603"/>
    <cellStyle name="SAPBEXexcBad8 7 2" xfId="11604"/>
    <cellStyle name="SAPBEXexcBad8 7_SCH J-3" xfId="19033"/>
    <cellStyle name="SAPBEXexcBad8 8" xfId="11605"/>
    <cellStyle name="SAPBEXexcBad8 8 2" xfId="11606"/>
    <cellStyle name="SAPBEXexcBad8 8_SCH J-3" xfId="19034"/>
    <cellStyle name="SAPBEXexcBad8 9" xfId="11607"/>
    <cellStyle name="SAPBEXexcBad8 9 2" xfId="11608"/>
    <cellStyle name="SAPBEXexcBad8 9_SCH J-3" xfId="19035"/>
    <cellStyle name="SAPBEXexcBad8_SCH J-3" xfId="19026"/>
    <cellStyle name="SAPBEXexcBad9" xfId="11609"/>
    <cellStyle name="SAPBEXexcBad9 10" xfId="11610"/>
    <cellStyle name="SAPBEXexcBad9 10 2" xfId="11611"/>
    <cellStyle name="SAPBEXexcBad9 10_SCH J-3" xfId="19037"/>
    <cellStyle name="SAPBEXexcBad9 11" xfId="11612"/>
    <cellStyle name="SAPBEXexcBad9 2" xfId="11613"/>
    <cellStyle name="SAPBEXexcBad9 2 2" xfId="11614"/>
    <cellStyle name="SAPBEXexcBad9 2_SCH J-3" xfId="19038"/>
    <cellStyle name="SAPBEXexcBad9 3" xfId="11615"/>
    <cellStyle name="SAPBEXexcBad9 3 2" xfId="11616"/>
    <cellStyle name="SAPBEXexcBad9 3_SCH J-3" xfId="19039"/>
    <cellStyle name="SAPBEXexcBad9 4" xfId="11617"/>
    <cellStyle name="SAPBEXexcBad9 4 2" xfId="11618"/>
    <cellStyle name="SAPBEXexcBad9 4_SCH J-3" xfId="19040"/>
    <cellStyle name="SAPBEXexcBad9 5" xfId="11619"/>
    <cellStyle name="SAPBEXexcBad9 5 2" xfId="11620"/>
    <cellStyle name="SAPBEXexcBad9 5_SCH J-3" xfId="19041"/>
    <cellStyle name="SAPBEXexcBad9 6" xfId="11621"/>
    <cellStyle name="SAPBEXexcBad9 6 2" xfId="11622"/>
    <cellStyle name="SAPBEXexcBad9 6_SCH J-3" xfId="19042"/>
    <cellStyle name="SAPBEXexcBad9 7" xfId="11623"/>
    <cellStyle name="SAPBEXexcBad9 7 2" xfId="11624"/>
    <cellStyle name="SAPBEXexcBad9 7_SCH J-3" xfId="19043"/>
    <cellStyle name="SAPBEXexcBad9 8" xfId="11625"/>
    <cellStyle name="SAPBEXexcBad9 8 2" xfId="11626"/>
    <cellStyle name="SAPBEXexcBad9 8_SCH J-3" xfId="19044"/>
    <cellStyle name="SAPBEXexcBad9 9" xfId="11627"/>
    <cellStyle name="SAPBEXexcBad9 9 2" xfId="11628"/>
    <cellStyle name="SAPBEXexcBad9 9_SCH J-3" xfId="19045"/>
    <cellStyle name="SAPBEXexcBad9_SCH J-3" xfId="19036"/>
    <cellStyle name="SAPBEXexcCritical4" xfId="11629"/>
    <cellStyle name="SAPBEXexcCritical4 10" xfId="11630"/>
    <cellStyle name="SAPBEXexcCritical4 10 2" xfId="11631"/>
    <cellStyle name="SAPBEXexcCritical4 10_SCH J-3" xfId="19047"/>
    <cellStyle name="SAPBEXexcCritical4 11" xfId="11632"/>
    <cellStyle name="SAPBEXexcCritical4 11 2" xfId="11633"/>
    <cellStyle name="SAPBEXexcCritical4 11_SCH J-3" xfId="19048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0_SCH J-3" xfId="19050"/>
    <cellStyle name="SAPBEXexcCritical4 2 11" xfId="11638"/>
    <cellStyle name="SAPBEXexcCritical4 2 2" xfId="11639"/>
    <cellStyle name="SAPBEXexcCritical4 2 2 2" xfId="11640"/>
    <cellStyle name="SAPBEXexcCritical4 2 2_SCH J-3" xfId="19051"/>
    <cellStyle name="SAPBEXexcCritical4 2 3" xfId="11641"/>
    <cellStyle name="SAPBEXexcCritical4 2 3 2" xfId="11642"/>
    <cellStyle name="SAPBEXexcCritical4 2 3_SCH J-3" xfId="19052"/>
    <cellStyle name="SAPBEXexcCritical4 2 4" xfId="11643"/>
    <cellStyle name="SAPBEXexcCritical4 2 4 2" xfId="11644"/>
    <cellStyle name="SAPBEXexcCritical4 2 4_SCH J-3" xfId="19053"/>
    <cellStyle name="SAPBEXexcCritical4 2 5" xfId="11645"/>
    <cellStyle name="SAPBEXexcCritical4 2 5 2" xfId="11646"/>
    <cellStyle name="SAPBEXexcCritical4 2 5_SCH J-3" xfId="19054"/>
    <cellStyle name="SAPBEXexcCritical4 2 6" xfId="11647"/>
    <cellStyle name="SAPBEXexcCritical4 2 6 2" xfId="11648"/>
    <cellStyle name="SAPBEXexcCritical4 2 6_SCH J-3" xfId="19055"/>
    <cellStyle name="SAPBEXexcCritical4 2 7" xfId="11649"/>
    <cellStyle name="SAPBEXexcCritical4 2 7 2" xfId="11650"/>
    <cellStyle name="SAPBEXexcCritical4 2 7_SCH J-3" xfId="19056"/>
    <cellStyle name="SAPBEXexcCritical4 2 8" xfId="11651"/>
    <cellStyle name="SAPBEXexcCritical4 2 8 2" xfId="11652"/>
    <cellStyle name="SAPBEXexcCritical4 2 8_SCH J-3" xfId="19057"/>
    <cellStyle name="SAPBEXexcCritical4 2 9" xfId="11653"/>
    <cellStyle name="SAPBEXexcCritical4 2 9 2" xfId="11654"/>
    <cellStyle name="SAPBEXexcCritical4 2 9_SCH J-3" xfId="19058"/>
    <cellStyle name="SAPBEXexcCritical4 2_SCH J-3" xfId="19049"/>
    <cellStyle name="SAPBEXexcCritical4 3" xfId="11655"/>
    <cellStyle name="SAPBEXexcCritical4 3 2" xfId="11656"/>
    <cellStyle name="SAPBEXexcCritical4 3_SCH J-3" xfId="19059"/>
    <cellStyle name="SAPBEXexcCritical4 4" xfId="11657"/>
    <cellStyle name="SAPBEXexcCritical4 4 2" xfId="11658"/>
    <cellStyle name="SAPBEXexcCritical4 4_SCH J-3" xfId="19060"/>
    <cellStyle name="SAPBEXexcCritical4 5" xfId="11659"/>
    <cellStyle name="SAPBEXexcCritical4 5 2" xfId="11660"/>
    <cellStyle name="SAPBEXexcCritical4 5_SCH J-3" xfId="19061"/>
    <cellStyle name="SAPBEXexcCritical4 6" xfId="11661"/>
    <cellStyle name="SAPBEXexcCritical4 6 2" xfId="11662"/>
    <cellStyle name="SAPBEXexcCritical4 6_SCH J-3" xfId="19062"/>
    <cellStyle name="SAPBEXexcCritical4 7" xfId="11663"/>
    <cellStyle name="SAPBEXexcCritical4 7 2" xfId="11664"/>
    <cellStyle name="SAPBEXexcCritical4 7_SCH J-3" xfId="19063"/>
    <cellStyle name="SAPBEXexcCritical4 8" xfId="11665"/>
    <cellStyle name="SAPBEXexcCritical4 8 2" xfId="11666"/>
    <cellStyle name="SAPBEXexcCritical4 8_SCH J-3" xfId="19064"/>
    <cellStyle name="SAPBEXexcCritical4 9" xfId="11667"/>
    <cellStyle name="SAPBEXexcCritical4 9 2" xfId="11668"/>
    <cellStyle name="SAPBEXexcCritical4 9_SCH J-3" xfId="19065"/>
    <cellStyle name="SAPBEXexcCritical4_SCH J-3" xfId="19046"/>
    <cellStyle name="SAPBEXexcCritical5" xfId="11669"/>
    <cellStyle name="SAPBEXexcCritical5 10" xfId="11670"/>
    <cellStyle name="SAPBEXexcCritical5 10 2" xfId="11671"/>
    <cellStyle name="SAPBEXexcCritical5 10_SCH J-3" xfId="19067"/>
    <cellStyle name="SAPBEXexcCritical5 11" xfId="11672"/>
    <cellStyle name="SAPBEXexcCritical5 11 2" xfId="11673"/>
    <cellStyle name="SAPBEXexcCritical5 11_SCH J-3" xfId="19068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0_SCH J-3" xfId="19070"/>
    <cellStyle name="SAPBEXexcCritical5 2 11" xfId="11678"/>
    <cellStyle name="SAPBEXexcCritical5 2 2" xfId="11679"/>
    <cellStyle name="SAPBEXexcCritical5 2 2 2" xfId="11680"/>
    <cellStyle name="SAPBEXexcCritical5 2 2_SCH J-3" xfId="19071"/>
    <cellStyle name="SAPBEXexcCritical5 2 3" xfId="11681"/>
    <cellStyle name="SAPBEXexcCritical5 2 3 2" xfId="11682"/>
    <cellStyle name="SAPBEXexcCritical5 2 3_SCH J-3" xfId="19072"/>
    <cellStyle name="SAPBEXexcCritical5 2 4" xfId="11683"/>
    <cellStyle name="SAPBEXexcCritical5 2 4 2" xfId="11684"/>
    <cellStyle name="SAPBEXexcCritical5 2 4_SCH J-3" xfId="19073"/>
    <cellStyle name="SAPBEXexcCritical5 2 5" xfId="11685"/>
    <cellStyle name="SAPBEXexcCritical5 2 5 2" xfId="11686"/>
    <cellStyle name="SAPBEXexcCritical5 2 5_SCH J-3" xfId="19074"/>
    <cellStyle name="SAPBEXexcCritical5 2 6" xfId="11687"/>
    <cellStyle name="SAPBEXexcCritical5 2 6 2" xfId="11688"/>
    <cellStyle name="SAPBEXexcCritical5 2 6_SCH J-3" xfId="19075"/>
    <cellStyle name="SAPBEXexcCritical5 2 7" xfId="11689"/>
    <cellStyle name="SAPBEXexcCritical5 2 7 2" xfId="11690"/>
    <cellStyle name="SAPBEXexcCritical5 2 7_SCH J-3" xfId="19076"/>
    <cellStyle name="SAPBEXexcCritical5 2 8" xfId="11691"/>
    <cellStyle name="SAPBEXexcCritical5 2 8 2" xfId="11692"/>
    <cellStyle name="SAPBEXexcCritical5 2 8_SCH J-3" xfId="19077"/>
    <cellStyle name="SAPBEXexcCritical5 2 9" xfId="11693"/>
    <cellStyle name="SAPBEXexcCritical5 2 9 2" xfId="11694"/>
    <cellStyle name="SAPBEXexcCritical5 2 9_SCH J-3" xfId="19078"/>
    <cellStyle name="SAPBEXexcCritical5 2_SCH J-3" xfId="19069"/>
    <cellStyle name="SAPBEXexcCritical5 3" xfId="11695"/>
    <cellStyle name="SAPBEXexcCritical5 3 2" xfId="11696"/>
    <cellStyle name="SAPBEXexcCritical5 3_SCH J-3" xfId="19079"/>
    <cellStyle name="SAPBEXexcCritical5 4" xfId="11697"/>
    <cellStyle name="SAPBEXexcCritical5 4 2" xfId="11698"/>
    <cellStyle name="SAPBEXexcCritical5 4_SCH J-3" xfId="19080"/>
    <cellStyle name="SAPBEXexcCritical5 5" xfId="11699"/>
    <cellStyle name="SAPBEXexcCritical5 5 2" xfId="11700"/>
    <cellStyle name="SAPBEXexcCritical5 5_SCH J-3" xfId="19081"/>
    <cellStyle name="SAPBEXexcCritical5 6" xfId="11701"/>
    <cellStyle name="SAPBEXexcCritical5 6 2" xfId="11702"/>
    <cellStyle name="SAPBEXexcCritical5 6_SCH J-3" xfId="19082"/>
    <cellStyle name="SAPBEXexcCritical5 7" xfId="11703"/>
    <cellStyle name="SAPBEXexcCritical5 7 2" xfId="11704"/>
    <cellStyle name="SAPBEXexcCritical5 7_SCH J-3" xfId="19083"/>
    <cellStyle name="SAPBEXexcCritical5 8" xfId="11705"/>
    <cellStyle name="SAPBEXexcCritical5 8 2" xfId="11706"/>
    <cellStyle name="SAPBEXexcCritical5 8_SCH J-3" xfId="19084"/>
    <cellStyle name="SAPBEXexcCritical5 9" xfId="11707"/>
    <cellStyle name="SAPBEXexcCritical5 9 2" xfId="11708"/>
    <cellStyle name="SAPBEXexcCritical5 9_SCH J-3" xfId="19085"/>
    <cellStyle name="SAPBEXexcCritical5_SCH J-3" xfId="19066"/>
    <cellStyle name="SAPBEXexcCritical6" xfId="11709"/>
    <cellStyle name="SAPBEXexcCritical6 10" xfId="11710"/>
    <cellStyle name="SAPBEXexcCritical6 10 2" xfId="11711"/>
    <cellStyle name="SAPBEXexcCritical6 10_SCH J-3" xfId="19087"/>
    <cellStyle name="SAPBEXexcCritical6 11" xfId="11712"/>
    <cellStyle name="SAPBEXexcCritical6 11 2" xfId="11713"/>
    <cellStyle name="SAPBEXexcCritical6 11_SCH J-3" xfId="19088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0_SCH J-3" xfId="19090"/>
    <cellStyle name="SAPBEXexcCritical6 2 11" xfId="11718"/>
    <cellStyle name="SAPBEXexcCritical6 2 2" xfId="11719"/>
    <cellStyle name="SAPBEXexcCritical6 2 2 2" xfId="11720"/>
    <cellStyle name="SAPBEXexcCritical6 2 2_SCH J-3" xfId="19091"/>
    <cellStyle name="SAPBEXexcCritical6 2 3" xfId="11721"/>
    <cellStyle name="SAPBEXexcCritical6 2 3 2" xfId="11722"/>
    <cellStyle name="SAPBEXexcCritical6 2 3_SCH J-3" xfId="19092"/>
    <cellStyle name="SAPBEXexcCritical6 2 4" xfId="11723"/>
    <cellStyle name="SAPBEXexcCritical6 2 4 2" xfId="11724"/>
    <cellStyle name="SAPBEXexcCritical6 2 4_SCH J-3" xfId="19093"/>
    <cellStyle name="SAPBEXexcCritical6 2 5" xfId="11725"/>
    <cellStyle name="SAPBEXexcCritical6 2 5 2" xfId="11726"/>
    <cellStyle name="SAPBEXexcCritical6 2 5_SCH J-3" xfId="19094"/>
    <cellStyle name="SAPBEXexcCritical6 2 6" xfId="11727"/>
    <cellStyle name="SAPBEXexcCritical6 2 6 2" xfId="11728"/>
    <cellStyle name="SAPBEXexcCritical6 2 6_SCH J-3" xfId="19095"/>
    <cellStyle name="SAPBEXexcCritical6 2 7" xfId="11729"/>
    <cellStyle name="SAPBEXexcCritical6 2 7 2" xfId="11730"/>
    <cellStyle name="SAPBEXexcCritical6 2 7_SCH J-3" xfId="19096"/>
    <cellStyle name="SAPBEXexcCritical6 2 8" xfId="11731"/>
    <cellStyle name="SAPBEXexcCritical6 2 8 2" xfId="11732"/>
    <cellStyle name="SAPBEXexcCritical6 2 8_SCH J-3" xfId="19097"/>
    <cellStyle name="SAPBEXexcCritical6 2 9" xfId="11733"/>
    <cellStyle name="SAPBEXexcCritical6 2 9 2" xfId="11734"/>
    <cellStyle name="SAPBEXexcCritical6 2 9_SCH J-3" xfId="19098"/>
    <cellStyle name="SAPBEXexcCritical6 2_SCH J-3" xfId="19089"/>
    <cellStyle name="SAPBEXexcCritical6 3" xfId="11735"/>
    <cellStyle name="SAPBEXexcCritical6 3 2" xfId="11736"/>
    <cellStyle name="SAPBEXexcCritical6 3_SCH J-3" xfId="19099"/>
    <cellStyle name="SAPBEXexcCritical6 4" xfId="11737"/>
    <cellStyle name="SAPBEXexcCritical6 4 2" xfId="11738"/>
    <cellStyle name="SAPBEXexcCritical6 4_SCH J-3" xfId="19100"/>
    <cellStyle name="SAPBEXexcCritical6 5" xfId="11739"/>
    <cellStyle name="SAPBEXexcCritical6 5 2" xfId="11740"/>
    <cellStyle name="SAPBEXexcCritical6 5_SCH J-3" xfId="19101"/>
    <cellStyle name="SAPBEXexcCritical6 6" xfId="11741"/>
    <cellStyle name="SAPBEXexcCritical6 6 2" xfId="11742"/>
    <cellStyle name="SAPBEXexcCritical6 6_SCH J-3" xfId="19102"/>
    <cellStyle name="SAPBEXexcCritical6 7" xfId="11743"/>
    <cellStyle name="SAPBEXexcCritical6 7 2" xfId="11744"/>
    <cellStyle name="SAPBEXexcCritical6 7_SCH J-3" xfId="19103"/>
    <cellStyle name="SAPBEXexcCritical6 8" xfId="11745"/>
    <cellStyle name="SAPBEXexcCritical6 8 2" xfId="11746"/>
    <cellStyle name="SAPBEXexcCritical6 8_SCH J-3" xfId="19104"/>
    <cellStyle name="SAPBEXexcCritical6 9" xfId="11747"/>
    <cellStyle name="SAPBEXexcCritical6 9 2" xfId="11748"/>
    <cellStyle name="SAPBEXexcCritical6 9_SCH J-3" xfId="19105"/>
    <cellStyle name="SAPBEXexcCritical6_SCH J-3" xfId="19086"/>
    <cellStyle name="SAPBEXexcGood1" xfId="11749"/>
    <cellStyle name="SAPBEXexcGood1 10" xfId="11750"/>
    <cellStyle name="SAPBEXexcGood1 10 2" xfId="11751"/>
    <cellStyle name="SAPBEXexcGood1 10_SCH J-3" xfId="19107"/>
    <cellStyle name="SAPBEXexcGood1 11" xfId="11752"/>
    <cellStyle name="SAPBEXexcGood1 2" xfId="11753"/>
    <cellStyle name="SAPBEXexcGood1 2 2" xfId="11754"/>
    <cellStyle name="SAPBEXexcGood1 2_SCH J-3" xfId="19108"/>
    <cellStyle name="SAPBEXexcGood1 3" xfId="11755"/>
    <cellStyle name="SAPBEXexcGood1 3 2" xfId="11756"/>
    <cellStyle name="SAPBEXexcGood1 3_SCH J-3" xfId="19109"/>
    <cellStyle name="SAPBEXexcGood1 4" xfId="11757"/>
    <cellStyle name="SAPBEXexcGood1 4 2" xfId="11758"/>
    <cellStyle name="SAPBEXexcGood1 4_SCH J-3" xfId="19110"/>
    <cellStyle name="SAPBEXexcGood1 5" xfId="11759"/>
    <cellStyle name="SAPBEXexcGood1 5 2" xfId="11760"/>
    <cellStyle name="SAPBEXexcGood1 5_SCH J-3" xfId="19111"/>
    <cellStyle name="SAPBEXexcGood1 6" xfId="11761"/>
    <cellStyle name="SAPBEXexcGood1 6 2" xfId="11762"/>
    <cellStyle name="SAPBEXexcGood1 6_SCH J-3" xfId="19112"/>
    <cellStyle name="SAPBEXexcGood1 7" xfId="11763"/>
    <cellStyle name="SAPBEXexcGood1 7 2" xfId="11764"/>
    <cellStyle name="SAPBEXexcGood1 7_SCH J-3" xfId="19113"/>
    <cellStyle name="SAPBEXexcGood1 8" xfId="11765"/>
    <cellStyle name="SAPBEXexcGood1 8 2" xfId="11766"/>
    <cellStyle name="SAPBEXexcGood1 8_SCH J-3" xfId="19114"/>
    <cellStyle name="SAPBEXexcGood1 9" xfId="11767"/>
    <cellStyle name="SAPBEXexcGood1 9 2" xfId="11768"/>
    <cellStyle name="SAPBEXexcGood1 9_SCH J-3" xfId="19115"/>
    <cellStyle name="SAPBEXexcGood1_SCH J-3" xfId="19106"/>
    <cellStyle name="SAPBEXexcGood2" xfId="11769"/>
    <cellStyle name="SAPBEXexcGood2 10" xfId="11770"/>
    <cellStyle name="SAPBEXexcGood2 10 2" xfId="11771"/>
    <cellStyle name="SAPBEXexcGood2 10_SCH J-3" xfId="19117"/>
    <cellStyle name="SAPBEXexcGood2 11" xfId="11772"/>
    <cellStyle name="SAPBEXexcGood2 2" xfId="11773"/>
    <cellStyle name="SAPBEXexcGood2 2 2" xfId="11774"/>
    <cellStyle name="SAPBEXexcGood2 2_SCH J-3" xfId="19118"/>
    <cellStyle name="SAPBEXexcGood2 3" xfId="11775"/>
    <cellStyle name="SAPBEXexcGood2 3 2" xfId="11776"/>
    <cellStyle name="SAPBEXexcGood2 3_SCH J-3" xfId="19119"/>
    <cellStyle name="SAPBEXexcGood2 4" xfId="11777"/>
    <cellStyle name="SAPBEXexcGood2 4 2" xfId="11778"/>
    <cellStyle name="SAPBEXexcGood2 4_SCH J-3" xfId="19120"/>
    <cellStyle name="SAPBEXexcGood2 5" xfId="11779"/>
    <cellStyle name="SAPBEXexcGood2 5 2" xfId="11780"/>
    <cellStyle name="SAPBEXexcGood2 5_SCH J-3" xfId="19121"/>
    <cellStyle name="SAPBEXexcGood2 6" xfId="11781"/>
    <cellStyle name="SAPBEXexcGood2 6 2" xfId="11782"/>
    <cellStyle name="SAPBEXexcGood2 6_SCH J-3" xfId="19122"/>
    <cellStyle name="SAPBEXexcGood2 7" xfId="11783"/>
    <cellStyle name="SAPBEXexcGood2 7 2" xfId="11784"/>
    <cellStyle name="SAPBEXexcGood2 7_SCH J-3" xfId="19123"/>
    <cellStyle name="SAPBEXexcGood2 8" xfId="11785"/>
    <cellStyle name="SAPBEXexcGood2 8 2" xfId="11786"/>
    <cellStyle name="SAPBEXexcGood2 8_SCH J-3" xfId="19124"/>
    <cellStyle name="SAPBEXexcGood2 9" xfId="11787"/>
    <cellStyle name="SAPBEXexcGood2 9 2" xfId="11788"/>
    <cellStyle name="SAPBEXexcGood2 9_SCH J-3" xfId="19125"/>
    <cellStyle name="SAPBEXexcGood2_SCH J-3" xfId="19116"/>
    <cellStyle name="SAPBEXexcGood3" xfId="11789"/>
    <cellStyle name="SAPBEXexcGood3 10" xfId="11790"/>
    <cellStyle name="SAPBEXexcGood3 10 2" xfId="11791"/>
    <cellStyle name="SAPBEXexcGood3 10_SCH J-3" xfId="19127"/>
    <cellStyle name="SAPBEXexcGood3 11" xfId="11792"/>
    <cellStyle name="SAPBEXexcGood3 11 2" xfId="11793"/>
    <cellStyle name="SAPBEXexcGood3 11_SCH J-3" xfId="19128"/>
    <cellStyle name="SAPBEXexcGood3 12" xfId="11794"/>
    <cellStyle name="SAPBEXexcGood3 2" xfId="11795"/>
    <cellStyle name="SAPBEXexcGood3 2 10" xfId="11796"/>
    <cellStyle name="SAPBEXexcGood3 2 10 2" xfId="11797"/>
    <cellStyle name="SAPBEXexcGood3 2 10_SCH J-3" xfId="19130"/>
    <cellStyle name="SAPBEXexcGood3 2 11" xfId="11798"/>
    <cellStyle name="SAPBEXexcGood3 2 2" xfId="11799"/>
    <cellStyle name="SAPBEXexcGood3 2 2 2" xfId="11800"/>
    <cellStyle name="SAPBEXexcGood3 2 2_SCH J-3" xfId="19131"/>
    <cellStyle name="SAPBEXexcGood3 2 3" xfId="11801"/>
    <cellStyle name="SAPBEXexcGood3 2 3 2" xfId="11802"/>
    <cellStyle name="SAPBEXexcGood3 2 3_SCH J-3" xfId="19132"/>
    <cellStyle name="SAPBEXexcGood3 2 4" xfId="11803"/>
    <cellStyle name="SAPBEXexcGood3 2 4 2" xfId="11804"/>
    <cellStyle name="SAPBEXexcGood3 2 4_SCH J-3" xfId="19133"/>
    <cellStyle name="SAPBEXexcGood3 2 5" xfId="11805"/>
    <cellStyle name="SAPBEXexcGood3 2 5 2" xfId="11806"/>
    <cellStyle name="SAPBEXexcGood3 2 5_SCH J-3" xfId="19134"/>
    <cellStyle name="SAPBEXexcGood3 2 6" xfId="11807"/>
    <cellStyle name="SAPBEXexcGood3 2 6 2" xfId="11808"/>
    <cellStyle name="SAPBEXexcGood3 2 6_SCH J-3" xfId="19135"/>
    <cellStyle name="SAPBEXexcGood3 2 7" xfId="11809"/>
    <cellStyle name="SAPBEXexcGood3 2 7 2" xfId="11810"/>
    <cellStyle name="SAPBEXexcGood3 2 7_SCH J-3" xfId="19136"/>
    <cellStyle name="SAPBEXexcGood3 2 8" xfId="11811"/>
    <cellStyle name="SAPBEXexcGood3 2 8 2" xfId="11812"/>
    <cellStyle name="SAPBEXexcGood3 2 8_SCH J-3" xfId="19137"/>
    <cellStyle name="SAPBEXexcGood3 2 9" xfId="11813"/>
    <cellStyle name="SAPBEXexcGood3 2 9 2" xfId="11814"/>
    <cellStyle name="SAPBEXexcGood3 2 9_SCH J-3" xfId="19138"/>
    <cellStyle name="SAPBEXexcGood3 2_SCH J-3" xfId="19129"/>
    <cellStyle name="SAPBEXexcGood3 3" xfId="11815"/>
    <cellStyle name="SAPBEXexcGood3 3 2" xfId="11816"/>
    <cellStyle name="SAPBEXexcGood3 3_SCH J-3" xfId="19139"/>
    <cellStyle name="SAPBEXexcGood3 4" xfId="11817"/>
    <cellStyle name="SAPBEXexcGood3 4 2" xfId="11818"/>
    <cellStyle name="SAPBEXexcGood3 4_SCH J-3" xfId="19140"/>
    <cellStyle name="SAPBEXexcGood3 5" xfId="11819"/>
    <cellStyle name="SAPBEXexcGood3 5 2" xfId="11820"/>
    <cellStyle name="SAPBEXexcGood3 5_SCH J-3" xfId="19141"/>
    <cellStyle name="SAPBEXexcGood3 6" xfId="11821"/>
    <cellStyle name="SAPBEXexcGood3 6 2" xfId="11822"/>
    <cellStyle name="SAPBEXexcGood3 6_SCH J-3" xfId="19142"/>
    <cellStyle name="SAPBEXexcGood3 7" xfId="11823"/>
    <cellStyle name="SAPBEXexcGood3 7 2" xfId="11824"/>
    <cellStyle name="SAPBEXexcGood3 7_SCH J-3" xfId="19143"/>
    <cellStyle name="SAPBEXexcGood3 8" xfId="11825"/>
    <cellStyle name="SAPBEXexcGood3 8 2" xfId="11826"/>
    <cellStyle name="SAPBEXexcGood3 8_SCH J-3" xfId="19144"/>
    <cellStyle name="SAPBEXexcGood3 9" xfId="11827"/>
    <cellStyle name="SAPBEXexcGood3 9 2" xfId="11828"/>
    <cellStyle name="SAPBEXexcGood3 9_SCH J-3" xfId="19145"/>
    <cellStyle name="SAPBEXexcGood3_SCH J-3" xfId="19126"/>
    <cellStyle name="SAPBEXfilterDrill" xfId="11829"/>
    <cellStyle name="SAPBEXfilterDrill 2" xfId="11830"/>
    <cellStyle name="SAPBEXfilterDrill_SCH J-3" xfId="19146"/>
    <cellStyle name="SAPBEXfilterItem" xfId="11831"/>
    <cellStyle name="SAPBEXfilterItem 2" xfId="11832"/>
    <cellStyle name="SAPBEXfilterItem_SCH J-3" xfId="19147"/>
    <cellStyle name="SAPBEXfilterText" xfId="11833"/>
    <cellStyle name="SAPBEXfilterText 2" xfId="11834"/>
    <cellStyle name="SAPBEXfilterText_SCH J-3" xfId="19148"/>
    <cellStyle name="SAPBEXformats" xfId="11835"/>
    <cellStyle name="SAPBEXformats 10" xfId="11836"/>
    <cellStyle name="SAPBEXformats 10 2" xfId="11837"/>
    <cellStyle name="SAPBEXformats 10_SCH J-3" xfId="19150"/>
    <cellStyle name="SAPBEXformats 11" xfId="11838"/>
    <cellStyle name="SAPBEXformats 11 2" xfId="11839"/>
    <cellStyle name="SAPBEXformats 11_SCH J-3" xfId="19151"/>
    <cellStyle name="SAPBEXformats 12" xfId="11840"/>
    <cellStyle name="SAPBEXformats 2" xfId="11841"/>
    <cellStyle name="SAPBEXformats 2 10" xfId="11842"/>
    <cellStyle name="SAPBEXformats 2 10 2" xfId="11843"/>
    <cellStyle name="SAPBEXformats 2 10_SCH J-3" xfId="19153"/>
    <cellStyle name="SAPBEXformats 2 11" xfId="11844"/>
    <cellStyle name="SAPBEXformats 2 2" xfId="11845"/>
    <cellStyle name="SAPBEXformats 2 2 2" xfId="11846"/>
    <cellStyle name="SAPBEXformats 2 2_SCH J-3" xfId="19154"/>
    <cellStyle name="SAPBEXformats 2 3" xfId="11847"/>
    <cellStyle name="SAPBEXformats 2 3 2" xfId="11848"/>
    <cellStyle name="SAPBEXformats 2 3_SCH J-3" xfId="19155"/>
    <cellStyle name="SAPBEXformats 2 4" xfId="11849"/>
    <cellStyle name="SAPBEXformats 2 4 2" xfId="11850"/>
    <cellStyle name="SAPBEXformats 2 4_SCH J-3" xfId="19156"/>
    <cellStyle name="SAPBEXformats 2 5" xfId="11851"/>
    <cellStyle name="SAPBEXformats 2 5 2" xfId="11852"/>
    <cellStyle name="SAPBEXformats 2 5_SCH J-3" xfId="19157"/>
    <cellStyle name="SAPBEXformats 2 6" xfId="11853"/>
    <cellStyle name="SAPBEXformats 2 6 2" xfId="11854"/>
    <cellStyle name="SAPBEXformats 2 6_SCH J-3" xfId="19158"/>
    <cellStyle name="SAPBEXformats 2 7" xfId="11855"/>
    <cellStyle name="SAPBEXformats 2 7 2" xfId="11856"/>
    <cellStyle name="SAPBEXformats 2 7_SCH J-3" xfId="19159"/>
    <cellStyle name="SAPBEXformats 2 8" xfId="11857"/>
    <cellStyle name="SAPBEXformats 2 8 2" xfId="11858"/>
    <cellStyle name="SAPBEXformats 2 8_SCH J-3" xfId="19160"/>
    <cellStyle name="SAPBEXformats 2 9" xfId="11859"/>
    <cellStyle name="SAPBEXformats 2 9 2" xfId="11860"/>
    <cellStyle name="SAPBEXformats 2 9_SCH J-3" xfId="19161"/>
    <cellStyle name="SAPBEXformats 2_SCH J-3" xfId="19152"/>
    <cellStyle name="SAPBEXformats 3" xfId="11861"/>
    <cellStyle name="SAPBEXformats 3 2" xfId="11862"/>
    <cellStyle name="SAPBEXformats 3_SCH J-3" xfId="19162"/>
    <cellStyle name="SAPBEXformats 4" xfId="11863"/>
    <cellStyle name="SAPBEXformats 4 2" xfId="11864"/>
    <cellStyle name="SAPBEXformats 4_SCH J-3" xfId="19163"/>
    <cellStyle name="SAPBEXformats 5" xfId="11865"/>
    <cellStyle name="SAPBEXformats 5 2" xfId="11866"/>
    <cellStyle name="SAPBEXformats 5_SCH J-3" xfId="19164"/>
    <cellStyle name="SAPBEXformats 6" xfId="11867"/>
    <cellStyle name="SAPBEXformats 6 2" xfId="11868"/>
    <cellStyle name="SAPBEXformats 6_SCH J-3" xfId="19165"/>
    <cellStyle name="SAPBEXformats 7" xfId="11869"/>
    <cellStyle name="SAPBEXformats 7 2" xfId="11870"/>
    <cellStyle name="SAPBEXformats 7_SCH J-3" xfId="19166"/>
    <cellStyle name="SAPBEXformats 8" xfId="11871"/>
    <cellStyle name="SAPBEXformats 8 2" xfId="11872"/>
    <cellStyle name="SAPBEXformats 8_SCH J-3" xfId="19167"/>
    <cellStyle name="SAPBEXformats 9" xfId="11873"/>
    <cellStyle name="SAPBEXformats 9 2" xfId="11874"/>
    <cellStyle name="SAPBEXformats 9_SCH J-3" xfId="19168"/>
    <cellStyle name="SAPBEXformats_SCH J-3" xfId="19149"/>
    <cellStyle name="SAPBEXheaderItem" xfId="11875"/>
    <cellStyle name="SAPBEXheaderItem 2" xfId="11876"/>
    <cellStyle name="SAPBEXheaderItem_SCH J-3" xfId="19169"/>
    <cellStyle name="SAPBEXheaderText" xfId="11877"/>
    <cellStyle name="SAPBEXheaderText 2" xfId="11878"/>
    <cellStyle name="SAPBEXheaderText_SCH J-3" xfId="19170"/>
    <cellStyle name="SAPBEXHLevel0" xfId="11879"/>
    <cellStyle name="SAPBEXHLevel0 10" xfId="11880"/>
    <cellStyle name="SAPBEXHLevel0 10 2" xfId="11881"/>
    <cellStyle name="SAPBEXHLevel0 10_SCH J-3" xfId="19172"/>
    <cellStyle name="SAPBEXHLevel0 11" xfId="11882"/>
    <cellStyle name="SAPBEXHLevel0 11 2" xfId="11883"/>
    <cellStyle name="SAPBEXHLevel0 11_SCH J-3" xfId="19173"/>
    <cellStyle name="SAPBEXHLevel0 12" xfId="11884"/>
    <cellStyle name="SAPBEXHLevel0 2" xfId="11885"/>
    <cellStyle name="SAPBEXHLevel0 2 10" xfId="11886"/>
    <cellStyle name="SAPBEXHLevel0 2 10 2" xfId="11887"/>
    <cellStyle name="SAPBEXHLevel0 2 10_SCH J-3" xfId="19175"/>
    <cellStyle name="SAPBEXHLevel0 2 11" xfId="11888"/>
    <cellStyle name="SAPBEXHLevel0 2 2" xfId="11889"/>
    <cellStyle name="SAPBEXHLevel0 2 2 2" xfId="11890"/>
    <cellStyle name="SAPBEXHLevel0 2 2_SCH J-3" xfId="19176"/>
    <cellStyle name="SAPBEXHLevel0 2 3" xfId="11891"/>
    <cellStyle name="SAPBEXHLevel0 2 3 2" xfId="11892"/>
    <cellStyle name="SAPBEXHLevel0 2 3_SCH J-3" xfId="19177"/>
    <cellStyle name="SAPBEXHLevel0 2 4" xfId="11893"/>
    <cellStyle name="SAPBEXHLevel0 2 4 2" xfId="11894"/>
    <cellStyle name="SAPBEXHLevel0 2 4_SCH J-3" xfId="19178"/>
    <cellStyle name="SAPBEXHLevel0 2 5" xfId="11895"/>
    <cellStyle name="SAPBEXHLevel0 2 5 2" xfId="11896"/>
    <cellStyle name="SAPBEXHLevel0 2 5_SCH J-3" xfId="19179"/>
    <cellStyle name="SAPBEXHLevel0 2 6" xfId="11897"/>
    <cellStyle name="SAPBEXHLevel0 2 6 2" xfId="11898"/>
    <cellStyle name="SAPBEXHLevel0 2 6_SCH J-3" xfId="19180"/>
    <cellStyle name="SAPBEXHLevel0 2 7" xfId="11899"/>
    <cellStyle name="SAPBEXHLevel0 2 7 2" xfId="11900"/>
    <cellStyle name="SAPBEXHLevel0 2 7_SCH J-3" xfId="19181"/>
    <cellStyle name="SAPBEXHLevel0 2 8" xfId="11901"/>
    <cellStyle name="SAPBEXHLevel0 2 8 2" xfId="11902"/>
    <cellStyle name="SAPBEXHLevel0 2 8_SCH J-3" xfId="19182"/>
    <cellStyle name="SAPBEXHLevel0 2 9" xfId="11903"/>
    <cellStyle name="SAPBEXHLevel0 2 9 2" xfId="11904"/>
    <cellStyle name="SAPBEXHLevel0 2 9_SCH J-3" xfId="19183"/>
    <cellStyle name="SAPBEXHLevel0 2_SCH J-3" xfId="19174"/>
    <cellStyle name="SAPBEXHLevel0 3" xfId="11905"/>
    <cellStyle name="SAPBEXHLevel0 3 2" xfId="11906"/>
    <cellStyle name="SAPBEXHLevel0 3_SCH J-3" xfId="19184"/>
    <cellStyle name="SAPBEXHLevel0 4" xfId="11907"/>
    <cellStyle name="SAPBEXHLevel0 4 2" xfId="11908"/>
    <cellStyle name="SAPBEXHLevel0 4_SCH J-3" xfId="19185"/>
    <cellStyle name="SAPBEXHLevel0 5" xfId="11909"/>
    <cellStyle name="SAPBEXHLevel0 5 2" xfId="11910"/>
    <cellStyle name="SAPBEXHLevel0 5_SCH J-3" xfId="19186"/>
    <cellStyle name="SAPBEXHLevel0 6" xfId="11911"/>
    <cellStyle name="SAPBEXHLevel0 6 2" xfId="11912"/>
    <cellStyle name="SAPBEXHLevel0 6_SCH J-3" xfId="19187"/>
    <cellStyle name="SAPBEXHLevel0 7" xfId="11913"/>
    <cellStyle name="SAPBEXHLevel0 7 2" xfId="11914"/>
    <cellStyle name="SAPBEXHLevel0 7_SCH J-3" xfId="19188"/>
    <cellStyle name="SAPBEXHLevel0 8" xfId="11915"/>
    <cellStyle name="SAPBEXHLevel0 8 2" xfId="11916"/>
    <cellStyle name="SAPBEXHLevel0 8_SCH J-3" xfId="19189"/>
    <cellStyle name="SAPBEXHLevel0 9" xfId="11917"/>
    <cellStyle name="SAPBEXHLevel0 9 2" xfId="11918"/>
    <cellStyle name="SAPBEXHLevel0 9_SCH J-3" xfId="19190"/>
    <cellStyle name="SAPBEXHLevel0_SCH J-3" xfId="19171"/>
    <cellStyle name="SAPBEXHLevel0X" xfId="11919"/>
    <cellStyle name="SAPBEXHLevel0X 10" xfId="11920"/>
    <cellStyle name="SAPBEXHLevel0X 10 2" xfId="11921"/>
    <cellStyle name="SAPBEXHLevel0X 10_SCH J-3" xfId="19192"/>
    <cellStyle name="SAPBEXHLevel0X 11" xfId="11922"/>
    <cellStyle name="SAPBEXHLevel0X 11 2" xfId="11923"/>
    <cellStyle name="SAPBEXHLevel0X 11_SCH J-3" xfId="19193"/>
    <cellStyle name="SAPBEXHLevel0X 12" xfId="11924"/>
    <cellStyle name="SAPBEXHLevel0X 2" xfId="11925"/>
    <cellStyle name="SAPBEXHLevel0X 2 10" xfId="11926"/>
    <cellStyle name="SAPBEXHLevel0X 2 10 2" xfId="11927"/>
    <cellStyle name="SAPBEXHLevel0X 2 10_SCH J-3" xfId="19195"/>
    <cellStyle name="SAPBEXHLevel0X 2 11" xfId="11928"/>
    <cellStyle name="SAPBEXHLevel0X 2 2" xfId="11929"/>
    <cellStyle name="SAPBEXHLevel0X 2 2 2" xfId="11930"/>
    <cellStyle name="SAPBEXHLevel0X 2 2_SCH J-3" xfId="19196"/>
    <cellStyle name="SAPBEXHLevel0X 2 3" xfId="11931"/>
    <cellStyle name="SAPBEXHLevel0X 2 3 2" xfId="11932"/>
    <cellStyle name="SAPBEXHLevel0X 2 3_SCH J-3" xfId="19197"/>
    <cellStyle name="SAPBEXHLevel0X 2 4" xfId="11933"/>
    <cellStyle name="SAPBEXHLevel0X 2 4 2" xfId="11934"/>
    <cellStyle name="SAPBEXHLevel0X 2 4_SCH J-3" xfId="19198"/>
    <cellStyle name="SAPBEXHLevel0X 2 5" xfId="11935"/>
    <cellStyle name="SAPBEXHLevel0X 2 5 2" xfId="11936"/>
    <cellStyle name="SAPBEXHLevel0X 2 5_SCH J-3" xfId="19199"/>
    <cellStyle name="SAPBEXHLevel0X 2 6" xfId="11937"/>
    <cellStyle name="SAPBEXHLevel0X 2 6 2" xfId="11938"/>
    <cellStyle name="SAPBEXHLevel0X 2 6_SCH J-3" xfId="19200"/>
    <cellStyle name="SAPBEXHLevel0X 2 7" xfId="11939"/>
    <cellStyle name="SAPBEXHLevel0X 2 7 2" xfId="11940"/>
    <cellStyle name="SAPBEXHLevel0X 2 7_SCH J-3" xfId="19201"/>
    <cellStyle name="SAPBEXHLevel0X 2 8" xfId="11941"/>
    <cellStyle name="SAPBEXHLevel0X 2 8 2" xfId="11942"/>
    <cellStyle name="SAPBEXHLevel0X 2 8_SCH J-3" xfId="19202"/>
    <cellStyle name="SAPBEXHLevel0X 2 9" xfId="11943"/>
    <cellStyle name="SAPBEXHLevel0X 2 9 2" xfId="11944"/>
    <cellStyle name="SAPBEXHLevel0X 2 9_SCH J-3" xfId="19203"/>
    <cellStyle name="SAPBEXHLevel0X 2_SCH J-3" xfId="19194"/>
    <cellStyle name="SAPBEXHLevel0X 3" xfId="11945"/>
    <cellStyle name="SAPBEXHLevel0X 3 2" xfId="11946"/>
    <cellStyle name="SAPBEXHLevel0X 3_SCH J-3" xfId="19204"/>
    <cellStyle name="SAPBEXHLevel0X 4" xfId="11947"/>
    <cellStyle name="SAPBEXHLevel0X 4 2" xfId="11948"/>
    <cellStyle name="SAPBEXHLevel0X 4_SCH J-3" xfId="19205"/>
    <cellStyle name="SAPBEXHLevel0X 5" xfId="11949"/>
    <cellStyle name="SAPBEXHLevel0X 5 2" xfId="11950"/>
    <cellStyle name="SAPBEXHLevel0X 5_SCH J-3" xfId="19206"/>
    <cellStyle name="SAPBEXHLevel0X 6" xfId="11951"/>
    <cellStyle name="SAPBEXHLevel0X 6 2" xfId="11952"/>
    <cellStyle name="SAPBEXHLevel0X 6_SCH J-3" xfId="19207"/>
    <cellStyle name="SAPBEXHLevel0X 7" xfId="11953"/>
    <cellStyle name="SAPBEXHLevel0X 7 2" xfId="11954"/>
    <cellStyle name="SAPBEXHLevel0X 7_SCH J-3" xfId="19208"/>
    <cellStyle name="SAPBEXHLevel0X 8" xfId="11955"/>
    <cellStyle name="SAPBEXHLevel0X 8 2" xfId="11956"/>
    <cellStyle name="SAPBEXHLevel0X 8_SCH J-3" xfId="19209"/>
    <cellStyle name="SAPBEXHLevel0X 9" xfId="11957"/>
    <cellStyle name="SAPBEXHLevel0X 9 2" xfId="11958"/>
    <cellStyle name="SAPBEXHLevel0X 9_SCH J-3" xfId="19210"/>
    <cellStyle name="SAPBEXHLevel0X_SCH J-3" xfId="19191"/>
    <cellStyle name="SAPBEXHLevel1" xfId="11959"/>
    <cellStyle name="SAPBEXHLevel1 10" xfId="11960"/>
    <cellStyle name="SAPBEXHLevel1 10 2" xfId="11961"/>
    <cellStyle name="SAPBEXHLevel1 10_SCH J-3" xfId="19212"/>
    <cellStyle name="SAPBEXHLevel1 11" xfId="11962"/>
    <cellStyle name="SAPBEXHLevel1 11 2" xfId="11963"/>
    <cellStyle name="SAPBEXHLevel1 11_SCH J-3" xfId="19213"/>
    <cellStyle name="SAPBEXHLevel1 12" xfId="11964"/>
    <cellStyle name="SAPBEXHLevel1 2" xfId="11965"/>
    <cellStyle name="SAPBEXHLevel1 2 10" xfId="11966"/>
    <cellStyle name="SAPBEXHLevel1 2 10 2" xfId="11967"/>
    <cellStyle name="SAPBEXHLevel1 2 10_SCH J-3" xfId="19215"/>
    <cellStyle name="SAPBEXHLevel1 2 11" xfId="11968"/>
    <cellStyle name="SAPBEXHLevel1 2 2" xfId="11969"/>
    <cellStyle name="SAPBEXHLevel1 2 2 2" xfId="11970"/>
    <cellStyle name="SAPBEXHLevel1 2 2_SCH J-3" xfId="19216"/>
    <cellStyle name="SAPBEXHLevel1 2 3" xfId="11971"/>
    <cellStyle name="SAPBEXHLevel1 2 3 2" xfId="11972"/>
    <cellStyle name="SAPBEXHLevel1 2 3_SCH J-3" xfId="19217"/>
    <cellStyle name="SAPBEXHLevel1 2 4" xfId="11973"/>
    <cellStyle name="SAPBEXHLevel1 2 4 2" xfId="11974"/>
    <cellStyle name="SAPBEXHLevel1 2 4_SCH J-3" xfId="19218"/>
    <cellStyle name="SAPBEXHLevel1 2 5" xfId="11975"/>
    <cellStyle name="SAPBEXHLevel1 2 5 2" xfId="11976"/>
    <cellStyle name="SAPBEXHLevel1 2 5_SCH J-3" xfId="19219"/>
    <cellStyle name="SAPBEXHLevel1 2 6" xfId="11977"/>
    <cellStyle name="SAPBEXHLevel1 2 6 2" xfId="11978"/>
    <cellStyle name="SAPBEXHLevel1 2 6_SCH J-3" xfId="19220"/>
    <cellStyle name="SAPBEXHLevel1 2 7" xfId="11979"/>
    <cellStyle name="SAPBEXHLevel1 2 7 2" xfId="11980"/>
    <cellStyle name="SAPBEXHLevel1 2 7_SCH J-3" xfId="19221"/>
    <cellStyle name="SAPBEXHLevel1 2 8" xfId="11981"/>
    <cellStyle name="SAPBEXHLevel1 2 8 2" xfId="11982"/>
    <cellStyle name="SAPBEXHLevel1 2 8_SCH J-3" xfId="19222"/>
    <cellStyle name="SAPBEXHLevel1 2 9" xfId="11983"/>
    <cellStyle name="SAPBEXHLevel1 2 9 2" xfId="11984"/>
    <cellStyle name="SAPBEXHLevel1 2 9_SCH J-3" xfId="19223"/>
    <cellStyle name="SAPBEXHLevel1 2_SCH J-3" xfId="19214"/>
    <cellStyle name="SAPBEXHLevel1 3" xfId="11985"/>
    <cellStyle name="SAPBEXHLevel1 3 2" xfId="11986"/>
    <cellStyle name="SAPBEXHLevel1 3_SCH J-3" xfId="19224"/>
    <cellStyle name="SAPBEXHLevel1 4" xfId="11987"/>
    <cellStyle name="SAPBEXHLevel1 4 2" xfId="11988"/>
    <cellStyle name="SAPBEXHLevel1 4_SCH J-3" xfId="19225"/>
    <cellStyle name="SAPBEXHLevel1 5" xfId="11989"/>
    <cellStyle name="SAPBEXHLevel1 5 2" xfId="11990"/>
    <cellStyle name="SAPBEXHLevel1 5_SCH J-3" xfId="19226"/>
    <cellStyle name="SAPBEXHLevel1 6" xfId="11991"/>
    <cellStyle name="SAPBEXHLevel1 6 2" xfId="11992"/>
    <cellStyle name="SAPBEXHLevel1 6_SCH J-3" xfId="19227"/>
    <cellStyle name="SAPBEXHLevel1 7" xfId="11993"/>
    <cellStyle name="SAPBEXHLevel1 7 2" xfId="11994"/>
    <cellStyle name="SAPBEXHLevel1 7_SCH J-3" xfId="19228"/>
    <cellStyle name="SAPBEXHLevel1 8" xfId="11995"/>
    <cellStyle name="SAPBEXHLevel1 8 2" xfId="11996"/>
    <cellStyle name="SAPBEXHLevel1 8_SCH J-3" xfId="19229"/>
    <cellStyle name="SAPBEXHLevel1 9" xfId="11997"/>
    <cellStyle name="SAPBEXHLevel1 9 2" xfId="11998"/>
    <cellStyle name="SAPBEXHLevel1 9_SCH J-3" xfId="19230"/>
    <cellStyle name="SAPBEXHLevel1_SCH J-3" xfId="19211"/>
    <cellStyle name="SAPBEXHLevel1X" xfId="11999"/>
    <cellStyle name="SAPBEXHLevel1X 10" xfId="12000"/>
    <cellStyle name="SAPBEXHLevel1X 10 2" xfId="12001"/>
    <cellStyle name="SAPBEXHLevel1X 10_SCH J-3" xfId="19232"/>
    <cellStyle name="SAPBEXHLevel1X 11" xfId="12002"/>
    <cellStyle name="SAPBEXHLevel1X 11 2" xfId="12003"/>
    <cellStyle name="SAPBEXHLevel1X 11_SCH J-3" xfId="19233"/>
    <cellStyle name="SAPBEXHLevel1X 12" xfId="12004"/>
    <cellStyle name="SAPBEXHLevel1X 2" xfId="12005"/>
    <cellStyle name="SAPBEXHLevel1X 2 10" xfId="12006"/>
    <cellStyle name="SAPBEXHLevel1X 2 10 2" xfId="12007"/>
    <cellStyle name="SAPBEXHLevel1X 2 10_SCH J-3" xfId="19235"/>
    <cellStyle name="SAPBEXHLevel1X 2 11" xfId="12008"/>
    <cellStyle name="SAPBEXHLevel1X 2 2" xfId="12009"/>
    <cellStyle name="SAPBEXHLevel1X 2 2 2" xfId="12010"/>
    <cellStyle name="SAPBEXHLevel1X 2 2_SCH J-3" xfId="19236"/>
    <cellStyle name="SAPBEXHLevel1X 2 3" xfId="12011"/>
    <cellStyle name="SAPBEXHLevel1X 2 3 2" xfId="12012"/>
    <cellStyle name="SAPBEXHLevel1X 2 3_SCH J-3" xfId="19237"/>
    <cellStyle name="SAPBEXHLevel1X 2 4" xfId="12013"/>
    <cellStyle name="SAPBEXHLevel1X 2 4 2" xfId="12014"/>
    <cellStyle name="SAPBEXHLevel1X 2 4_SCH J-3" xfId="19238"/>
    <cellStyle name="SAPBEXHLevel1X 2 5" xfId="12015"/>
    <cellStyle name="SAPBEXHLevel1X 2 5 2" xfId="12016"/>
    <cellStyle name="SAPBEXHLevel1X 2 5_SCH J-3" xfId="19239"/>
    <cellStyle name="SAPBEXHLevel1X 2 6" xfId="12017"/>
    <cellStyle name="SAPBEXHLevel1X 2 6 2" xfId="12018"/>
    <cellStyle name="SAPBEXHLevel1X 2 6_SCH J-3" xfId="19240"/>
    <cellStyle name="SAPBEXHLevel1X 2 7" xfId="12019"/>
    <cellStyle name="SAPBEXHLevel1X 2 7 2" xfId="12020"/>
    <cellStyle name="SAPBEXHLevel1X 2 7_SCH J-3" xfId="19241"/>
    <cellStyle name="SAPBEXHLevel1X 2 8" xfId="12021"/>
    <cellStyle name="SAPBEXHLevel1X 2 8 2" xfId="12022"/>
    <cellStyle name="SAPBEXHLevel1X 2 8_SCH J-3" xfId="19242"/>
    <cellStyle name="SAPBEXHLevel1X 2 9" xfId="12023"/>
    <cellStyle name="SAPBEXHLevel1X 2 9 2" xfId="12024"/>
    <cellStyle name="SAPBEXHLevel1X 2 9_SCH J-3" xfId="19243"/>
    <cellStyle name="SAPBEXHLevel1X 2_SCH J-3" xfId="19234"/>
    <cellStyle name="SAPBEXHLevel1X 3" xfId="12025"/>
    <cellStyle name="SAPBEXHLevel1X 3 2" xfId="12026"/>
    <cellStyle name="SAPBEXHLevel1X 3_SCH J-3" xfId="19244"/>
    <cellStyle name="SAPBEXHLevel1X 4" xfId="12027"/>
    <cellStyle name="SAPBEXHLevel1X 4 2" xfId="12028"/>
    <cellStyle name="SAPBEXHLevel1X 4_SCH J-3" xfId="19245"/>
    <cellStyle name="SAPBEXHLevel1X 5" xfId="12029"/>
    <cellStyle name="SAPBEXHLevel1X 5 2" xfId="12030"/>
    <cellStyle name="SAPBEXHLevel1X 5_SCH J-3" xfId="19246"/>
    <cellStyle name="SAPBEXHLevel1X 6" xfId="12031"/>
    <cellStyle name="SAPBEXHLevel1X 6 2" xfId="12032"/>
    <cellStyle name="SAPBEXHLevel1X 6_SCH J-3" xfId="19247"/>
    <cellStyle name="SAPBEXHLevel1X 7" xfId="12033"/>
    <cellStyle name="SAPBEXHLevel1X 7 2" xfId="12034"/>
    <cellStyle name="SAPBEXHLevel1X 7_SCH J-3" xfId="19248"/>
    <cellStyle name="SAPBEXHLevel1X 8" xfId="12035"/>
    <cellStyle name="SAPBEXHLevel1X 8 2" xfId="12036"/>
    <cellStyle name="SAPBEXHLevel1X 8_SCH J-3" xfId="19249"/>
    <cellStyle name="SAPBEXHLevel1X 9" xfId="12037"/>
    <cellStyle name="SAPBEXHLevel1X 9 2" xfId="12038"/>
    <cellStyle name="SAPBEXHLevel1X 9_SCH J-3" xfId="19250"/>
    <cellStyle name="SAPBEXHLevel1X_SCH J-3" xfId="19231"/>
    <cellStyle name="SAPBEXHLevel2" xfId="12039"/>
    <cellStyle name="SAPBEXHLevel2 10" xfId="12040"/>
    <cellStyle name="SAPBEXHLevel2 10 2" xfId="12041"/>
    <cellStyle name="SAPBEXHLevel2 10_SCH J-3" xfId="19252"/>
    <cellStyle name="SAPBEXHLevel2 11" xfId="12042"/>
    <cellStyle name="SAPBEXHLevel2 11 2" xfId="12043"/>
    <cellStyle name="SAPBEXHLevel2 11_SCH J-3" xfId="19253"/>
    <cellStyle name="SAPBEXHLevel2 12" xfId="12044"/>
    <cellStyle name="SAPBEXHLevel2 2" xfId="12045"/>
    <cellStyle name="SAPBEXHLevel2 2 10" xfId="12046"/>
    <cellStyle name="SAPBEXHLevel2 2 10 2" xfId="12047"/>
    <cellStyle name="SAPBEXHLevel2 2 10_SCH J-3" xfId="19255"/>
    <cellStyle name="SAPBEXHLevel2 2 11" xfId="12048"/>
    <cellStyle name="SAPBEXHLevel2 2 2" xfId="12049"/>
    <cellStyle name="SAPBEXHLevel2 2 2 2" xfId="12050"/>
    <cellStyle name="SAPBEXHLevel2 2 2_SCH J-3" xfId="19256"/>
    <cellStyle name="SAPBEXHLevel2 2 3" xfId="12051"/>
    <cellStyle name="SAPBEXHLevel2 2 3 2" xfId="12052"/>
    <cellStyle name="SAPBEXHLevel2 2 3_SCH J-3" xfId="19257"/>
    <cellStyle name="SAPBEXHLevel2 2 4" xfId="12053"/>
    <cellStyle name="SAPBEXHLevel2 2 4 2" xfId="12054"/>
    <cellStyle name="SAPBEXHLevel2 2 4_SCH J-3" xfId="19258"/>
    <cellStyle name="SAPBEXHLevel2 2 5" xfId="12055"/>
    <cellStyle name="SAPBEXHLevel2 2 5 2" xfId="12056"/>
    <cellStyle name="SAPBEXHLevel2 2 5_SCH J-3" xfId="19259"/>
    <cellStyle name="SAPBEXHLevel2 2 6" xfId="12057"/>
    <cellStyle name="SAPBEXHLevel2 2 6 2" xfId="12058"/>
    <cellStyle name="SAPBEXHLevel2 2 6_SCH J-3" xfId="19260"/>
    <cellStyle name="SAPBEXHLevel2 2 7" xfId="12059"/>
    <cellStyle name="SAPBEXHLevel2 2 7 2" xfId="12060"/>
    <cellStyle name="SAPBEXHLevel2 2 7_SCH J-3" xfId="19261"/>
    <cellStyle name="SAPBEXHLevel2 2 8" xfId="12061"/>
    <cellStyle name="SAPBEXHLevel2 2 8 2" xfId="12062"/>
    <cellStyle name="SAPBEXHLevel2 2 8_SCH J-3" xfId="19262"/>
    <cellStyle name="SAPBEXHLevel2 2 9" xfId="12063"/>
    <cellStyle name="SAPBEXHLevel2 2 9 2" xfId="12064"/>
    <cellStyle name="SAPBEXHLevel2 2 9_SCH J-3" xfId="19263"/>
    <cellStyle name="SAPBEXHLevel2 2_SCH J-3" xfId="19254"/>
    <cellStyle name="SAPBEXHLevel2 3" xfId="12065"/>
    <cellStyle name="SAPBEXHLevel2 3 2" xfId="12066"/>
    <cellStyle name="SAPBEXHLevel2 3_SCH J-3" xfId="19264"/>
    <cellStyle name="SAPBEXHLevel2 4" xfId="12067"/>
    <cellStyle name="SAPBEXHLevel2 4 2" xfId="12068"/>
    <cellStyle name="SAPBEXHLevel2 4_SCH J-3" xfId="19265"/>
    <cellStyle name="SAPBEXHLevel2 5" xfId="12069"/>
    <cellStyle name="SAPBEXHLevel2 5 2" xfId="12070"/>
    <cellStyle name="SAPBEXHLevel2 5_SCH J-3" xfId="19266"/>
    <cellStyle name="SAPBEXHLevel2 6" xfId="12071"/>
    <cellStyle name="SAPBEXHLevel2 6 2" xfId="12072"/>
    <cellStyle name="SAPBEXHLevel2 6_SCH J-3" xfId="19267"/>
    <cellStyle name="SAPBEXHLevel2 7" xfId="12073"/>
    <cellStyle name="SAPBEXHLevel2 7 2" xfId="12074"/>
    <cellStyle name="SAPBEXHLevel2 7_SCH J-3" xfId="19268"/>
    <cellStyle name="SAPBEXHLevel2 8" xfId="12075"/>
    <cellStyle name="SAPBEXHLevel2 8 2" xfId="12076"/>
    <cellStyle name="SAPBEXHLevel2 8_SCH J-3" xfId="19269"/>
    <cellStyle name="SAPBEXHLevel2 9" xfId="12077"/>
    <cellStyle name="SAPBEXHLevel2 9 2" xfId="12078"/>
    <cellStyle name="SAPBEXHLevel2 9_SCH J-3" xfId="19270"/>
    <cellStyle name="SAPBEXHLevel2_SCH J-3" xfId="19251"/>
    <cellStyle name="SAPBEXHLevel2X" xfId="12079"/>
    <cellStyle name="SAPBEXHLevel2X 10" xfId="12080"/>
    <cellStyle name="SAPBEXHLevel2X 10 2" xfId="12081"/>
    <cellStyle name="SAPBEXHLevel2X 10_SCH J-3" xfId="19272"/>
    <cellStyle name="SAPBEXHLevel2X 11" xfId="12082"/>
    <cellStyle name="SAPBEXHLevel2X 11 2" xfId="12083"/>
    <cellStyle name="SAPBEXHLevel2X 11_SCH J-3" xfId="19273"/>
    <cellStyle name="SAPBEXHLevel2X 12" xfId="12084"/>
    <cellStyle name="SAPBEXHLevel2X 2" xfId="12085"/>
    <cellStyle name="SAPBEXHLevel2X 2 10" xfId="12086"/>
    <cellStyle name="SAPBEXHLevel2X 2 10 2" xfId="12087"/>
    <cellStyle name="SAPBEXHLevel2X 2 10_SCH J-3" xfId="19275"/>
    <cellStyle name="SAPBEXHLevel2X 2 11" xfId="12088"/>
    <cellStyle name="SAPBEXHLevel2X 2 2" xfId="12089"/>
    <cellStyle name="SAPBEXHLevel2X 2 2 2" xfId="12090"/>
    <cellStyle name="SAPBEXHLevel2X 2 2_SCH J-3" xfId="19276"/>
    <cellStyle name="SAPBEXHLevel2X 2 3" xfId="12091"/>
    <cellStyle name="SAPBEXHLevel2X 2 3 2" xfId="12092"/>
    <cellStyle name="SAPBEXHLevel2X 2 3_SCH J-3" xfId="19277"/>
    <cellStyle name="SAPBEXHLevel2X 2 4" xfId="12093"/>
    <cellStyle name="SAPBEXHLevel2X 2 4 2" xfId="12094"/>
    <cellStyle name="SAPBEXHLevel2X 2 4_SCH J-3" xfId="19278"/>
    <cellStyle name="SAPBEXHLevel2X 2 5" xfId="12095"/>
    <cellStyle name="SAPBEXHLevel2X 2 5 2" xfId="12096"/>
    <cellStyle name="SAPBEXHLevel2X 2 5_SCH J-3" xfId="19279"/>
    <cellStyle name="SAPBEXHLevel2X 2 6" xfId="12097"/>
    <cellStyle name="SAPBEXHLevel2X 2 6 2" xfId="12098"/>
    <cellStyle name="SAPBEXHLevel2X 2 6_SCH J-3" xfId="19280"/>
    <cellStyle name="SAPBEXHLevel2X 2 7" xfId="12099"/>
    <cellStyle name="SAPBEXHLevel2X 2 7 2" xfId="12100"/>
    <cellStyle name="SAPBEXHLevel2X 2 7_SCH J-3" xfId="19281"/>
    <cellStyle name="SAPBEXHLevel2X 2 8" xfId="12101"/>
    <cellStyle name="SAPBEXHLevel2X 2 8 2" xfId="12102"/>
    <cellStyle name="SAPBEXHLevel2X 2 8_SCH J-3" xfId="19282"/>
    <cellStyle name="SAPBEXHLevel2X 2 9" xfId="12103"/>
    <cellStyle name="SAPBEXHLevel2X 2 9 2" xfId="12104"/>
    <cellStyle name="SAPBEXHLevel2X 2 9_SCH J-3" xfId="19283"/>
    <cellStyle name="SAPBEXHLevel2X 2_SCH J-3" xfId="19274"/>
    <cellStyle name="SAPBEXHLevel2X 3" xfId="12105"/>
    <cellStyle name="SAPBEXHLevel2X 3 2" xfId="12106"/>
    <cellStyle name="SAPBEXHLevel2X 3_SCH J-3" xfId="19284"/>
    <cellStyle name="SAPBEXHLevel2X 4" xfId="12107"/>
    <cellStyle name="SAPBEXHLevel2X 4 2" xfId="12108"/>
    <cellStyle name="SAPBEXHLevel2X 4_SCH J-3" xfId="19285"/>
    <cellStyle name="SAPBEXHLevel2X 5" xfId="12109"/>
    <cellStyle name="SAPBEXHLevel2X 5 2" xfId="12110"/>
    <cellStyle name="SAPBEXHLevel2X 5_SCH J-3" xfId="19286"/>
    <cellStyle name="SAPBEXHLevel2X 6" xfId="12111"/>
    <cellStyle name="SAPBEXHLevel2X 6 2" xfId="12112"/>
    <cellStyle name="SAPBEXHLevel2X 6_SCH J-3" xfId="19287"/>
    <cellStyle name="SAPBEXHLevel2X 7" xfId="12113"/>
    <cellStyle name="SAPBEXHLevel2X 7 2" xfId="12114"/>
    <cellStyle name="SAPBEXHLevel2X 7_SCH J-3" xfId="19288"/>
    <cellStyle name="SAPBEXHLevel2X 8" xfId="12115"/>
    <cellStyle name="SAPBEXHLevel2X 8 2" xfId="12116"/>
    <cellStyle name="SAPBEXHLevel2X 8_SCH J-3" xfId="19289"/>
    <cellStyle name="SAPBEXHLevel2X 9" xfId="12117"/>
    <cellStyle name="SAPBEXHLevel2X 9 2" xfId="12118"/>
    <cellStyle name="SAPBEXHLevel2X 9_SCH J-3" xfId="19290"/>
    <cellStyle name="SAPBEXHLevel2X_SCH J-3" xfId="19271"/>
    <cellStyle name="SAPBEXHLevel3" xfId="12119"/>
    <cellStyle name="SAPBEXHLevel3 10" xfId="12120"/>
    <cellStyle name="SAPBEXHLevel3 10 2" xfId="12121"/>
    <cellStyle name="SAPBEXHLevel3 10_SCH J-3" xfId="19292"/>
    <cellStyle name="SAPBEXHLevel3 11" xfId="12122"/>
    <cellStyle name="SAPBEXHLevel3 11 2" xfId="12123"/>
    <cellStyle name="SAPBEXHLevel3 11_SCH J-3" xfId="19293"/>
    <cellStyle name="SAPBEXHLevel3 12" xfId="12124"/>
    <cellStyle name="SAPBEXHLevel3 2" xfId="12125"/>
    <cellStyle name="SAPBEXHLevel3 2 10" xfId="12126"/>
    <cellStyle name="SAPBEXHLevel3 2 10 2" xfId="12127"/>
    <cellStyle name="SAPBEXHLevel3 2 10_SCH J-3" xfId="19295"/>
    <cellStyle name="SAPBEXHLevel3 2 11" xfId="12128"/>
    <cellStyle name="SAPBEXHLevel3 2 2" xfId="12129"/>
    <cellStyle name="SAPBEXHLevel3 2 2 2" xfId="12130"/>
    <cellStyle name="SAPBEXHLevel3 2 2_SCH J-3" xfId="19296"/>
    <cellStyle name="SAPBEXHLevel3 2 3" xfId="12131"/>
    <cellStyle name="SAPBEXHLevel3 2 3 2" xfId="12132"/>
    <cellStyle name="SAPBEXHLevel3 2 3_SCH J-3" xfId="19297"/>
    <cellStyle name="SAPBEXHLevel3 2 4" xfId="12133"/>
    <cellStyle name="SAPBEXHLevel3 2 4 2" xfId="12134"/>
    <cellStyle name="SAPBEXHLevel3 2 4_SCH J-3" xfId="19298"/>
    <cellStyle name="SAPBEXHLevel3 2 5" xfId="12135"/>
    <cellStyle name="SAPBEXHLevel3 2 5 2" xfId="12136"/>
    <cellStyle name="SAPBEXHLevel3 2 5_SCH J-3" xfId="19299"/>
    <cellStyle name="SAPBEXHLevel3 2 6" xfId="12137"/>
    <cellStyle name="SAPBEXHLevel3 2 6 2" xfId="12138"/>
    <cellStyle name="SAPBEXHLevel3 2 6_SCH J-3" xfId="19300"/>
    <cellStyle name="SAPBEXHLevel3 2 7" xfId="12139"/>
    <cellStyle name="SAPBEXHLevel3 2 7 2" xfId="12140"/>
    <cellStyle name="SAPBEXHLevel3 2 7_SCH J-3" xfId="19301"/>
    <cellStyle name="SAPBEXHLevel3 2 8" xfId="12141"/>
    <cellStyle name="SAPBEXHLevel3 2 8 2" xfId="12142"/>
    <cellStyle name="SAPBEXHLevel3 2 8_SCH J-3" xfId="19302"/>
    <cellStyle name="SAPBEXHLevel3 2 9" xfId="12143"/>
    <cellStyle name="SAPBEXHLevel3 2 9 2" xfId="12144"/>
    <cellStyle name="SAPBEXHLevel3 2 9_SCH J-3" xfId="19303"/>
    <cellStyle name="SAPBEXHLevel3 2_SCH J-3" xfId="19294"/>
    <cellStyle name="SAPBEXHLevel3 3" xfId="12145"/>
    <cellStyle name="SAPBEXHLevel3 3 2" xfId="12146"/>
    <cellStyle name="SAPBEXHLevel3 3_SCH J-3" xfId="19304"/>
    <cellStyle name="SAPBEXHLevel3 4" xfId="12147"/>
    <cellStyle name="SAPBEXHLevel3 4 2" xfId="12148"/>
    <cellStyle name="SAPBEXHLevel3 4_SCH J-3" xfId="19305"/>
    <cellStyle name="SAPBEXHLevel3 5" xfId="12149"/>
    <cellStyle name="SAPBEXHLevel3 5 2" xfId="12150"/>
    <cellStyle name="SAPBEXHLevel3 5_SCH J-3" xfId="19306"/>
    <cellStyle name="SAPBEXHLevel3 6" xfId="12151"/>
    <cellStyle name="SAPBEXHLevel3 6 2" xfId="12152"/>
    <cellStyle name="SAPBEXHLevel3 6_SCH J-3" xfId="19307"/>
    <cellStyle name="SAPBEXHLevel3 7" xfId="12153"/>
    <cellStyle name="SAPBEXHLevel3 7 2" xfId="12154"/>
    <cellStyle name="SAPBEXHLevel3 7_SCH J-3" xfId="19308"/>
    <cellStyle name="SAPBEXHLevel3 8" xfId="12155"/>
    <cellStyle name="SAPBEXHLevel3 8 2" xfId="12156"/>
    <cellStyle name="SAPBEXHLevel3 8_SCH J-3" xfId="19309"/>
    <cellStyle name="SAPBEXHLevel3 9" xfId="12157"/>
    <cellStyle name="SAPBEXHLevel3 9 2" xfId="12158"/>
    <cellStyle name="SAPBEXHLevel3 9_SCH J-3" xfId="19310"/>
    <cellStyle name="SAPBEXHLevel3_SCH J-3" xfId="19291"/>
    <cellStyle name="SAPBEXHLevel3X" xfId="12159"/>
    <cellStyle name="SAPBEXHLevel3X 10" xfId="12160"/>
    <cellStyle name="SAPBEXHLevel3X 10 2" xfId="12161"/>
    <cellStyle name="SAPBEXHLevel3X 10_SCH J-3" xfId="19312"/>
    <cellStyle name="SAPBEXHLevel3X 11" xfId="12162"/>
    <cellStyle name="SAPBEXHLevel3X 11 2" xfId="12163"/>
    <cellStyle name="SAPBEXHLevel3X 11_SCH J-3" xfId="19313"/>
    <cellStyle name="SAPBEXHLevel3X 12" xfId="12164"/>
    <cellStyle name="SAPBEXHLevel3X 2" xfId="12165"/>
    <cellStyle name="SAPBEXHLevel3X 2 10" xfId="12166"/>
    <cellStyle name="SAPBEXHLevel3X 2 10 2" xfId="12167"/>
    <cellStyle name="SAPBEXHLevel3X 2 10_SCH J-3" xfId="19315"/>
    <cellStyle name="SAPBEXHLevel3X 2 11" xfId="12168"/>
    <cellStyle name="SAPBEXHLevel3X 2 2" xfId="12169"/>
    <cellStyle name="SAPBEXHLevel3X 2 2 2" xfId="12170"/>
    <cellStyle name="SAPBEXHLevel3X 2 2_SCH J-3" xfId="19316"/>
    <cellStyle name="SAPBEXHLevel3X 2 3" xfId="12171"/>
    <cellStyle name="SAPBEXHLevel3X 2 3 2" xfId="12172"/>
    <cellStyle name="SAPBEXHLevel3X 2 3_SCH J-3" xfId="19317"/>
    <cellStyle name="SAPBEXHLevel3X 2 4" xfId="12173"/>
    <cellStyle name="SAPBEXHLevel3X 2 4 2" xfId="12174"/>
    <cellStyle name="SAPBEXHLevel3X 2 4_SCH J-3" xfId="19318"/>
    <cellStyle name="SAPBEXHLevel3X 2 5" xfId="12175"/>
    <cellStyle name="SAPBEXHLevel3X 2 5 2" xfId="12176"/>
    <cellStyle name="SAPBEXHLevel3X 2 5_SCH J-3" xfId="19319"/>
    <cellStyle name="SAPBEXHLevel3X 2 6" xfId="12177"/>
    <cellStyle name="SAPBEXHLevel3X 2 6 2" xfId="12178"/>
    <cellStyle name="SAPBEXHLevel3X 2 6_SCH J-3" xfId="19320"/>
    <cellStyle name="SAPBEXHLevel3X 2 7" xfId="12179"/>
    <cellStyle name="SAPBEXHLevel3X 2 7 2" xfId="12180"/>
    <cellStyle name="SAPBEXHLevel3X 2 7_SCH J-3" xfId="19321"/>
    <cellStyle name="SAPBEXHLevel3X 2 8" xfId="12181"/>
    <cellStyle name="SAPBEXHLevel3X 2 8 2" xfId="12182"/>
    <cellStyle name="SAPBEXHLevel3X 2 8_SCH J-3" xfId="19322"/>
    <cellStyle name="SAPBEXHLevel3X 2 9" xfId="12183"/>
    <cellStyle name="SAPBEXHLevel3X 2 9 2" xfId="12184"/>
    <cellStyle name="SAPBEXHLevel3X 2 9_SCH J-3" xfId="19323"/>
    <cellStyle name="SAPBEXHLevel3X 2_SCH J-3" xfId="19314"/>
    <cellStyle name="SAPBEXHLevel3X 3" xfId="12185"/>
    <cellStyle name="SAPBEXHLevel3X 3 2" xfId="12186"/>
    <cellStyle name="SAPBEXHLevel3X 3_SCH J-3" xfId="19324"/>
    <cellStyle name="SAPBEXHLevel3X 4" xfId="12187"/>
    <cellStyle name="SAPBEXHLevel3X 4 2" xfId="12188"/>
    <cellStyle name="SAPBEXHLevel3X 4_SCH J-3" xfId="19325"/>
    <cellStyle name="SAPBEXHLevel3X 5" xfId="12189"/>
    <cellStyle name="SAPBEXHLevel3X 5 2" xfId="12190"/>
    <cellStyle name="SAPBEXHLevel3X 5_SCH J-3" xfId="19326"/>
    <cellStyle name="SAPBEXHLevel3X 6" xfId="12191"/>
    <cellStyle name="SAPBEXHLevel3X 6 2" xfId="12192"/>
    <cellStyle name="SAPBEXHLevel3X 6_SCH J-3" xfId="19327"/>
    <cellStyle name="SAPBEXHLevel3X 7" xfId="12193"/>
    <cellStyle name="SAPBEXHLevel3X 7 2" xfId="12194"/>
    <cellStyle name="SAPBEXHLevel3X 7_SCH J-3" xfId="19328"/>
    <cellStyle name="SAPBEXHLevel3X 8" xfId="12195"/>
    <cellStyle name="SAPBEXHLevel3X 8 2" xfId="12196"/>
    <cellStyle name="SAPBEXHLevel3X 8_SCH J-3" xfId="19329"/>
    <cellStyle name="SAPBEXHLevel3X 9" xfId="12197"/>
    <cellStyle name="SAPBEXHLevel3X 9 2" xfId="12198"/>
    <cellStyle name="SAPBEXHLevel3X 9_SCH J-3" xfId="19330"/>
    <cellStyle name="SAPBEXHLevel3X_SCH J-3" xfId="19311"/>
    <cellStyle name="SAPBEXresData" xfId="12199"/>
    <cellStyle name="SAPBEXresData 10" xfId="12200"/>
    <cellStyle name="SAPBEXresData 10 2" xfId="12201"/>
    <cellStyle name="SAPBEXresData 10_SCH J-3" xfId="19332"/>
    <cellStyle name="SAPBEXresData 11" xfId="12202"/>
    <cellStyle name="SAPBEXresData 2" xfId="12203"/>
    <cellStyle name="SAPBEXresData 2 2" xfId="12204"/>
    <cellStyle name="SAPBEXresData 2_SCH J-3" xfId="19333"/>
    <cellStyle name="SAPBEXresData 3" xfId="12205"/>
    <cellStyle name="SAPBEXresData 3 2" xfId="12206"/>
    <cellStyle name="SAPBEXresData 3_SCH J-3" xfId="19334"/>
    <cellStyle name="SAPBEXresData 4" xfId="12207"/>
    <cellStyle name="SAPBEXresData 4 2" xfId="12208"/>
    <cellStyle name="SAPBEXresData 4_SCH J-3" xfId="19335"/>
    <cellStyle name="SAPBEXresData 5" xfId="12209"/>
    <cellStyle name="SAPBEXresData 5 2" xfId="12210"/>
    <cellStyle name="SAPBEXresData 5_SCH J-3" xfId="19336"/>
    <cellStyle name="SAPBEXresData 6" xfId="12211"/>
    <cellStyle name="SAPBEXresData 6 2" xfId="12212"/>
    <cellStyle name="SAPBEXresData 6_SCH J-3" xfId="19337"/>
    <cellStyle name="SAPBEXresData 7" xfId="12213"/>
    <cellStyle name="SAPBEXresData 7 2" xfId="12214"/>
    <cellStyle name="SAPBEXresData 7_SCH J-3" xfId="19338"/>
    <cellStyle name="SAPBEXresData 8" xfId="12215"/>
    <cellStyle name="SAPBEXresData 8 2" xfId="12216"/>
    <cellStyle name="SAPBEXresData 8_SCH J-3" xfId="19339"/>
    <cellStyle name="SAPBEXresData 9" xfId="12217"/>
    <cellStyle name="SAPBEXresData 9 2" xfId="12218"/>
    <cellStyle name="SAPBEXresData 9_SCH J-3" xfId="19340"/>
    <cellStyle name="SAPBEXresData_SCH J-3" xfId="19331"/>
    <cellStyle name="SAPBEXresDataEmph" xfId="12219"/>
    <cellStyle name="SAPBEXresDataEmph 10" xfId="12220"/>
    <cellStyle name="SAPBEXresDataEmph 10 2" xfId="12221"/>
    <cellStyle name="SAPBEXresDataEmph 10_SCH J-3" xfId="19342"/>
    <cellStyle name="SAPBEXresDataEmph 11" xfId="12222"/>
    <cellStyle name="SAPBEXresDataEmph 2" xfId="12223"/>
    <cellStyle name="SAPBEXresDataEmph 2 2" xfId="12224"/>
    <cellStyle name="SAPBEXresDataEmph 2_SCH J-3" xfId="19343"/>
    <cellStyle name="SAPBEXresDataEmph 3" xfId="12225"/>
    <cellStyle name="SAPBEXresDataEmph 3 2" xfId="12226"/>
    <cellStyle name="SAPBEXresDataEmph 3_SCH J-3" xfId="19344"/>
    <cellStyle name="SAPBEXresDataEmph 4" xfId="12227"/>
    <cellStyle name="SAPBEXresDataEmph 4 2" xfId="12228"/>
    <cellStyle name="SAPBEXresDataEmph 4_SCH J-3" xfId="19345"/>
    <cellStyle name="SAPBEXresDataEmph 5" xfId="12229"/>
    <cellStyle name="SAPBEXresDataEmph 5 2" xfId="12230"/>
    <cellStyle name="SAPBEXresDataEmph 5_SCH J-3" xfId="19346"/>
    <cellStyle name="SAPBEXresDataEmph 6" xfId="12231"/>
    <cellStyle name="SAPBEXresDataEmph 6 2" xfId="12232"/>
    <cellStyle name="SAPBEXresDataEmph 6_SCH J-3" xfId="19347"/>
    <cellStyle name="SAPBEXresDataEmph 7" xfId="12233"/>
    <cellStyle name="SAPBEXresDataEmph 7 2" xfId="12234"/>
    <cellStyle name="SAPBEXresDataEmph 7_SCH J-3" xfId="19348"/>
    <cellStyle name="SAPBEXresDataEmph 8" xfId="12235"/>
    <cellStyle name="SAPBEXresDataEmph 8 2" xfId="12236"/>
    <cellStyle name="SAPBEXresDataEmph 8_SCH J-3" xfId="19349"/>
    <cellStyle name="SAPBEXresDataEmph 9" xfId="12237"/>
    <cellStyle name="SAPBEXresDataEmph 9 2" xfId="12238"/>
    <cellStyle name="SAPBEXresDataEmph 9_SCH J-3" xfId="19350"/>
    <cellStyle name="SAPBEXresDataEmph_SCH J-3" xfId="19341"/>
    <cellStyle name="SAPBEXresItem" xfId="12239"/>
    <cellStyle name="SAPBEXresItem 10" xfId="12240"/>
    <cellStyle name="SAPBEXresItem 10 2" xfId="12241"/>
    <cellStyle name="SAPBEXresItem 10_SCH J-3" xfId="19352"/>
    <cellStyle name="SAPBEXresItem 11" xfId="12242"/>
    <cellStyle name="SAPBEXresItem 11 2" xfId="12243"/>
    <cellStyle name="SAPBEXresItem 11_SCH J-3" xfId="19353"/>
    <cellStyle name="SAPBEXresItem 12" xfId="12244"/>
    <cellStyle name="SAPBEXresItem 2" xfId="12245"/>
    <cellStyle name="SAPBEXresItem 2 10" xfId="12246"/>
    <cellStyle name="SAPBEXresItem 2 10 2" xfId="12247"/>
    <cellStyle name="SAPBEXresItem 2 10_SCH J-3" xfId="19355"/>
    <cellStyle name="SAPBEXresItem 2 11" xfId="12248"/>
    <cellStyle name="SAPBEXresItem 2 2" xfId="12249"/>
    <cellStyle name="SAPBEXresItem 2 2 2" xfId="12250"/>
    <cellStyle name="SAPBEXresItem 2 2_SCH J-3" xfId="19356"/>
    <cellStyle name="SAPBEXresItem 2 3" xfId="12251"/>
    <cellStyle name="SAPBEXresItem 2 3 2" xfId="12252"/>
    <cellStyle name="SAPBEXresItem 2 3_SCH J-3" xfId="19357"/>
    <cellStyle name="SAPBEXresItem 2 4" xfId="12253"/>
    <cellStyle name="SAPBEXresItem 2 4 2" xfId="12254"/>
    <cellStyle name="SAPBEXresItem 2 4_SCH J-3" xfId="19358"/>
    <cellStyle name="SAPBEXresItem 2 5" xfId="12255"/>
    <cellStyle name="SAPBEXresItem 2 5 2" xfId="12256"/>
    <cellStyle name="SAPBEXresItem 2 5_SCH J-3" xfId="19359"/>
    <cellStyle name="SAPBEXresItem 2 6" xfId="12257"/>
    <cellStyle name="SAPBEXresItem 2 6 2" xfId="12258"/>
    <cellStyle name="SAPBEXresItem 2 6_SCH J-3" xfId="19360"/>
    <cellStyle name="SAPBEXresItem 2 7" xfId="12259"/>
    <cellStyle name="SAPBEXresItem 2 7 2" xfId="12260"/>
    <cellStyle name="SAPBEXresItem 2 7_SCH J-3" xfId="19361"/>
    <cellStyle name="SAPBEXresItem 2 8" xfId="12261"/>
    <cellStyle name="SAPBEXresItem 2 8 2" xfId="12262"/>
    <cellStyle name="SAPBEXresItem 2 8_SCH J-3" xfId="19362"/>
    <cellStyle name="SAPBEXresItem 2 9" xfId="12263"/>
    <cellStyle name="SAPBEXresItem 2 9 2" xfId="12264"/>
    <cellStyle name="SAPBEXresItem 2 9_SCH J-3" xfId="19363"/>
    <cellStyle name="SAPBEXresItem 2_SCH J-3" xfId="19354"/>
    <cellStyle name="SAPBEXresItem 3" xfId="12265"/>
    <cellStyle name="SAPBEXresItem 3 2" xfId="12266"/>
    <cellStyle name="SAPBEXresItem 3_SCH J-3" xfId="19364"/>
    <cellStyle name="SAPBEXresItem 4" xfId="12267"/>
    <cellStyle name="SAPBEXresItem 4 2" xfId="12268"/>
    <cellStyle name="SAPBEXresItem 4_SCH J-3" xfId="19365"/>
    <cellStyle name="SAPBEXresItem 5" xfId="12269"/>
    <cellStyle name="SAPBEXresItem 5 2" xfId="12270"/>
    <cellStyle name="SAPBEXresItem 5_SCH J-3" xfId="19366"/>
    <cellStyle name="SAPBEXresItem 6" xfId="12271"/>
    <cellStyle name="SAPBEXresItem 6 2" xfId="12272"/>
    <cellStyle name="SAPBEXresItem 6_SCH J-3" xfId="19367"/>
    <cellStyle name="SAPBEXresItem 7" xfId="12273"/>
    <cellStyle name="SAPBEXresItem 7 2" xfId="12274"/>
    <cellStyle name="SAPBEXresItem 7_SCH J-3" xfId="19368"/>
    <cellStyle name="SAPBEXresItem 8" xfId="12275"/>
    <cellStyle name="SAPBEXresItem 8 2" xfId="12276"/>
    <cellStyle name="SAPBEXresItem 8_SCH J-3" xfId="19369"/>
    <cellStyle name="SAPBEXresItem 9" xfId="12277"/>
    <cellStyle name="SAPBEXresItem 9 2" xfId="12278"/>
    <cellStyle name="SAPBEXresItem 9_SCH J-3" xfId="19370"/>
    <cellStyle name="SAPBEXresItem_SCH J-3" xfId="19351"/>
    <cellStyle name="SAPBEXresItemX" xfId="12279"/>
    <cellStyle name="SAPBEXresItemX 10" xfId="12280"/>
    <cellStyle name="SAPBEXresItemX 10 2" xfId="12281"/>
    <cellStyle name="SAPBEXresItemX 10_SCH J-3" xfId="19372"/>
    <cellStyle name="SAPBEXresItemX 11" xfId="12282"/>
    <cellStyle name="SAPBEXresItemX 11 2" xfId="12283"/>
    <cellStyle name="SAPBEXresItemX 11_SCH J-3" xfId="19373"/>
    <cellStyle name="SAPBEXresItemX 12" xfId="12284"/>
    <cellStyle name="SAPBEXresItemX 2" xfId="12285"/>
    <cellStyle name="SAPBEXresItemX 2 10" xfId="12286"/>
    <cellStyle name="SAPBEXresItemX 2 10 2" xfId="12287"/>
    <cellStyle name="SAPBEXresItemX 2 10_SCH J-3" xfId="19375"/>
    <cellStyle name="SAPBEXresItemX 2 11" xfId="12288"/>
    <cellStyle name="SAPBEXresItemX 2 2" xfId="12289"/>
    <cellStyle name="SAPBEXresItemX 2 2 2" xfId="12290"/>
    <cellStyle name="SAPBEXresItemX 2 2_SCH J-3" xfId="19376"/>
    <cellStyle name="SAPBEXresItemX 2 3" xfId="12291"/>
    <cellStyle name="SAPBEXresItemX 2 3 2" xfId="12292"/>
    <cellStyle name="SAPBEXresItemX 2 3_SCH J-3" xfId="19377"/>
    <cellStyle name="SAPBEXresItemX 2 4" xfId="12293"/>
    <cellStyle name="SAPBEXresItemX 2 4 2" xfId="12294"/>
    <cellStyle name="SAPBEXresItemX 2 4_SCH J-3" xfId="19378"/>
    <cellStyle name="SAPBEXresItemX 2 5" xfId="12295"/>
    <cellStyle name="SAPBEXresItemX 2 5 2" xfId="12296"/>
    <cellStyle name="SAPBEXresItemX 2 5_SCH J-3" xfId="19379"/>
    <cellStyle name="SAPBEXresItemX 2 6" xfId="12297"/>
    <cellStyle name="SAPBEXresItemX 2 6 2" xfId="12298"/>
    <cellStyle name="SAPBEXresItemX 2 6_SCH J-3" xfId="19380"/>
    <cellStyle name="SAPBEXresItemX 2 7" xfId="12299"/>
    <cellStyle name="SAPBEXresItemX 2 7 2" xfId="12300"/>
    <cellStyle name="SAPBEXresItemX 2 7_SCH J-3" xfId="19381"/>
    <cellStyle name="SAPBEXresItemX 2 8" xfId="12301"/>
    <cellStyle name="SAPBEXresItemX 2 8 2" xfId="12302"/>
    <cellStyle name="SAPBEXresItemX 2 8_SCH J-3" xfId="19382"/>
    <cellStyle name="SAPBEXresItemX 2 9" xfId="12303"/>
    <cellStyle name="SAPBEXresItemX 2 9 2" xfId="12304"/>
    <cellStyle name="SAPBEXresItemX 2 9_SCH J-3" xfId="19383"/>
    <cellStyle name="SAPBEXresItemX 2_SCH J-3" xfId="19374"/>
    <cellStyle name="SAPBEXresItemX 3" xfId="12305"/>
    <cellStyle name="SAPBEXresItemX 3 2" xfId="12306"/>
    <cellStyle name="SAPBEXresItemX 3_SCH J-3" xfId="19384"/>
    <cellStyle name="SAPBEXresItemX 4" xfId="12307"/>
    <cellStyle name="SAPBEXresItemX 4 2" xfId="12308"/>
    <cellStyle name="SAPBEXresItemX 4_SCH J-3" xfId="19385"/>
    <cellStyle name="SAPBEXresItemX 5" xfId="12309"/>
    <cellStyle name="SAPBEXresItemX 5 2" xfId="12310"/>
    <cellStyle name="SAPBEXresItemX 5_SCH J-3" xfId="19386"/>
    <cellStyle name="SAPBEXresItemX 6" xfId="12311"/>
    <cellStyle name="SAPBEXresItemX 6 2" xfId="12312"/>
    <cellStyle name="SAPBEXresItemX 6_SCH J-3" xfId="19387"/>
    <cellStyle name="SAPBEXresItemX 7" xfId="12313"/>
    <cellStyle name="SAPBEXresItemX 7 2" xfId="12314"/>
    <cellStyle name="SAPBEXresItemX 7_SCH J-3" xfId="19388"/>
    <cellStyle name="SAPBEXresItemX 8" xfId="12315"/>
    <cellStyle name="SAPBEXresItemX 8 2" xfId="12316"/>
    <cellStyle name="SAPBEXresItemX 8_SCH J-3" xfId="19389"/>
    <cellStyle name="SAPBEXresItemX 9" xfId="12317"/>
    <cellStyle name="SAPBEXresItemX 9 2" xfId="12318"/>
    <cellStyle name="SAPBEXresItemX 9_SCH J-3" xfId="19390"/>
    <cellStyle name="SAPBEXresItemX_SCH J-3" xfId="19371"/>
    <cellStyle name="SAPBEXstdData" xfId="12319"/>
    <cellStyle name="SAPBEXstdData 10" xfId="12320"/>
    <cellStyle name="SAPBEXstdData 10 2" xfId="12321"/>
    <cellStyle name="SAPBEXstdData 10_SCH J-3" xfId="19392"/>
    <cellStyle name="SAPBEXstdData 11" xfId="12322"/>
    <cellStyle name="SAPBEXstdData 11 2" xfId="12323"/>
    <cellStyle name="SAPBEXstdData 11_SCH J-3" xfId="19393"/>
    <cellStyle name="SAPBEXstdData 12" xfId="12324"/>
    <cellStyle name="SAPBEXstdData 2" xfId="12325"/>
    <cellStyle name="SAPBEXstdData 2 10" xfId="12326"/>
    <cellStyle name="SAPBEXstdData 2 10 2" xfId="12327"/>
    <cellStyle name="SAPBEXstdData 2 10_SCH J-3" xfId="19395"/>
    <cellStyle name="SAPBEXstdData 2 11" xfId="12328"/>
    <cellStyle name="SAPBEXstdData 2 2" xfId="12329"/>
    <cellStyle name="SAPBEXstdData 2 2 2" xfId="12330"/>
    <cellStyle name="SAPBEXstdData 2 2_SCH J-3" xfId="19396"/>
    <cellStyle name="SAPBEXstdData 2 3" xfId="12331"/>
    <cellStyle name="SAPBEXstdData 2 3 2" xfId="12332"/>
    <cellStyle name="SAPBEXstdData 2 3_SCH J-3" xfId="19397"/>
    <cellStyle name="SAPBEXstdData 2 4" xfId="12333"/>
    <cellStyle name="SAPBEXstdData 2 4 2" xfId="12334"/>
    <cellStyle name="SAPBEXstdData 2 4_SCH J-3" xfId="19398"/>
    <cellStyle name="SAPBEXstdData 2 5" xfId="12335"/>
    <cellStyle name="SAPBEXstdData 2 5 2" xfId="12336"/>
    <cellStyle name="SAPBEXstdData 2 5_SCH J-3" xfId="19399"/>
    <cellStyle name="SAPBEXstdData 2 6" xfId="12337"/>
    <cellStyle name="SAPBEXstdData 2 6 2" xfId="12338"/>
    <cellStyle name="SAPBEXstdData 2 6_SCH J-3" xfId="19400"/>
    <cellStyle name="SAPBEXstdData 2 7" xfId="12339"/>
    <cellStyle name="SAPBEXstdData 2 7 2" xfId="12340"/>
    <cellStyle name="SAPBEXstdData 2 7_SCH J-3" xfId="19401"/>
    <cellStyle name="SAPBEXstdData 2 8" xfId="12341"/>
    <cellStyle name="SAPBEXstdData 2 8 2" xfId="12342"/>
    <cellStyle name="SAPBEXstdData 2 8_SCH J-3" xfId="19402"/>
    <cellStyle name="SAPBEXstdData 2 9" xfId="12343"/>
    <cellStyle name="SAPBEXstdData 2 9 2" xfId="12344"/>
    <cellStyle name="SAPBEXstdData 2 9_SCH J-3" xfId="19403"/>
    <cellStyle name="SAPBEXstdData 2_SCH J-3" xfId="19394"/>
    <cellStyle name="SAPBEXstdData 3" xfId="12345"/>
    <cellStyle name="SAPBEXstdData 3 2" xfId="12346"/>
    <cellStyle name="SAPBEXstdData 3_SCH J-3" xfId="19404"/>
    <cellStyle name="SAPBEXstdData 4" xfId="12347"/>
    <cellStyle name="SAPBEXstdData 4 2" xfId="12348"/>
    <cellStyle name="SAPBEXstdData 4_SCH J-3" xfId="19405"/>
    <cellStyle name="SAPBEXstdData 5" xfId="12349"/>
    <cellStyle name="SAPBEXstdData 5 2" xfId="12350"/>
    <cellStyle name="SAPBEXstdData 5_SCH J-3" xfId="19406"/>
    <cellStyle name="SAPBEXstdData 6" xfId="12351"/>
    <cellStyle name="SAPBEXstdData 6 2" xfId="12352"/>
    <cellStyle name="SAPBEXstdData 6_SCH J-3" xfId="19407"/>
    <cellStyle name="SAPBEXstdData 7" xfId="12353"/>
    <cellStyle name="SAPBEXstdData 7 2" xfId="12354"/>
    <cellStyle name="SAPBEXstdData 7_SCH J-3" xfId="19408"/>
    <cellStyle name="SAPBEXstdData 8" xfId="12355"/>
    <cellStyle name="SAPBEXstdData 8 2" xfId="12356"/>
    <cellStyle name="SAPBEXstdData 8_SCH J-3" xfId="19409"/>
    <cellStyle name="SAPBEXstdData 9" xfId="12357"/>
    <cellStyle name="SAPBEXstdData 9 2" xfId="12358"/>
    <cellStyle name="SAPBEXstdData 9_SCH J-3" xfId="19410"/>
    <cellStyle name="SAPBEXstdData_SCH J-3" xfId="19391"/>
    <cellStyle name="SAPBEXstdDataEmph" xfId="12359"/>
    <cellStyle name="SAPBEXstdDataEmph 10" xfId="12360"/>
    <cellStyle name="SAPBEXstdDataEmph 10 2" xfId="12361"/>
    <cellStyle name="SAPBEXstdDataEmph 10_SCH J-3" xfId="19412"/>
    <cellStyle name="SAPBEXstdDataEmph 11" xfId="12362"/>
    <cellStyle name="SAPBEXstdDataEmph 11 2" xfId="12363"/>
    <cellStyle name="SAPBEXstdDataEmph 11_SCH J-3" xfId="1941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0_SCH J-3" xfId="19415"/>
    <cellStyle name="SAPBEXstdDataEmph 2 11" xfId="12368"/>
    <cellStyle name="SAPBEXstdDataEmph 2 2" xfId="12369"/>
    <cellStyle name="SAPBEXstdDataEmph 2 2 2" xfId="12370"/>
    <cellStyle name="SAPBEXstdDataEmph 2 2_SCH J-3" xfId="19416"/>
    <cellStyle name="SAPBEXstdDataEmph 2 3" xfId="12371"/>
    <cellStyle name="SAPBEXstdDataEmph 2 3 2" xfId="12372"/>
    <cellStyle name="SAPBEXstdDataEmph 2 3_SCH J-3" xfId="19417"/>
    <cellStyle name="SAPBEXstdDataEmph 2 4" xfId="12373"/>
    <cellStyle name="SAPBEXstdDataEmph 2 4 2" xfId="12374"/>
    <cellStyle name="SAPBEXstdDataEmph 2 4_SCH J-3" xfId="19418"/>
    <cellStyle name="SAPBEXstdDataEmph 2 5" xfId="12375"/>
    <cellStyle name="SAPBEXstdDataEmph 2 5 2" xfId="12376"/>
    <cellStyle name="SAPBEXstdDataEmph 2 5_SCH J-3" xfId="19419"/>
    <cellStyle name="SAPBEXstdDataEmph 2 6" xfId="12377"/>
    <cellStyle name="SAPBEXstdDataEmph 2 6 2" xfId="12378"/>
    <cellStyle name="SAPBEXstdDataEmph 2 6_SCH J-3" xfId="19420"/>
    <cellStyle name="SAPBEXstdDataEmph 2 7" xfId="12379"/>
    <cellStyle name="SAPBEXstdDataEmph 2 7 2" xfId="12380"/>
    <cellStyle name="SAPBEXstdDataEmph 2 7_SCH J-3" xfId="19421"/>
    <cellStyle name="SAPBEXstdDataEmph 2 8" xfId="12381"/>
    <cellStyle name="SAPBEXstdDataEmph 2 8 2" xfId="12382"/>
    <cellStyle name="SAPBEXstdDataEmph 2 8_SCH J-3" xfId="19422"/>
    <cellStyle name="SAPBEXstdDataEmph 2 9" xfId="12383"/>
    <cellStyle name="SAPBEXstdDataEmph 2 9 2" xfId="12384"/>
    <cellStyle name="SAPBEXstdDataEmph 2 9_SCH J-3" xfId="19423"/>
    <cellStyle name="SAPBEXstdDataEmph 2_SCH J-3" xfId="19414"/>
    <cellStyle name="SAPBEXstdDataEmph 3" xfId="12385"/>
    <cellStyle name="SAPBEXstdDataEmph 3 2" xfId="12386"/>
    <cellStyle name="SAPBEXstdDataEmph 3_SCH J-3" xfId="19424"/>
    <cellStyle name="SAPBEXstdDataEmph 4" xfId="12387"/>
    <cellStyle name="SAPBEXstdDataEmph 4 2" xfId="12388"/>
    <cellStyle name="SAPBEXstdDataEmph 4_SCH J-3" xfId="19425"/>
    <cellStyle name="SAPBEXstdDataEmph 5" xfId="12389"/>
    <cellStyle name="SAPBEXstdDataEmph 5 2" xfId="12390"/>
    <cellStyle name="SAPBEXstdDataEmph 5_SCH J-3" xfId="19426"/>
    <cellStyle name="SAPBEXstdDataEmph 6" xfId="12391"/>
    <cellStyle name="SAPBEXstdDataEmph 6 2" xfId="12392"/>
    <cellStyle name="SAPBEXstdDataEmph 6_SCH J-3" xfId="19427"/>
    <cellStyle name="SAPBEXstdDataEmph 7" xfId="12393"/>
    <cellStyle name="SAPBEXstdDataEmph 7 2" xfId="12394"/>
    <cellStyle name="SAPBEXstdDataEmph 7_SCH J-3" xfId="19428"/>
    <cellStyle name="SAPBEXstdDataEmph 8" xfId="12395"/>
    <cellStyle name="SAPBEXstdDataEmph 8 2" xfId="12396"/>
    <cellStyle name="SAPBEXstdDataEmph 8_SCH J-3" xfId="19429"/>
    <cellStyle name="SAPBEXstdDataEmph 9" xfId="12397"/>
    <cellStyle name="SAPBEXstdDataEmph 9 2" xfId="12398"/>
    <cellStyle name="SAPBEXstdDataEmph 9_SCH J-3" xfId="19430"/>
    <cellStyle name="SAPBEXstdDataEmph_SCH J-3" xfId="19411"/>
    <cellStyle name="SAPBEXstdItem" xfId="12399"/>
    <cellStyle name="SAPBEXstdItem 10" xfId="12400"/>
    <cellStyle name="SAPBEXstdItem 10 2" xfId="12401"/>
    <cellStyle name="SAPBEXstdItem 10_SCH J-3" xfId="19432"/>
    <cellStyle name="SAPBEXstdItem 11" xfId="12402"/>
    <cellStyle name="SAPBEXstdItem 11 2" xfId="12403"/>
    <cellStyle name="SAPBEXstdItem 11_SCH J-3" xfId="19433"/>
    <cellStyle name="SAPBEXstdItem 12" xfId="12404"/>
    <cellStyle name="SAPBEXstdItem 2" xfId="12405"/>
    <cellStyle name="SAPBEXstdItem 2 10" xfId="12406"/>
    <cellStyle name="SAPBEXstdItem 2 10 2" xfId="12407"/>
    <cellStyle name="SAPBEXstdItem 2 10_SCH J-3" xfId="19435"/>
    <cellStyle name="SAPBEXstdItem 2 11" xfId="12408"/>
    <cellStyle name="SAPBEXstdItem 2 2" xfId="12409"/>
    <cellStyle name="SAPBEXstdItem 2 2 2" xfId="12410"/>
    <cellStyle name="SAPBEXstdItem 2 2_SCH J-3" xfId="19436"/>
    <cellStyle name="SAPBEXstdItem 2 3" xfId="12411"/>
    <cellStyle name="SAPBEXstdItem 2 3 2" xfId="12412"/>
    <cellStyle name="SAPBEXstdItem 2 3_SCH J-3" xfId="19437"/>
    <cellStyle name="SAPBEXstdItem 2 4" xfId="12413"/>
    <cellStyle name="SAPBEXstdItem 2 4 2" xfId="12414"/>
    <cellStyle name="SAPBEXstdItem 2 4_SCH J-3" xfId="19438"/>
    <cellStyle name="SAPBEXstdItem 2 5" xfId="12415"/>
    <cellStyle name="SAPBEXstdItem 2 5 2" xfId="12416"/>
    <cellStyle name="SAPBEXstdItem 2 5_SCH J-3" xfId="19439"/>
    <cellStyle name="SAPBEXstdItem 2 6" xfId="12417"/>
    <cellStyle name="SAPBEXstdItem 2 6 2" xfId="12418"/>
    <cellStyle name="SAPBEXstdItem 2 6_SCH J-3" xfId="19440"/>
    <cellStyle name="SAPBEXstdItem 2 7" xfId="12419"/>
    <cellStyle name="SAPBEXstdItem 2 7 2" xfId="12420"/>
    <cellStyle name="SAPBEXstdItem 2 7_SCH J-3" xfId="19441"/>
    <cellStyle name="SAPBEXstdItem 2 8" xfId="12421"/>
    <cellStyle name="SAPBEXstdItem 2 8 2" xfId="12422"/>
    <cellStyle name="SAPBEXstdItem 2 8_SCH J-3" xfId="19442"/>
    <cellStyle name="SAPBEXstdItem 2 9" xfId="12423"/>
    <cellStyle name="SAPBEXstdItem 2 9 2" xfId="12424"/>
    <cellStyle name="SAPBEXstdItem 2 9_SCH J-3" xfId="19443"/>
    <cellStyle name="SAPBEXstdItem 2_SCH J-3" xfId="19434"/>
    <cellStyle name="SAPBEXstdItem 3" xfId="12425"/>
    <cellStyle name="SAPBEXstdItem 3 2" xfId="12426"/>
    <cellStyle name="SAPBEXstdItem 3_SCH J-3" xfId="19444"/>
    <cellStyle name="SAPBEXstdItem 4" xfId="12427"/>
    <cellStyle name="SAPBEXstdItem 4 2" xfId="12428"/>
    <cellStyle name="SAPBEXstdItem 4_SCH J-3" xfId="19445"/>
    <cellStyle name="SAPBEXstdItem 5" xfId="12429"/>
    <cellStyle name="SAPBEXstdItem 5 2" xfId="12430"/>
    <cellStyle name="SAPBEXstdItem 5_SCH J-3" xfId="19446"/>
    <cellStyle name="SAPBEXstdItem 6" xfId="12431"/>
    <cellStyle name="SAPBEXstdItem 6 2" xfId="12432"/>
    <cellStyle name="SAPBEXstdItem 6_SCH J-3" xfId="19447"/>
    <cellStyle name="SAPBEXstdItem 7" xfId="12433"/>
    <cellStyle name="SAPBEXstdItem 7 2" xfId="12434"/>
    <cellStyle name="SAPBEXstdItem 7_SCH J-3" xfId="19448"/>
    <cellStyle name="SAPBEXstdItem 8" xfId="12435"/>
    <cellStyle name="SAPBEXstdItem 8 2" xfId="12436"/>
    <cellStyle name="SAPBEXstdItem 8_SCH J-3" xfId="19449"/>
    <cellStyle name="SAPBEXstdItem 9" xfId="12437"/>
    <cellStyle name="SAPBEXstdItem 9 2" xfId="12438"/>
    <cellStyle name="SAPBEXstdItem 9_SCH J-3" xfId="19450"/>
    <cellStyle name="SAPBEXstdItem_SCH J-3" xfId="19431"/>
    <cellStyle name="SAPBEXstdItemX" xfId="12439"/>
    <cellStyle name="SAPBEXstdItemX 10" xfId="12440"/>
    <cellStyle name="SAPBEXstdItemX 10 2" xfId="12441"/>
    <cellStyle name="SAPBEXstdItemX 10_SCH J-3" xfId="19452"/>
    <cellStyle name="SAPBEXstdItemX 11" xfId="12442"/>
    <cellStyle name="SAPBEXstdItemX 11 2" xfId="12443"/>
    <cellStyle name="SAPBEXstdItemX 11_SCH J-3" xfId="19453"/>
    <cellStyle name="SAPBEXstdItemX 12" xfId="12444"/>
    <cellStyle name="SAPBEXstdItemX 2" xfId="12445"/>
    <cellStyle name="SAPBEXstdItemX 2 10" xfId="12446"/>
    <cellStyle name="SAPBEXstdItemX 2 10 2" xfId="12447"/>
    <cellStyle name="SAPBEXstdItemX 2 10_SCH J-3" xfId="19455"/>
    <cellStyle name="SAPBEXstdItemX 2 11" xfId="12448"/>
    <cellStyle name="SAPBEXstdItemX 2 2" xfId="12449"/>
    <cellStyle name="SAPBEXstdItemX 2 2 2" xfId="12450"/>
    <cellStyle name="SAPBEXstdItemX 2 2_SCH J-3" xfId="19456"/>
    <cellStyle name="SAPBEXstdItemX 2 3" xfId="12451"/>
    <cellStyle name="SAPBEXstdItemX 2 3 2" xfId="12452"/>
    <cellStyle name="SAPBEXstdItemX 2 3_SCH J-3" xfId="19457"/>
    <cellStyle name="SAPBEXstdItemX 2 4" xfId="12453"/>
    <cellStyle name="SAPBEXstdItemX 2 4 2" xfId="12454"/>
    <cellStyle name="SAPBEXstdItemX 2 4_SCH J-3" xfId="19458"/>
    <cellStyle name="SAPBEXstdItemX 2 5" xfId="12455"/>
    <cellStyle name="SAPBEXstdItemX 2 5 2" xfId="12456"/>
    <cellStyle name="SAPBEXstdItemX 2 5_SCH J-3" xfId="19459"/>
    <cellStyle name="SAPBEXstdItemX 2 6" xfId="12457"/>
    <cellStyle name="SAPBEXstdItemX 2 6 2" xfId="12458"/>
    <cellStyle name="SAPBEXstdItemX 2 6_SCH J-3" xfId="19460"/>
    <cellStyle name="SAPBEXstdItemX 2 7" xfId="12459"/>
    <cellStyle name="SAPBEXstdItemX 2 7 2" xfId="12460"/>
    <cellStyle name="SAPBEXstdItemX 2 7_SCH J-3" xfId="19461"/>
    <cellStyle name="SAPBEXstdItemX 2 8" xfId="12461"/>
    <cellStyle name="SAPBEXstdItemX 2 8 2" xfId="12462"/>
    <cellStyle name="SAPBEXstdItemX 2 8_SCH J-3" xfId="19462"/>
    <cellStyle name="SAPBEXstdItemX 2 9" xfId="12463"/>
    <cellStyle name="SAPBEXstdItemX 2 9 2" xfId="12464"/>
    <cellStyle name="SAPBEXstdItemX 2 9_SCH J-3" xfId="19463"/>
    <cellStyle name="SAPBEXstdItemX 2_SCH J-3" xfId="19454"/>
    <cellStyle name="SAPBEXstdItemX 3" xfId="12465"/>
    <cellStyle name="SAPBEXstdItemX 3 2" xfId="12466"/>
    <cellStyle name="SAPBEXstdItemX 3_SCH J-3" xfId="19464"/>
    <cellStyle name="SAPBEXstdItemX 4" xfId="12467"/>
    <cellStyle name="SAPBEXstdItemX 4 2" xfId="12468"/>
    <cellStyle name="SAPBEXstdItemX 4_SCH J-3" xfId="19465"/>
    <cellStyle name="SAPBEXstdItemX 5" xfId="12469"/>
    <cellStyle name="SAPBEXstdItemX 5 2" xfId="12470"/>
    <cellStyle name="SAPBEXstdItemX 5_SCH J-3" xfId="19466"/>
    <cellStyle name="SAPBEXstdItemX 6" xfId="12471"/>
    <cellStyle name="SAPBEXstdItemX 6 2" xfId="12472"/>
    <cellStyle name="SAPBEXstdItemX 6_SCH J-3" xfId="19467"/>
    <cellStyle name="SAPBEXstdItemX 7" xfId="12473"/>
    <cellStyle name="SAPBEXstdItemX 7 2" xfId="12474"/>
    <cellStyle name="SAPBEXstdItemX 7_SCH J-3" xfId="19468"/>
    <cellStyle name="SAPBEXstdItemX 8" xfId="12475"/>
    <cellStyle name="SAPBEXstdItemX 8 2" xfId="12476"/>
    <cellStyle name="SAPBEXstdItemX 8_SCH J-3" xfId="19469"/>
    <cellStyle name="SAPBEXstdItemX 9" xfId="12477"/>
    <cellStyle name="SAPBEXstdItemX 9 2" xfId="12478"/>
    <cellStyle name="SAPBEXstdItemX 9_SCH J-3" xfId="19470"/>
    <cellStyle name="SAPBEXstdItemX_SCH J-3" xfId="19451"/>
    <cellStyle name="SAPBEXtitle" xfId="12479"/>
    <cellStyle name="SAPBEXundefined" xfId="12480"/>
    <cellStyle name="SAPBEXundefined 10" xfId="12481"/>
    <cellStyle name="SAPBEXundefined 10 2" xfId="12482"/>
    <cellStyle name="SAPBEXundefined 10_SCH J-3" xfId="19472"/>
    <cellStyle name="SAPBEXundefined 11" xfId="12483"/>
    <cellStyle name="SAPBEXundefined 11 2" xfId="12484"/>
    <cellStyle name="SAPBEXundefined 11_SCH J-3" xfId="19473"/>
    <cellStyle name="SAPBEXundefined 12" xfId="12485"/>
    <cellStyle name="SAPBEXundefined 2" xfId="12486"/>
    <cellStyle name="SAPBEXundefined 2 10" xfId="12487"/>
    <cellStyle name="SAPBEXundefined 2 10 2" xfId="12488"/>
    <cellStyle name="SAPBEXundefined 2 10_SCH J-3" xfId="19475"/>
    <cellStyle name="SAPBEXundefined 2 11" xfId="12489"/>
    <cellStyle name="SAPBEXundefined 2 2" xfId="12490"/>
    <cellStyle name="SAPBEXundefined 2 2 2" xfId="12491"/>
    <cellStyle name="SAPBEXundefined 2 2_SCH J-3" xfId="19476"/>
    <cellStyle name="SAPBEXundefined 2 3" xfId="12492"/>
    <cellStyle name="SAPBEXundefined 2 3 2" xfId="12493"/>
    <cellStyle name="SAPBEXundefined 2 3_SCH J-3" xfId="19477"/>
    <cellStyle name="SAPBEXundefined 2 4" xfId="12494"/>
    <cellStyle name="SAPBEXundefined 2 4 2" xfId="12495"/>
    <cellStyle name="SAPBEXundefined 2 4_SCH J-3" xfId="19478"/>
    <cellStyle name="SAPBEXundefined 2 5" xfId="12496"/>
    <cellStyle name="SAPBEXundefined 2 5 2" xfId="12497"/>
    <cellStyle name="SAPBEXundefined 2 5_SCH J-3" xfId="19479"/>
    <cellStyle name="SAPBEXundefined 2 6" xfId="12498"/>
    <cellStyle name="SAPBEXundefined 2 6 2" xfId="12499"/>
    <cellStyle name="SAPBEXundefined 2 6_SCH J-3" xfId="19480"/>
    <cellStyle name="SAPBEXundefined 2 7" xfId="12500"/>
    <cellStyle name="SAPBEXundefined 2 7 2" xfId="12501"/>
    <cellStyle name="SAPBEXundefined 2 7_SCH J-3" xfId="19481"/>
    <cellStyle name="SAPBEXundefined 2 8" xfId="12502"/>
    <cellStyle name="SAPBEXundefined 2 8 2" xfId="12503"/>
    <cellStyle name="SAPBEXundefined 2 8_SCH J-3" xfId="19482"/>
    <cellStyle name="SAPBEXundefined 2 9" xfId="12504"/>
    <cellStyle name="SAPBEXundefined 2 9 2" xfId="12505"/>
    <cellStyle name="SAPBEXundefined 2 9_SCH J-3" xfId="19483"/>
    <cellStyle name="SAPBEXundefined 2_SCH J-3" xfId="19474"/>
    <cellStyle name="SAPBEXundefined 3" xfId="12506"/>
    <cellStyle name="SAPBEXundefined 3 2" xfId="12507"/>
    <cellStyle name="SAPBEXundefined 3_SCH J-3" xfId="19484"/>
    <cellStyle name="SAPBEXundefined 4" xfId="12508"/>
    <cellStyle name="SAPBEXundefined 4 2" xfId="12509"/>
    <cellStyle name="SAPBEXundefined 4_SCH J-3" xfId="19485"/>
    <cellStyle name="SAPBEXundefined 5" xfId="12510"/>
    <cellStyle name="SAPBEXundefined 5 2" xfId="12511"/>
    <cellStyle name="SAPBEXundefined 5_SCH J-3" xfId="19486"/>
    <cellStyle name="SAPBEXundefined 6" xfId="12512"/>
    <cellStyle name="SAPBEXundefined 6 2" xfId="12513"/>
    <cellStyle name="SAPBEXundefined 6_SCH J-3" xfId="19487"/>
    <cellStyle name="SAPBEXundefined 7" xfId="12514"/>
    <cellStyle name="SAPBEXundefined 7 2" xfId="12515"/>
    <cellStyle name="SAPBEXundefined 7_SCH J-3" xfId="19488"/>
    <cellStyle name="SAPBEXundefined 8" xfId="12516"/>
    <cellStyle name="SAPBEXundefined 8 2" xfId="12517"/>
    <cellStyle name="SAPBEXundefined 8_SCH J-3" xfId="19489"/>
    <cellStyle name="SAPBEXundefined 9" xfId="12518"/>
    <cellStyle name="SAPBEXundefined 9 2" xfId="12519"/>
    <cellStyle name="SAPBEXundefined 9_SCH J-3" xfId="19490"/>
    <cellStyle name="SAPBEXundefined_SCH J-3" xfId="19471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0_SCH J-3" xfId="19493"/>
    <cellStyle name="SAPLocked 10 11" xfId="12533"/>
    <cellStyle name="SAPLocked 10 11 2" xfId="12534"/>
    <cellStyle name="SAPLocked 10 11_SCH J-3" xfId="19494"/>
    <cellStyle name="SAPLocked 10 12" xfId="12535"/>
    <cellStyle name="SAPLocked 10 12 2" xfId="12536"/>
    <cellStyle name="SAPLocked 10 12_SCH J-3" xfId="19495"/>
    <cellStyle name="SAPLocked 10 13" xfId="12537"/>
    <cellStyle name="SAPLocked 10 2" xfId="12538"/>
    <cellStyle name="SAPLocked 10 2 10" xfId="12539"/>
    <cellStyle name="SAPLocked 10 2 10 2" xfId="12540"/>
    <cellStyle name="SAPLocked 10 2 10_SCH J-3" xfId="19497"/>
    <cellStyle name="SAPLocked 10 2 11" xfId="12541"/>
    <cellStyle name="SAPLocked 10 2 11 2" xfId="12542"/>
    <cellStyle name="SAPLocked 10 2 11_SCH J-3" xfId="19498"/>
    <cellStyle name="SAPLocked 10 2 12" xfId="12543"/>
    <cellStyle name="SAPLocked 10 2 2" xfId="12544"/>
    <cellStyle name="SAPLocked 10 2 2 2" xfId="12545"/>
    <cellStyle name="SAPLocked 10 2 2_SCH J-3" xfId="19499"/>
    <cellStyle name="SAPLocked 10 2 3" xfId="12546"/>
    <cellStyle name="SAPLocked 10 2 3 2" xfId="12547"/>
    <cellStyle name="SAPLocked 10 2 3_SCH J-3" xfId="19500"/>
    <cellStyle name="SAPLocked 10 2 4" xfId="12548"/>
    <cellStyle name="SAPLocked 10 2 4 2" xfId="12549"/>
    <cellStyle name="SAPLocked 10 2 4_SCH J-3" xfId="19501"/>
    <cellStyle name="SAPLocked 10 2 5" xfId="12550"/>
    <cellStyle name="SAPLocked 10 2 5 2" xfId="12551"/>
    <cellStyle name="SAPLocked 10 2 5_SCH J-3" xfId="19502"/>
    <cellStyle name="SAPLocked 10 2 6" xfId="12552"/>
    <cellStyle name="SAPLocked 10 2 6 2" xfId="12553"/>
    <cellStyle name="SAPLocked 10 2 6_SCH J-3" xfId="19503"/>
    <cellStyle name="SAPLocked 10 2 7" xfId="12554"/>
    <cellStyle name="SAPLocked 10 2 7 2" xfId="12555"/>
    <cellStyle name="SAPLocked 10 2 7_SCH J-3" xfId="19504"/>
    <cellStyle name="SAPLocked 10 2 8" xfId="12556"/>
    <cellStyle name="SAPLocked 10 2 8 2" xfId="12557"/>
    <cellStyle name="SAPLocked 10 2 8_SCH J-3" xfId="19505"/>
    <cellStyle name="SAPLocked 10 2 9" xfId="12558"/>
    <cellStyle name="SAPLocked 10 2 9 2" xfId="12559"/>
    <cellStyle name="SAPLocked 10 2 9_SCH J-3" xfId="19506"/>
    <cellStyle name="SAPLocked 10 2_SCH J-3" xfId="19496"/>
    <cellStyle name="SAPLocked 10 3" xfId="12560"/>
    <cellStyle name="SAPLocked 10 3 2" xfId="12561"/>
    <cellStyle name="SAPLocked 10 3_SCH J-3" xfId="19507"/>
    <cellStyle name="SAPLocked 10 4" xfId="12562"/>
    <cellStyle name="SAPLocked 10 4 2" xfId="12563"/>
    <cellStyle name="SAPLocked 10 4_SCH J-3" xfId="19508"/>
    <cellStyle name="SAPLocked 10 5" xfId="12564"/>
    <cellStyle name="SAPLocked 10 5 2" xfId="12565"/>
    <cellStyle name="SAPLocked 10 5_SCH J-3" xfId="19509"/>
    <cellStyle name="SAPLocked 10 6" xfId="12566"/>
    <cellStyle name="SAPLocked 10 6 2" xfId="12567"/>
    <cellStyle name="SAPLocked 10 6_SCH J-3" xfId="19510"/>
    <cellStyle name="SAPLocked 10 7" xfId="12568"/>
    <cellStyle name="SAPLocked 10 7 2" xfId="12569"/>
    <cellStyle name="SAPLocked 10 7_SCH J-3" xfId="19511"/>
    <cellStyle name="SAPLocked 10 8" xfId="12570"/>
    <cellStyle name="SAPLocked 10 8 2" xfId="12571"/>
    <cellStyle name="SAPLocked 10 8_SCH J-3" xfId="19512"/>
    <cellStyle name="SAPLocked 10 9" xfId="12572"/>
    <cellStyle name="SAPLocked 10 9 2" xfId="12573"/>
    <cellStyle name="SAPLocked 10 9_SCH J-3" xfId="19513"/>
    <cellStyle name="SAPLocked 10_SCH J-3" xfId="19492"/>
    <cellStyle name="SAPLocked 11" xfId="12574"/>
    <cellStyle name="SAPLocked 11 10" xfId="12575"/>
    <cellStyle name="SAPLocked 11 10 2" xfId="12576"/>
    <cellStyle name="SAPLocked 11 10_SCH J-3" xfId="19515"/>
    <cellStyle name="SAPLocked 11 11" xfId="12577"/>
    <cellStyle name="SAPLocked 11 11 2" xfId="12578"/>
    <cellStyle name="SAPLocked 11 11_SCH J-3" xfId="19516"/>
    <cellStyle name="SAPLocked 11 12" xfId="12579"/>
    <cellStyle name="SAPLocked 11 12 2" xfId="12580"/>
    <cellStyle name="SAPLocked 11 12_SCH J-3" xfId="19517"/>
    <cellStyle name="SAPLocked 11 13" xfId="12581"/>
    <cellStyle name="SAPLocked 11 2" xfId="12582"/>
    <cellStyle name="SAPLocked 11 2 10" xfId="12583"/>
    <cellStyle name="SAPLocked 11 2 10 2" xfId="12584"/>
    <cellStyle name="SAPLocked 11 2 10_SCH J-3" xfId="19519"/>
    <cellStyle name="SAPLocked 11 2 11" xfId="12585"/>
    <cellStyle name="SAPLocked 11 2 11 2" xfId="12586"/>
    <cellStyle name="SAPLocked 11 2 11_SCH J-3" xfId="19520"/>
    <cellStyle name="SAPLocked 11 2 12" xfId="12587"/>
    <cellStyle name="SAPLocked 11 2 2" xfId="12588"/>
    <cellStyle name="SAPLocked 11 2 2 2" xfId="12589"/>
    <cellStyle name="SAPLocked 11 2 2_SCH J-3" xfId="19521"/>
    <cellStyle name="SAPLocked 11 2 3" xfId="12590"/>
    <cellStyle name="SAPLocked 11 2 3 2" xfId="12591"/>
    <cellStyle name="SAPLocked 11 2 3_SCH J-3" xfId="19522"/>
    <cellStyle name="SAPLocked 11 2 4" xfId="12592"/>
    <cellStyle name="SAPLocked 11 2 4 2" xfId="12593"/>
    <cellStyle name="SAPLocked 11 2 4_SCH J-3" xfId="19523"/>
    <cellStyle name="SAPLocked 11 2 5" xfId="12594"/>
    <cellStyle name="SAPLocked 11 2 5 2" xfId="12595"/>
    <cellStyle name="SAPLocked 11 2 5_SCH J-3" xfId="19524"/>
    <cellStyle name="SAPLocked 11 2 6" xfId="12596"/>
    <cellStyle name="SAPLocked 11 2 6 2" xfId="12597"/>
    <cellStyle name="SAPLocked 11 2 6_SCH J-3" xfId="19525"/>
    <cellStyle name="SAPLocked 11 2 7" xfId="12598"/>
    <cellStyle name="SAPLocked 11 2 7 2" xfId="12599"/>
    <cellStyle name="SAPLocked 11 2 7_SCH J-3" xfId="19526"/>
    <cellStyle name="SAPLocked 11 2 8" xfId="12600"/>
    <cellStyle name="SAPLocked 11 2 8 2" xfId="12601"/>
    <cellStyle name="SAPLocked 11 2 8_SCH J-3" xfId="19527"/>
    <cellStyle name="SAPLocked 11 2 9" xfId="12602"/>
    <cellStyle name="SAPLocked 11 2 9 2" xfId="12603"/>
    <cellStyle name="SAPLocked 11 2 9_SCH J-3" xfId="19528"/>
    <cellStyle name="SAPLocked 11 2_SCH J-3" xfId="19518"/>
    <cellStyle name="SAPLocked 11 3" xfId="12604"/>
    <cellStyle name="SAPLocked 11 3 2" xfId="12605"/>
    <cellStyle name="SAPLocked 11 3_SCH J-3" xfId="19529"/>
    <cellStyle name="SAPLocked 11 4" xfId="12606"/>
    <cellStyle name="SAPLocked 11 4 2" xfId="12607"/>
    <cellStyle name="SAPLocked 11 4_SCH J-3" xfId="19530"/>
    <cellStyle name="SAPLocked 11 5" xfId="12608"/>
    <cellStyle name="SAPLocked 11 5 2" xfId="12609"/>
    <cellStyle name="SAPLocked 11 5_SCH J-3" xfId="19531"/>
    <cellStyle name="SAPLocked 11 6" xfId="12610"/>
    <cellStyle name="SAPLocked 11 6 2" xfId="12611"/>
    <cellStyle name="SAPLocked 11 6_SCH J-3" xfId="19532"/>
    <cellStyle name="SAPLocked 11 7" xfId="12612"/>
    <cellStyle name="SAPLocked 11 7 2" xfId="12613"/>
    <cellStyle name="SAPLocked 11 7_SCH J-3" xfId="19533"/>
    <cellStyle name="SAPLocked 11 8" xfId="12614"/>
    <cellStyle name="SAPLocked 11 8 2" xfId="12615"/>
    <cellStyle name="SAPLocked 11 8_SCH J-3" xfId="19534"/>
    <cellStyle name="SAPLocked 11 9" xfId="12616"/>
    <cellStyle name="SAPLocked 11 9 2" xfId="12617"/>
    <cellStyle name="SAPLocked 11 9_SCH J-3" xfId="19535"/>
    <cellStyle name="SAPLocked 11_SCH J-3" xfId="19514"/>
    <cellStyle name="SAPLocked 12" xfId="12618"/>
    <cellStyle name="SAPLocked 12 10" xfId="12619"/>
    <cellStyle name="SAPLocked 12 10 2" xfId="12620"/>
    <cellStyle name="SAPLocked 12 10_SCH J-3" xfId="19537"/>
    <cellStyle name="SAPLocked 12 11" xfId="12621"/>
    <cellStyle name="SAPLocked 12 11 2" xfId="12622"/>
    <cellStyle name="SAPLocked 12 11_SCH J-3" xfId="19538"/>
    <cellStyle name="SAPLocked 12 12" xfId="12623"/>
    <cellStyle name="SAPLocked 12 12 2" xfId="12624"/>
    <cellStyle name="SAPLocked 12 12_SCH J-3" xfId="19539"/>
    <cellStyle name="SAPLocked 12 13" xfId="12625"/>
    <cellStyle name="SAPLocked 12 2" xfId="12626"/>
    <cellStyle name="SAPLocked 12 2 10" xfId="12627"/>
    <cellStyle name="SAPLocked 12 2 10 2" xfId="12628"/>
    <cellStyle name="SAPLocked 12 2 10_SCH J-3" xfId="19541"/>
    <cellStyle name="SAPLocked 12 2 11" xfId="12629"/>
    <cellStyle name="SAPLocked 12 2 11 2" xfId="12630"/>
    <cellStyle name="SAPLocked 12 2 11_SCH J-3" xfId="19542"/>
    <cellStyle name="SAPLocked 12 2 12" xfId="12631"/>
    <cellStyle name="SAPLocked 12 2 2" xfId="12632"/>
    <cellStyle name="SAPLocked 12 2 2 2" xfId="12633"/>
    <cellStyle name="SAPLocked 12 2 2_SCH J-3" xfId="19543"/>
    <cellStyle name="SAPLocked 12 2 3" xfId="12634"/>
    <cellStyle name="SAPLocked 12 2 3 2" xfId="12635"/>
    <cellStyle name="SAPLocked 12 2 3_SCH J-3" xfId="19544"/>
    <cellStyle name="SAPLocked 12 2 4" xfId="12636"/>
    <cellStyle name="SAPLocked 12 2 4 2" xfId="12637"/>
    <cellStyle name="SAPLocked 12 2 4_SCH J-3" xfId="19545"/>
    <cellStyle name="SAPLocked 12 2 5" xfId="12638"/>
    <cellStyle name="SAPLocked 12 2 5 2" xfId="12639"/>
    <cellStyle name="SAPLocked 12 2 5_SCH J-3" xfId="19546"/>
    <cellStyle name="SAPLocked 12 2 6" xfId="12640"/>
    <cellStyle name="SAPLocked 12 2 6 2" xfId="12641"/>
    <cellStyle name="SAPLocked 12 2 6_SCH J-3" xfId="19547"/>
    <cellStyle name="SAPLocked 12 2 7" xfId="12642"/>
    <cellStyle name="SAPLocked 12 2 7 2" xfId="12643"/>
    <cellStyle name="SAPLocked 12 2 7_SCH J-3" xfId="19548"/>
    <cellStyle name="SAPLocked 12 2 8" xfId="12644"/>
    <cellStyle name="SAPLocked 12 2 8 2" xfId="12645"/>
    <cellStyle name="SAPLocked 12 2 8_SCH J-3" xfId="19549"/>
    <cellStyle name="SAPLocked 12 2 9" xfId="12646"/>
    <cellStyle name="SAPLocked 12 2 9 2" xfId="12647"/>
    <cellStyle name="SAPLocked 12 2 9_SCH J-3" xfId="19550"/>
    <cellStyle name="SAPLocked 12 2_SCH J-3" xfId="19540"/>
    <cellStyle name="SAPLocked 12 3" xfId="12648"/>
    <cellStyle name="SAPLocked 12 3 2" xfId="12649"/>
    <cellStyle name="SAPLocked 12 3_SCH J-3" xfId="19551"/>
    <cellStyle name="SAPLocked 12 4" xfId="12650"/>
    <cellStyle name="SAPLocked 12 4 2" xfId="12651"/>
    <cellStyle name="SAPLocked 12 4_SCH J-3" xfId="19552"/>
    <cellStyle name="SAPLocked 12 5" xfId="12652"/>
    <cellStyle name="SAPLocked 12 5 2" xfId="12653"/>
    <cellStyle name="SAPLocked 12 5_SCH J-3" xfId="19553"/>
    <cellStyle name="SAPLocked 12 6" xfId="12654"/>
    <cellStyle name="SAPLocked 12 6 2" xfId="12655"/>
    <cellStyle name="SAPLocked 12 6_SCH J-3" xfId="19554"/>
    <cellStyle name="SAPLocked 12 7" xfId="12656"/>
    <cellStyle name="SAPLocked 12 7 2" xfId="12657"/>
    <cellStyle name="SAPLocked 12 7_SCH J-3" xfId="19555"/>
    <cellStyle name="SAPLocked 12 8" xfId="12658"/>
    <cellStyle name="SAPLocked 12 8 2" xfId="12659"/>
    <cellStyle name="SAPLocked 12 8_SCH J-3" xfId="19556"/>
    <cellStyle name="SAPLocked 12 9" xfId="12660"/>
    <cellStyle name="SAPLocked 12 9 2" xfId="12661"/>
    <cellStyle name="SAPLocked 12 9_SCH J-3" xfId="19557"/>
    <cellStyle name="SAPLocked 12_SCH J-3" xfId="19536"/>
    <cellStyle name="SAPLocked 13" xfId="12662"/>
    <cellStyle name="SAPLocked 13 10" xfId="12663"/>
    <cellStyle name="SAPLocked 13 10 2" xfId="12664"/>
    <cellStyle name="SAPLocked 13 10_SCH J-3" xfId="19559"/>
    <cellStyle name="SAPLocked 13 11" xfId="12665"/>
    <cellStyle name="SAPLocked 13 11 2" xfId="12666"/>
    <cellStyle name="SAPLocked 13 11_SCH J-3" xfId="19560"/>
    <cellStyle name="SAPLocked 13 12" xfId="12667"/>
    <cellStyle name="SAPLocked 13 12 2" xfId="12668"/>
    <cellStyle name="SAPLocked 13 12_SCH J-3" xfId="19561"/>
    <cellStyle name="SAPLocked 13 13" xfId="12669"/>
    <cellStyle name="SAPLocked 13 2" xfId="12670"/>
    <cellStyle name="SAPLocked 13 2 10" xfId="12671"/>
    <cellStyle name="SAPLocked 13 2 10 2" xfId="12672"/>
    <cellStyle name="SAPLocked 13 2 10_SCH J-3" xfId="19563"/>
    <cellStyle name="SAPLocked 13 2 11" xfId="12673"/>
    <cellStyle name="SAPLocked 13 2 11 2" xfId="12674"/>
    <cellStyle name="SAPLocked 13 2 11_SCH J-3" xfId="19564"/>
    <cellStyle name="SAPLocked 13 2 12" xfId="12675"/>
    <cellStyle name="SAPLocked 13 2 2" xfId="12676"/>
    <cellStyle name="SAPLocked 13 2 2 2" xfId="12677"/>
    <cellStyle name="SAPLocked 13 2 2_SCH J-3" xfId="19565"/>
    <cellStyle name="SAPLocked 13 2 3" xfId="12678"/>
    <cellStyle name="SAPLocked 13 2 3 2" xfId="12679"/>
    <cellStyle name="SAPLocked 13 2 3_SCH J-3" xfId="19566"/>
    <cellStyle name="SAPLocked 13 2 4" xfId="12680"/>
    <cellStyle name="SAPLocked 13 2 4 2" xfId="12681"/>
    <cellStyle name="SAPLocked 13 2 4_SCH J-3" xfId="19567"/>
    <cellStyle name="SAPLocked 13 2 5" xfId="12682"/>
    <cellStyle name="SAPLocked 13 2 5 2" xfId="12683"/>
    <cellStyle name="SAPLocked 13 2 5_SCH J-3" xfId="19568"/>
    <cellStyle name="SAPLocked 13 2 6" xfId="12684"/>
    <cellStyle name="SAPLocked 13 2 6 2" xfId="12685"/>
    <cellStyle name="SAPLocked 13 2 6_SCH J-3" xfId="19569"/>
    <cellStyle name="SAPLocked 13 2 7" xfId="12686"/>
    <cellStyle name="SAPLocked 13 2 7 2" xfId="12687"/>
    <cellStyle name="SAPLocked 13 2 7_SCH J-3" xfId="19570"/>
    <cellStyle name="SAPLocked 13 2 8" xfId="12688"/>
    <cellStyle name="SAPLocked 13 2 8 2" xfId="12689"/>
    <cellStyle name="SAPLocked 13 2 8_SCH J-3" xfId="19571"/>
    <cellStyle name="SAPLocked 13 2 9" xfId="12690"/>
    <cellStyle name="SAPLocked 13 2 9 2" xfId="12691"/>
    <cellStyle name="SAPLocked 13 2 9_SCH J-3" xfId="19572"/>
    <cellStyle name="SAPLocked 13 2_SCH J-3" xfId="19562"/>
    <cellStyle name="SAPLocked 13 3" xfId="12692"/>
    <cellStyle name="SAPLocked 13 3 2" xfId="12693"/>
    <cellStyle name="SAPLocked 13 3_SCH J-3" xfId="19573"/>
    <cellStyle name="SAPLocked 13 4" xfId="12694"/>
    <cellStyle name="SAPLocked 13 4 2" xfId="12695"/>
    <cellStyle name="SAPLocked 13 4_SCH J-3" xfId="19574"/>
    <cellStyle name="SAPLocked 13 5" xfId="12696"/>
    <cellStyle name="SAPLocked 13 5 2" xfId="12697"/>
    <cellStyle name="SAPLocked 13 5_SCH J-3" xfId="19575"/>
    <cellStyle name="SAPLocked 13 6" xfId="12698"/>
    <cellStyle name="SAPLocked 13 6 2" xfId="12699"/>
    <cellStyle name="SAPLocked 13 6_SCH J-3" xfId="19576"/>
    <cellStyle name="SAPLocked 13 7" xfId="12700"/>
    <cellStyle name="SAPLocked 13 7 2" xfId="12701"/>
    <cellStyle name="SAPLocked 13 7_SCH J-3" xfId="19577"/>
    <cellStyle name="SAPLocked 13 8" xfId="12702"/>
    <cellStyle name="SAPLocked 13 8 2" xfId="12703"/>
    <cellStyle name="SAPLocked 13 8_SCH J-3" xfId="19578"/>
    <cellStyle name="SAPLocked 13 9" xfId="12704"/>
    <cellStyle name="SAPLocked 13 9 2" xfId="12705"/>
    <cellStyle name="SAPLocked 13 9_SCH J-3" xfId="19579"/>
    <cellStyle name="SAPLocked 13_SCH J-3" xfId="19558"/>
    <cellStyle name="SAPLocked 14" xfId="12706"/>
    <cellStyle name="SAPLocked 14 10" xfId="12707"/>
    <cellStyle name="SAPLocked 14 10 2" xfId="12708"/>
    <cellStyle name="SAPLocked 14 10_SCH J-3" xfId="19581"/>
    <cellStyle name="SAPLocked 14 11" xfId="12709"/>
    <cellStyle name="SAPLocked 14 11 2" xfId="12710"/>
    <cellStyle name="SAPLocked 14 11_SCH J-3" xfId="19582"/>
    <cellStyle name="SAPLocked 14 12" xfId="12711"/>
    <cellStyle name="SAPLocked 14 12 2" xfId="12712"/>
    <cellStyle name="SAPLocked 14 12_SCH J-3" xfId="19583"/>
    <cellStyle name="SAPLocked 14 13" xfId="12713"/>
    <cellStyle name="SAPLocked 14 2" xfId="12714"/>
    <cellStyle name="SAPLocked 14 2 10" xfId="12715"/>
    <cellStyle name="SAPLocked 14 2 10 2" xfId="12716"/>
    <cellStyle name="SAPLocked 14 2 10_SCH J-3" xfId="19585"/>
    <cellStyle name="SAPLocked 14 2 11" xfId="12717"/>
    <cellStyle name="SAPLocked 14 2 11 2" xfId="12718"/>
    <cellStyle name="SAPLocked 14 2 11_SCH J-3" xfId="19586"/>
    <cellStyle name="SAPLocked 14 2 12" xfId="12719"/>
    <cellStyle name="SAPLocked 14 2 2" xfId="12720"/>
    <cellStyle name="SAPLocked 14 2 2 2" xfId="12721"/>
    <cellStyle name="SAPLocked 14 2 2_SCH J-3" xfId="19587"/>
    <cellStyle name="SAPLocked 14 2 3" xfId="12722"/>
    <cellStyle name="SAPLocked 14 2 3 2" xfId="12723"/>
    <cellStyle name="SAPLocked 14 2 3_SCH J-3" xfId="19588"/>
    <cellStyle name="SAPLocked 14 2 4" xfId="12724"/>
    <cellStyle name="SAPLocked 14 2 4 2" xfId="12725"/>
    <cellStyle name="SAPLocked 14 2 4_SCH J-3" xfId="19589"/>
    <cellStyle name="SAPLocked 14 2 5" xfId="12726"/>
    <cellStyle name="SAPLocked 14 2 5 2" xfId="12727"/>
    <cellStyle name="SAPLocked 14 2 5_SCH J-3" xfId="19590"/>
    <cellStyle name="SAPLocked 14 2 6" xfId="12728"/>
    <cellStyle name="SAPLocked 14 2 6 2" xfId="12729"/>
    <cellStyle name="SAPLocked 14 2 6_SCH J-3" xfId="19591"/>
    <cellStyle name="SAPLocked 14 2 7" xfId="12730"/>
    <cellStyle name="SAPLocked 14 2 7 2" xfId="12731"/>
    <cellStyle name="SAPLocked 14 2 7_SCH J-3" xfId="19592"/>
    <cellStyle name="SAPLocked 14 2 8" xfId="12732"/>
    <cellStyle name="SAPLocked 14 2 8 2" xfId="12733"/>
    <cellStyle name="SAPLocked 14 2 8_SCH J-3" xfId="19593"/>
    <cellStyle name="SAPLocked 14 2 9" xfId="12734"/>
    <cellStyle name="SAPLocked 14 2 9 2" xfId="12735"/>
    <cellStyle name="SAPLocked 14 2 9_SCH J-3" xfId="19594"/>
    <cellStyle name="SAPLocked 14 2_SCH J-3" xfId="19584"/>
    <cellStyle name="SAPLocked 14 3" xfId="12736"/>
    <cellStyle name="SAPLocked 14 3 2" xfId="12737"/>
    <cellStyle name="SAPLocked 14 3_SCH J-3" xfId="19595"/>
    <cellStyle name="SAPLocked 14 4" xfId="12738"/>
    <cellStyle name="SAPLocked 14 4 2" xfId="12739"/>
    <cellStyle name="SAPLocked 14 4_SCH J-3" xfId="19596"/>
    <cellStyle name="SAPLocked 14 5" xfId="12740"/>
    <cellStyle name="SAPLocked 14 5 2" xfId="12741"/>
    <cellStyle name="SAPLocked 14 5_SCH J-3" xfId="19597"/>
    <cellStyle name="SAPLocked 14 6" xfId="12742"/>
    <cellStyle name="SAPLocked 14 6 2" xfId="12743"/>
    <cellStyle name="SAPLocked 14 6_SCH J-3" xfId="19598"/>
    <cellStyle name="SAPLocked 14 7" xfId="12744"/>
    <cellStyle name="SAPLocked 14 7 2" xfId="12745"/>
    <cellStyle name="SAPLocked 14 7_SCH J-3" xfId="19599"/>
    <cellStyle name="SAPLocked 14 8" xfId="12746"/>
    <cellStyle name="SAPLocked 14 8 2" xfId="12747"/>
    <cellStyle name="SAPLocked 14 8_SCH J-3" xfId="19600"/>
    <cellStyle name="SAPLocked 14 9" xfId="12748"/>
    <cellStyle name="SAPLocked 14 9 2" xfId="12749"/>
    <cellStyle name="SAPLocked 14 9_SCH J-3" xfId="19601"/>
    <cellStyle name="SAPLocked 14_SCH J-3" xfId="19580"/>
    <cellStyle name="SAPLocked 15" xfId="12750"/>
    <cellStyle name="SAPLocked 15 10" xfId="12751"/>
    <cellStyle name="SAPLocked 15 10 2" xfId="12752"/>
    <cellStyle name="SAPLocked 15 10_SCH J-3" xfId="19603"/>
    <cellStyle name="SAPLocked 15 11" xfId="12753"/>
    <cellStyle name="SAPLocked 15 11 2" xfId="12754"/>
    <cellStyle name="SAPLocked 15 11_SCH J-3" xfId="19604"/>
    <cellStyle name="SAPLocked 15 12" xfId="12755"/>
    <cellStyle name="SAPLocked 15 12 2" xfId="12756"/>
    <cellStyle name="SAPLocked 15 12_SCH J-3" xfId="19605"/>
    <cellStyle name="SAPLocked 15 13" xfId="12757"/>
    <cellStyle name="SAPLocked 15 2" xfId="12758"/>
    <cellStyle name="SAPLocked 15 2 10" xfId="12759"/>
    <cellStyle name="SAPLocked 15 2 10 2" xfId="12760"/>
    <cellStyle name="SAPLocked 15 2 10_SCH J-3" xfId="19607"/>
    <cellStyle name="SAPLocked 15 2 11" xfId="12761"/>
    <cellStyle name="SAPLocked 15 2 11 2" xfId="12762"/>
    <cellStyle name="SAPLocked 15 2 11_SCH J-3" xfId="19608"/>
    <cellStyle name="SAPLocked 15 2 12" xfId="12763"/>
    <cellStyle name="SAPLocked 15 2 2" xfId="12764"/>
    <cellStyle name="SAPLocked 15 2 2 2" xfId="12765"/>
    <cellStyle name="SAPLocked 15 2 2_SCH J-3" xfId="19609"/>
    <cellStyle name="SAPLocked 15 2 3" xfId="12766"/>
    <cellStyle name="SAPLocked 15 2 3 2" xfId="12767"/>
    <cellStyle name="SAPLocked 15 2 3_SCH J-3" xfId="19610"/>
    <cellStyle name="SAPLocked 15 2 4" xfId="12768"/>
    <cellStyle name="SAPLocked 15 2 4 2" xfId="12769"/>
    <cellStyle name="SAPLocked 15 2 4_SCH J-3" xfId="19611"/>
    <cellStyle name="SAPLocked 15 2 5" xfId="12770"/>
    <cellStyle name="SAPLocked 15 2 5 2" xfId="12771"/>
    <cellStyle name="SAPLocked 15 2 5_SCH J-3" xfId="19612"/>
    <cellStyle name="SAPLocked 15 2 6" xfId="12772"/>
    <cellStyle name="SAPLocked 15 2 6 2" xfId="12773"/>
    <cellStyle name="SAPLocked 15 2 6_SCH J-3" xfId="19613"/>
    <cellStyle name="SAPLocked 15 2 7" xfId="12774"/>
    <cellStyle name="SAPLocked 15 2 7 2" xfId="12775"/>
    <cellStyle name="SAPLocked 15 2 7_SCH J-3" xfId="19614"/>
    <cellStyle name="SAPLocked 15 2 8" xfId="12776"/>
    <cellStyle name="SAPLocked 15 2 8 2" xfId="12777"/>
    <cellStyle name="SAPLocked 15 2 8_SCH J-3" xfId="19615"/>
    <cellStyle name="SAPLocked 15 2 9" xfId="12778"/>
    <cellStyle name="SAPLocked 15 2 9 2" xfId="12779"/>
    <cellStyle name="SAPLocked 15 2 9_SCH J-3" xfId="19616"/>
    <cellStyle name="SAPLocked 15 2_SCH J-3" xfId="19606"/>
    <cellStyle name="SAPLocked 15 3" xfId="12780"/>
    <cellStyle name="SAPLocked 15 3 2" xfId="12781"/>
    <cellStyle name="SAPLocked 15 3_SCH J-3" xfId="19617"/>
    <cellStyle name="SAPLocked 15 4" xfId="12782"/>
    <cellStyle name="SAPLocked 15 4 2" xfId="12783"/>
    <cellStyle name="SAPLocked 15 4_SCH J-3" xfId="19618"/>
    <cellStyle name="SAPLocked 15 5" xfId="12784"/>
    <cellStyle name="SAPLocked 15 5 2" xfId="12785"/>
    <cellStyle name="SAPLocked 15 5_SCH J-3" xfId="19619"/>
    <cellStyle name="SAPLocked 15 6" xfId="12786"/>
    <cellStyle name="SAPLocked 15 6 2" xfId="12787"/>
    <cellStyle name="SAPLocked 15 6_SCH J-3" xfId="19620"/>
    <cellStyle name="SAPLocked 15 7" xfId="12788"/>
    <cellStyle name="SAPLocked 15 7 2" xfId="12789"/>
    <cellStyle name="SAPLocked 15 7_SCH J-3" xfId="19621"/>
    <cellStyle name="SAPLocked 15 8" xfId="12790"/>
    <cellStyle name="SAPLocked 15 8 2" xfId="12791"/>
    <cellStyle name="SAPLocked 15 8_SCH J-3" xfId="19622"/>
    <cellStyle name="SAPLocked 15 9" xfId="12792"/>
    <cellStyle name="SAPLocked 15 9 2" xfId="12793"/>
    <cellStyle name="SAPLocked 15 9_SCH J-3" xfId="19623"/>
    <cellStyle name="SAPLocked 15_SCH J-3" xfId="19602"/>
    <cellStyle name="SAPLocked 16" xfId="12794"/>
    <cellStyle name="SAPLocked 16 10" xfId="12795"/>
    <cellStyle name="SAPLocked 16 10 2" xfId="12796"/>
    <cellStyle name="SAPLocked 16 10_SCH J-3" xfId="19625"/>
    <cellStyle name="SAPLocked 16 11" xfId="12797"/>
    <cellStyle name="SAPLocked 16 11 2" xfId="12798"/>
    <cellStyle name="SAPLocked 16 11_SCH J-3" xfId="19626"/>
    <cellStyle name="SAPLocked 16 12" xfId="12799"/>
    <cellStyle name="SAPLocked 16 12 2" xfId="12800"/>
    <cellStyle name="SAPLocked 16 12_SCH J-3" xfId="19627"/>
    <cellStyle name="SAPLocked 16 13" xfId="12801"/>
    <cellStyle name="SAPLocked 16 2" xfId="12802"/>
    <cellStyle name="SAPLocked 16 2 10" xfId="12803"/>
    <cellStyle name="SAPLocked 16 2 10 2" xfId="12804"/>
    <cellStyle name="SAPLocked 16 2 10_SCH J-3" xfId="19629"/>
    <cellStyle name="SAPLocked 16 2 11" xfId="12805"/>
    <cellStyle name="SAPLocked 16 2 11 2" xfId="12806"/>
    <cellStyle name="SAPLocked 16 2 11_SCH J-3" xfId="19630"/>
    <cellStyle name="SAPLocked 16 2 12" xfId="12807"/>
    <cellStyle name="SAPLocked 16 2 2" xfId="12808"/>
    <cellStyle name="SAPLocked 16 2 2 2" xfId="12809"/>
    <cellStyle name="SAPLocked 16 2 2_SCH J-3" xfId="19631"/>
    <cellStyle name="SAPLocked 16 2 3" xfId="12810"/>
    <cellStyle name="SAPLocked 16 2 3 2" xfId="12811"/>
    <cellStyle name="SAPLocked 16 2 3_SCH J-3" xfId="19632"/>
    <cellStyle name="SAPLocked 16 2 4" xfId="12812"/>
    <cellStyle name="SAPLocked 16 2 4 2" xfId="12813"/>
    <cellStyle name="SAPLocked 16 2 4_SCH J-3" xfId="19633"/>
    <cellStyle name="SAPLocked 16 2 5" xfId="12814"/>
    <cellStyle name="SAPLocked 16 2 5 2" xfId="12815"/>
    <cellStyle name="SAPLocked 16 2 5_SCH J-3" xfId="19634"/>
    <cellStyle name="SAPLocked 16 2 6" xfId="12816"/>
    <cellStyle name="SAPLocked 16 2 6 2" xfId="12817"/>
    <cellStyle name="SAPLocked 16 2 6_SCH J-3" xfId="19635"/>
    <cellStyle name="SAPLocked 16 2 7" xfId="12818"/>
    <cellStyle name="SAPLocked 16 2 7 2" xfId="12819"/>
    <cellStyle name="SAPLocked 16 2 7_SCH J-3" xfId="19636"/>
    <cellStyle name="SAPLocked 16 2 8" xfId="12820"/>
    <cellStyle name="SAPLocked 16 2 8 2" xfId="12821"/>
    <cellStyle name="SAPLocked 16 2 8_SCH J-3" xfId="19637"/>
    <cellStyle name="SAPLocked 16 2 9" xfId="12822"/>
    <cellStyle name="SAPLocked 16 2 9 2" xfId="12823"/>
    <cellStyle name="SAPLocked 16 2 9_SCH J-3" xfId="19638"/>
    <cellStyle name="SAPLocked 16 2_SCH J-3" xfId="19628"/>
    <cellStyle name="SAPLocked 16 3" xfId="12824"/>
    <cellStyle name="SAPLocked 16 3 2" xfId="12825"/>
    <cellStyle name="SAPLocked 16 3_SCH J-3" xfId="19639"/>
    <cellStyle name="SAPLocked 16 4" xfId="12826"/>
    <cellStyle name="SAPLocked 16 4 2" xfId="12827"/>
    <cellStyle name="SAPLocked 16 4_SCH J-3" xfId="19640"/>
    <cellStyle name="SAPLocked 16 5" xfId="12828"/>
    <cellStyle name="SAPLocked 16 5 2" xfId="12829"/>
    <cellStyle name="SAPLocked 16 5_SCH J-3" xfId="19641"/>
    <cellStyle name="SAPLocked 16 6" xfId="12830"/>
    <cellStyle name="SAPLocked 16 6 2" xfId="12831"/>
    <cellStyle name="SAPLocked 16 6_SCH J-3" xfId="19642"/>
    <cellStyle name="SAPLocked 16 7" xfId="12832"/>
    <cellStyle name="SAPLocked 16 7 2" xfId="12833"/>
    <cellStyle name="SAPLocked 16 7_SCH J-3" xfId="19643"/>
    <cellStyle name="SAPLocked 16 8" xfId="12834"/>
    <cellStyle name="SAPLocked 16 8 2" xfId="12835"/>
    <cellStyle name="SAPLocked 16 8_SCH J-3" xfId="19644"/>
    <cellStyle name="SAPLocked 16 9" xfId="12836"/>
    <cellStyle name="SAPLocked 16 9 2" xfId="12837"/>
    <cellStyle name="SAPLocked 16 9_SCH J-3" xfId="19645"/>
    <cellStyle name="SAPLocked 16_SCH J-3" xfId="19624"/>
    <cellStyle name="SAPLocked 17" xfId="12838"/>
    <cellStyle name="SAPLocked 17 10" xfId="12839"/>
    <cellStyle name="SAPLocked 17 10 2" xfId="12840"/>
    <cellStyle name="SAPLocked 17 10_SCH J-3" xfId="19647"/>
    <cellStyle name="SAPLocked 17 11" xfId="12841"/>
    <cellStyle name="SAPLocked 17 11 2" xfId="12842"/>
    <cellStyle name="SAPLocked 17 11_SCH J-3" xfId="19648"/>
    <cellStyle name="SAPLocked 17 12" xfId="12843"/>
    <cellStyle name="SAPLocked 17 12 2" xfId="12844"/>
    <cellStyle name="SAPLocked 17 12_SCH J-3" xfId="19649"/>
    <cellStyle name="SAPLocked 17 13" xfId="12845"/>
    <cellStyle name="SAPLocked 17 2" xfId="12846"/>
    <cellStyle name="SAPLocked 17 2 10" xfId="12847"/>
    <cellStyle name="SAPLocked 17 2 10 2" xfId="12848"/>
    <cellStyle name="SAPLocked 17 2 10_SCH J-3" xfId="19651"/>
    <cellStyle name="SAPLocked 17 2 11" xfId="12849"/>
    <cellStyle name="SAPLocked 17 2 11 2" xfId="12850"/>
    <cellStyle name="SAPLocked 17 2 11_SCH J-3" xfId="19652"/>
    <cellStyle name="SAPLocked 17 2 12" xfId="12851"/>
    <cellStyle name="SAPLocked 17 2 2" xfId="12852"/>
    <cellStyle name="SAPLocked 17 2 2 2" xfId="12853"/>
    <cellStyle name="SAPLocked 17 2 2_SCH J-3" xfId="19653"/>
    <cellStyle name="SAPLocked 17 2 3" xfId="12854"/>
    <cellStyle name="SAPLocked 17 2 3 2" xfId="12855"/>
    <cellStyle name="SAPLocked 17 2 3_SCH J-3" xfId="19654"/>
    <cellStyle name="SAPLocked 17 2 4" xfId="12856"/>
    <cellStyle name="SAPLocked 17 2 4 2" xfId="12857"/>
    <cellStyle name="SAPLocked 17 2 4_SCH J-3" xfId="19655"/>
    <cellStyle name="SAPLocked 17 2 5" xfId="12858"/>
    <cellStyle name="SAPLocked 17 2 5 2" xfId="12859"/>
    <cellStyle name="SAPLocked 17 2 5_SCH J-3" xfId="19656"/>
    <cellStyle name="SAPLocked 17 2 6" xfId="12860"/>
    <cellStyle name="SAPLocked 17 2 6 2" xfId="12861"/>
    <cellStyle name="SAPLocked 17 2 6_SCH J-3" xfId="19657"/>
    <cellStyle name="SAPLocked 17 2 7" xfId="12862"/>
    <cellStyle name="SAPLocked 17 2 7 2" xfId="12863"/>
    <cellStyle name="SAPLocked 17 2 7_SCH J-3" xfId="19658"/>
    <cellStyle name="SAPLocked 17 2 8" xfId="12864"/>
    <cellStyle name="SAPLocked 17 2 8 2" xfId="12865"/>
    <cellStyle name="SAPLocked 17 2 8_SCH J-3" xfId="19659"/>
    <cellStyle name="SAPLocked 17 2 9" xfId="12866"/>
    <cellStyle name="SAPLocked 17 2 9 2" xfId="12867"/>
    <cellStyle name="SAPLocked 17 2 9_SCH J-3" xfId="19660"/>
    <cellStyle name="SAPLocked 17 2_SCH J-3" xfId="19650"/>
    <cellStyle name="SAPLocked 17 3" xfId="12868"/>
    <cellStyle name="SAPLocked 17 3 2" xfId="12869"/>
    <cellStyle name="SAPLocked 17 3_SCH J-3" xfId="19661"/>
    <cellStyle name="SAPLocked 17 4" xfId="12870"/>
    <cellStyle name="SAPLocked 17 4 2" xfId="12871"/>
    <cellStyle name="SAPLocked 17 4_SCH J-3" xfId="19662"/>
    <cellStyle name="SAPLocked 17 5" xfId="12872"/>
    <cellStyle name="SAPLocked 17 5 2" xfId="12873"/>
    <cellStyle name="SAPLocked 17 5_SCH J-3" xfId="19663"/>
    <cellStyle name="SAPLocked 17 6" xfId="12874"/>
    <cellStyle name="SAPLocked 17 6 2" xfId="12875"/>
    <cellStyle name="SAPLocked 17 6_SCH J-3" xfId="19664"/>
    <cellStyle name="SAPLocked 17 7" xfId="12876"/>
    <cellStyle name="SAPLocked 17 7 2" xfId="12877"/>
    <cellStyle name="SAPLocked 17 7_SCH J-3" xfId="19665"/>
    <cellStyle name="SAPLocked 17 8" xfId="12878"/>
    <cellStyle name="SAPLocked 17 8 2" xfId="12879"/>
    <cellStyle name="SAPLocked 17 8_SCH J-3" xfId="19666"/>
    <cellStyle name="SAPLocked 17 9" xfId="12880"/>
    <cellStyle name="SAPLocked 17 9 2" xfId="12881"/>
    <cellStyle name="SAPLocked 17 9_SCH J-3" xfId="19667"/>
    <cellStyle name="SAPLocked 17_SCH J-3" xfId="19646"/>
    <cellStyle name="SAPLocked 18" xfId="12882"/>
    <cellStyle name="SAPLocked 18 10" xfId="12883"/>
    <cellStyle name="SAPLocked 18 10 2" xfId="12884"/>
    <cellStyle name="SAPLocked 18 10_SCH J-3" xfId="19669"/>
    <cellStyle name="SAPLocked 18 11" xfId="12885"/>
    <cellStyle name="SAPLocked 18 11 2" xfId="12886"/>
    <cellStyle name="SAPLocked 18 11_SCH J-3" xfId="19670"/>
    <cellStyle name="SAPLocked 18 12" xfId="12887"/>
    <cellStyle name="SAPLocked 18 12 2" xfId="12888"/>
    <cellStyle name="SAPLocked 18 12_SCH J-3" xfId="19671"/>
    <cellStyle name="SAPLocked 18 13" xfId="12889"/>
    <cellStyle name="SAPLocked 18 2" xfId="12890"/>
    <cellStyle name="SAPLocked 18 2 10" xfId="12891"/>
    <cellStyle name="SAPLocked 18 2 10 2" xfId="12892"/>
    <cellStyle name="SAPLocked 18 2 10_SCH J-3" xfId="19673"/>
    <cellStyle name="SAPLocked 18 2 11" xfId="12893"/>
    <cellStyle name="SAPLocked 18 2 11 2" xfId="12894"/>
    <cellStyle name="SAPLocked 18 2 11_SCH J-3" xfId="19674"/>
    <cellStyle name="SAPLocked 18 2 12" xfId="12895"/>
    <cellStyle name="SAPLocked 18 2 2" xfId="12896"/>
    <cellStyle name="SAPLocked 18 2 2 2" xfId="12897"/>
    <cellStyle name="SAPLocked 18 2 2_SCH J-3" xfId="19675"/>
    <cellStyle name="SAPLocked 18 2 3" xfId="12898"/>
    <cellStyle name="SAPLocked 18 2 3 2" xfId="12899"/>
    <cellStyle name="SAPLocked 18 2 3_SCH J-3" xfId="19676"/>
    <cellStyle name="SAPLocked 18 2 4" xfId="12900"/>
    <cellStyle name="SAPLocked 18 2 4 2" xfId="12901"/>
    <cellStyle name="SAPLocked 18 2 4_SCH J-3" xfId="19677"/>
    <cellStyle name="SAPLocked 18 2 5" xfId="12902"/>
    <cellStyle name="SAPLocked 18 2 5 2" xfId="12903"/>
    <cellStyle name="SAPLocked 18 2 5_SCH J-3" xfId="19678"/>
    <cellStyle name="SAPLocked 18 2 6" xfId="12904"/>
    <cellStyle name="SAPLocked 18 2 6 2" xfId="12905"/>
    <cellStyle name="SAPLocked 18 2 6_SCH J-3" xfId="19679"/>
    <cellStyle name="SAPLocked 18 2 7" xfId="12906"/>
    <cellStyle name="SAPLocked 18 2 7 2" xfId="12907"/>
    <cellStyle name="SAPLocked 18 2 7_SCH J-3" xfId="19680"/>
    <cellStyle name="SAPLocked 18 2 8" xfId="12908"/>
    <cellStyle name="SAPLocked 18 2 8 2" xfId="12909"/>
    <cellStyle name="SAPLocked 18 2 8_SCH J-3" xfId="19681"/>
    <cellStyle name="SAPLocked 18 2 9" xfId="12910"/>
    <cellStyle name="SAPLocked 18 2 9 2" xfId="12911"/>
    <cellStyle name="SAPLocked 18 2 9_SCH J-3" xfId="19682"/>
    <cellStyle name="SAPLocked 18 2_SCH J-3" xfId="19672"/>
    <cellStyle name="SAPLocked 18 3" xfId="12912"/>
    <cellStyle name="SAPLocked 18 3 2" xfId="12913"/>
    <cellStyle name="SAPLocked 18 3_SCH J-3" xfId="19683"/>
    <cellStyle name="SAPLocked 18 4" xfId="12914"/>
    <cellStyle name="SAPLocked 18 4 2" xfId="12915"/>
    <cellStyle name="SAPLocked 18 4_SCH J-3" xfId="19684"/>
    <cellStyle name="SAPLocked 18 5" xfId="12916"/>
    <cellStyle name="SAPLocked 18 5 2" xfId="12917"/>
    <cellStyle name="SAPLocked 18 5_SCH J-3" xfId="19685"/>
    <cellStyle name="SAPLocked 18 6" xfId="12918"/>
    <cellStyle name="SAPLocked 18 6 2" xfId="12919"/>
    <cellStyle name="SAPLocked 18 6_SCH J-3" xfId="19686"/>
    <cellStyle name="SAPLocked 18 7" xfId="12920"/>
    <cellStyle name="SAPLocked 18 7 2" xfId="12921"/>
    <cellStyle name="SAPLocked 18 7_SCH J-3" xfId="19687"/>
    <cellStyle name="SAPLocked 18 8" xfId="12922"/>
    <cellStyle name="SAPLocked 18 8 2" xfId="12923"/>
    <cellStyle name="SAPLocked 18 8_SCH J-3" xfId="19688"/>
    <cellStyle name="SAPLocked 18 9" xfId="12924"/>
    <cellStyle name="SAPLocked 18 9 2" xfId="12925"/>
    <cellStyle name="SAPLocked 18 9_SCH J-3" xfId="19689"/>
    <cellStyle name="SAPLocked 18_SCH J-3" xfId="19668"/>
    <cellStyle name="SAPLocked 19" xfId="12926"/>
    <cellStyle name="SAPLocked 19 10" xfId="12927"/>
    <cellStyle name="SAPLocked 19 10 2" xfId="12928"/>
    <cellStyle name="SAPLocked 19 10_SCH J-3" xfId="19691"/>
    <cellStyle name="SAPLocked 19 11" xfId="12929"/>
    <cellStyle name="SAPLocked 19 11 2" xfId="12930"/>
    <cellStyle name="SAPLocked 19 11_SCH J-3" xfId="19692"/>
    <cellStyle name="SAPLocked 19 12" xfId="12931"/>
    <cellStyle name="SAPLocked 19 12 2" xfId="12932"/>
    <cellStyle name="SAPLocked 19 12_SCH J-3" xfId="19693"/>
    <cellStyle name="SAPLocked 19 13" xfId="12933"/>
    <cellStyle name="SAPLocked 19 2" xfId="12934"/>
    <cellStyle name="SAPLocked 19 2 10" xfId="12935"/>
    <cellStyle name="SAPLocked 19 2 10 2" xfId="12936"/>
    <cellStyle name="SAPLocked 19 2 10_SCH J-3" xfId="19695"/>
    <cellStyle name="SAPLocked 19 2 11" xfId="12937"/>
    <cellStyle name="SAPLocked 19 2 11 2" xfId="12938"/>
    <cellStyle name="SAPLocked 19 2 11_SCH J-3" xfId="19696"/>
    <cellStyle name="SAPLocked 19 2 12" xfId="12939"/>
    <cellStyle name="SAPLocked 19 2 2" xfId="12940"/>
    <cellStyle name="SAPLocked 19 2 2 2" xfId="12941"/>
    <cellStyle name="SAPLocked 19 2 2_SCH J-3" xfId="19697"/>
    <cellStyle name="SAPLocked 19 2 3" xfId="12942"/>
    <cellStyle name="SAPLocked 19 2 3 2" xfId="12943"/>
    <cellStyle name="SAPLocked 19 2 3_SCH J-3" xfId="19698"/>
    <cellStyle name="SAPLocked 19 2 4" xfId="12944"/>
    <cellStyle name="SAPLocked 19 2 4 2" xfId="12945"/>
    <cellStyle name="SAPLocked 19 2 4_SCH J-3" xfId="19699"/>
    <cellStyle name="SAPLocked 19 2 5" xfId="12946"/>
    <cellStyle name="SAPLocked 19 2 5 2" xfId="12947"/>
    <cellStyle name="SAPLocked 19 2 5_SCH J-3" xfId="19700"/>
    <cellStyle name="SAPLocked 19 2 6" xfId="12948"/>
    <cellStyle name="SAPLocked 19 2 6 2" xfId="12949"/>
    <cellStyle name="SAPLocked 19 2 6_SCH J-3" xfId="19701"/>
    <cellStyle name="SAPLocked 19 2 7" xfId="12950"/>
    <cellStyle name="SAPLocked 19 2 7 2" xfId="12951"/>
    <cellStyle name="SAPLocked 19 2 7_SCH J-3" xfId="19702"/>
    <cellStyle name="SAPLocked 19 2 8" xfId="12952"/>
    <cellStyle name="SAPLocked 19 2 8 2" xfId="12953"/>
    <cellStyle name="SAPLocked 19 2 8_SCH J-3" xfId="19703"/>
    <cellStyle name="SAPLocked 19 2 9" xfId="12954"/>
    <cellStyle name="SAPLocked 19 2 9 2" xfId="12955"/>
    <cellStyle name="SAPLocked 19 2 9_SCH J-3" xfId="19704"/>
    <cellStyle name="SAPLocked 19 2_SCH J-3" xfId="19694"/>
    <cellStyle name="SAPLocked 19 3" xfId="12956"/>
    <cellStyle name="SAPLocked 19 3 2" xfId="12957"/>
    <cellStyle name="SAPLocked 19 3_SCH J-3" xfId="19705"/>
    <cellStyle name="SAPLocked 19 4" xfId="12958"/>
    <cellStyle name="SAPLocked 19 4 2" xfId="12959"/>
    <cellStyle name="SAPLocked 19 4_SCH J-3" xfId="19706"/>
    <cellStyle name="SAPLocked 19 5" xfId="12960"/>
    <cellStyle name="SAPLocked 19 5 2" xfId="12961"/>
    <cellStyle name="SAPLocked 19 5_SCH J-3" xfId="19707"/>
    <cellStyle name="SAPLocked 19 6" xfId="12962"/>
    <cellStyle name="SAPLocked 19 6 2" xfId="12963"/>
    <cellStyle name="SAPLocked 19 6_SCH J-3" xfId="19708"/>
    <cellStyle name="SAPLocked 19 7" xfId="12964"/>
    <cellStyle name="SAPLocked 19 7 2" xfId="12965"/>
    <cellStyle name="SAPLocked 19 7_SCH J-3" xfId="19709"/>
    <cellStyle name="SAPLocked 19 8" xfId="12966"/>
    <cellStyle name="SAPLocked 19 8 2" xfId="12967"/>
    <cellStyle name="SAPLocked 19 8_SCH J-3" xfId="19710"/>
    <cellStyle name="SAPLocked 19 9" xfId="12968"/>
    <cellStyle name="SAPLocked 19 9 2" xfId="12969"/>
    <cellStyle name="SAPLocked 19 9_SCH J-3" xfId="19711"/>
    <cellStyle name="SAPLocked 19_SCH J-3" xfId="19690"/>
    <cellStyle name="SAPLocked 2" xfId="12970"/>
    <cellStyle name="SAPLocked 2 10" xfId="12971"/>
    <cellStyle name="SAPLocked 2 10 10" xfId="12972"/>
    <cellStyle name="SAPLocked 2 10 10 2" xfId="12973"/>
    <cellStyle name="SAPLocked 2 10 10_SCH J-3" xfId="19714"/>
    <cellStyle name="SAPLocked 2 10 11" xfId="12974"/>
    <cellStyle name="SAPLocked 2 10 11 2" xfId="12975"/>
    <cellStyle name="SAPLocked 2 10 11_SCH J-3" xfId="19715"/>
    <cellStyle name="SAPLocked 2 10 12" xfId="12976"/>
    <cellStyle name="SAPLocked 2 10 12 2" xfId="12977"/>
    <cellStyle name="SAPLocked 2 10 12_SCH J-3" xfId="19716"/>
    <cellStyle name="SAPLocked 2 10 13" xfId="12978"/>
    <cellStyle name="SAPLocked 2 10 2" xfId="12979"/>
    <cellStyle name="SAPLocked 2 10 2 10" xfId="12980"/>
    <cellStyle name="SAPLocked 2 10 2 10 2" xfId="12981"/>
    <cellStyle name="SAPLocked 2 10 2 10_SCH J-3" xfId="19718"/>
    <cellStyle name="SAPLocked 2 10 2 11" xfId="12982"/>
    <cellStyle name="SAPLocked 2 10 2 11 2" xfId="12983"/>
    <cellStyle name="SAPLocked 2 10 2 11_SCH J-3" xfId="19719"/>
    <cellStyle name="SAPLocked 2 10 2 12" xfId="12984"/>
    <cellStyle name="SAPLocked 2 10 2 2" xfId="12985"/>
    <cellStyle name="SAPLocked 2 10 2 2 2" xfId="12986"/>
    <cellStyle name="SAPLocked 2 10 2 2_SCH J-3" xfId="19720"/>
    <cellStyle name="SAPLocked 2 10 2 3" xfId="12987"/>
    <cellStyle name="SAPLocked 2 10 2 3 2" xfId="12988"/>
    <cellStyle name="SAPLocked 2 10 2 3_SCH J-3" xfId="19721"/>
    <cellStyle name="SAPLocked 2 10 2 4" xfId="12989"/>
    <cellStyle name="SAPLocked 2 10 2 4 2" xfId="12990"/>
    <cellStyle name="SAPLocked 2 10 2 4_SCH J-3" xfId="19722"/>
    <cellStyle name="SAPLocked 2 10 2 5" xfId="12991"/>
    <cellStyle name="SAPLocked 2 10 2 5 2" xfId="12992"/>
    <cellStyle name="SAPLocked 2 10 2 5_SCH J-3" xfId="19723"/>
    <cellStyle name="SAPLocked 2 10 2 6" xfId="12993"/>
    <cellStyle name="SAPLocked 2 10 2 6 2" xfId="12994"/>
    <cellStyle name="SAPLocked 2 10 2 6_SCH J-3" xfId="19724"/>
    <cellStyle name="SAPLocked 2 10 2 7" xfId="12995"/>
    <cellStyle name="SAPLocked 2 10 2 7 2" xfId="12996"/>
    <cellStyle name="SAPLocked 2 10 2 7_SCH J-3" xfId="19725"/>
    <cellStyle name="SAPLocked 2 10 2 8" xfId="12997"/>
    <cellStyle name="SAPLocked 2 10 2 8 2" xfId="12998"/>
    <cellStyle name="SAPLocked 2 10 2 8_SCH J-3" xfId="19726"/>
    <cellStyle name="SAPLocked 2 10 2 9" xfId="12999"/>
    <cellStyle name="SAPLocked 2 10 2 9 2" xfId="13000"/>
    <cellStyle name="SAPLocked 2 10 2 9_SCH J-3" xfId="19727"/>
    <cellStyle name="SAPLocked 2 10 2_SCH J-3" xfId="19717"/>
    <cellStyle name="SAPLocked 2 10 3" xfId="13001"/>
    <cellStyle name="SAPLocked 2 10 3 2" xfId="13002"/>
    <cellStyle name="SAPLocked 2 10 3_SCH J-3" xfId="19728"/>
    <cellStyle name="SAPLocked 2 10 4" xfId="13003"/>
    <cellStyle name="SAPLocked 2 10 4 2" xfId="13004"/>
    <cellStyle name="SAPLocked 2 10 4_SCH J-3" xfId="19729"/>
    <cellStyle name="SAPLocked 2 10 5" xfId="13005"/>
    <cellStyle name="SAPLocked 2 10 5 2" xfId="13006"/>
    <cellStyle name="SAPLocked 2 10 5_SCH J-3" xfId="19730"/>
    <cellStyle name="SAPLocked 2 10 6" xfId="13007"/>
    <cellStyle name="SAPLocked 2 10 6 2" xfId="13008"/>
    <cellStyle name="SAPLocked 2 10 6_SCH J-3" xfId="19731"/>
    <cellStyle name="SAPLocked 2 10 7" xfId="13009"/>
    <cellStyle name="SAPLocked 2 10 7 2" xfId="13010"/>
    <cellStyle name="SAPLocked 2 10 7_SCH J-3" xfId="19732"/>
    <cellStyle name="SAPLocked 2 10 8" xfId="13011"/>
    <cellStyle name="SAPLocked 2 10 8 2" xfId="13012"/>
    <cellStyle name="SAPLocked 2 10 8_SCH J-3" xfId="19733"/>
    <cellStyle name="SAPLocked 2 10 9" xfId="13013"/>
    <cellStyle name="SAPLocked 2 10 9 2" xfId="13014"/>
    <cellStyle name="SAPLocked 2 10 9_SCH J-3" xfId="19734"/>
    <cellStyle name="SAPLocked 2 10_SCH J-3" xfId="19713"/>
    <cellStyle name="SAPLocked 2 11" xfId="13015"/>
    <cellStyle name="SAPLocked 2 11 10" xfId="13016"/>
    <cellStyle name="SAPLocked 2 11 10 2" xfId="13017"/>
    <cellStyle name="SAPLocked 2 11 10_SCH J-3" xfId="19736"/>
    <cellStyle name="SAPLocked 2 11 11" xfId="13018"/>
    <cellStyle name="SAPLocked 2 11 11 2" xfId="13019"/>
    <cellStyle name="SAPLocked 2 11 11_SCH J-3" xfId="19737"/>
    <cellStyle name="SAPLocked 2 11 12" xfId="13020"/>
    <cellStyle name="SAPLocked 2 11 12 2" xfId="13021"/>
    <cellStyle name="SAPLocked 2 11 12_SCH J-3" xfId="19738"/>
    <cellStyle name="SAPLocked 2 11 13" xfId="13022"/>
    <cellStyle name="SAPLocked 2 11 2" xfId="13023"/>
    <cellStyle name="SAPLocked 2 11 2 10" xfId="13024"/>
    <cellStyle name="SAPLocked 2 11 2 10 2" xfId="13025"/>
    <cellStyle name="SAPLocked 2 11 2 10_SCH J-3" xfId="19740"/>
    <cellStyle name="SAPLocked 2 11 2 11" xfId="13026"/>
    <cellStyle name="SAPLocked 2 11 2 11 2" xfId="13027"/>
    <cellStyle name="SAPLocked 2 11 2 11_SCH J-3" xfId="19741"/>
    <cellStyle name="SAPLocked 2 11 2 12" xfId="13028"/>
    <cellStyle name="SAPLocked 2 11 2 2" xfId="13029"/>
    <cellStyle name="SAPLocked 2 11 2 2 2" xfId="13030"/>
    <cellStyle name="SAPLocked 2 11 2 2_SCH J-3" xfId="19742"/>
    <cellStyle name="SAPLocked 2 11 2 3" xfId="13031"/>
    <cellStyle name="SAPLocked 2 11 2 3 2" xfId="13032"/>
    <cellStyle name="SAPLocked 2 11 2 3_SCH J-3" xfId="19743"/>
    <cellStyle name="SAPLocked 2 11 2 4" xfId="13033"/>
    <cellStyle name="SAPLocked 2 11 2 4 2" xfId="13034"/>
    <cellStyle name="SAPLocked 2 11 2 4_SCH J-3" xfId="19744"/>
    <cellStyle name="SAPLocked 2 11 2 5" xfId="13035"/>
    <cellStyle name="SAPLocked 2 11 2 5 2" xfId="13036"/>
    <cellStyle name="SAPLocked 2 11 2 5_SCH J-3" xfId="19745"/>
    <cellStyle name="SAPLocked 2 11 2 6" xfId="13037"/>
    <cellStyle name="SAPLocked 2 11 2 6 2" xfId="13038"/>
    <cellStyle name="SAPLocked 2 11 2 6_SCH J-3" xfId="19746"/>
    <cellStyle name="SAPLocked 2 11 2 7" xfId="13039"/>
    <cellStyle name="SAPLocked 2 11 2 7 2" xfId="13040"/>
    <cellStyle name="SAPLocked 2 11 2 7_SCH J-3" xfId="19747"/>
    <cellStyle name="SAPLocked 2 11 2 8" xfId="13041"/>
    <cellStyle name="SAPLocked 2 11 2 8 2" xfId="13042"/>
    <cellStyle name="SAPLocked 2 11 2 8_SCH J-3" xfId="19748"/>
    <cellStyle name="SAPLocked 2 11 2 9" xfId="13043"/>
    <cellStyle name="SAPLocked 2 11 2 9 2" xfId="13044"/>
    <cellStyle name="SAPLocked 2 11 2 9_SCH J-3" xfId="19749"/>
    <cellStyle name="SAPLocked 2 11 2_SCH J-3" xfId="19739"/>
    <cellStyle name="SAPLocked 2 11 3" xfId="13045"/>
    <cellStyle name="SAPLocked 2 11 3 2" xfId="13046"/>
    <cellStyle name="SAPLocked 2 11 3_SCH J-3" xfId="19750"/>
    <cellStyle name="SAPLocked 2 11 4" xfId="13047"/>
    <cellStyle name="SAPLocked 2 11 4 2" xfId="13048"/>
    <cellStyle name="SAPLocked 2 11 4_SCH J-3" xfId="19751"/>
    <cellStyle name="SAPLocked 2 11 5" xfId="13049"/>
    <cellStyle name="SAPLocked 2 11 5 2" xfId="13050"/>
    <cellStyle name="SAPLocked 2 11 5_SCH J-3" xfId="19752"/>
    <cellStyle name="SAPLocked 2 11 6" xfId="13051"/>
    <cellStyle name="SAPLocked 2 11 6 2" xfId="13052"/>
    <cellStyle name="SAPLocked 2 11 6_SCH J-3" xfId="19753"/>
    <cellStyle name="SAPLocked 2 11 7" xfId="13053"/>
    <cellStyle name="SAPLocked 2 11 7 2" xfId="13054"/>
    <cellStyle name="SAPLocked 2 11 7_SCH J-3" xfId="19754"/>
    <cellStyle name="SAPLocked 2 11 8" xfId="13055"/>
    <cellStyle name="SAPLocked 2 11 8 2" xfId="13056"/>
    <cellStyle name="SAPLocked 2 11 8_SCH J-3" xfId="19755"/>
    <cellStyle name="SAPLocked 2 11 9" xfId="13057"/>
    <cellStyle name="SAPLocked 2 11 9 2" xfId="13058"/>
    <cellStyle name="SAPLocked 2 11 9_SCH J-3" xfId="19756"/>
    <cellStyle name="SAPLocked 2 11_SCH J-3" xfId="19735"/>
    <cellStyle name="SAPLocked 2 12" xfId="13059"/>
    <cellStyle name="SAPLocked 2 12 10" xfId="13060"/>
    <cellStyle name="SAPLocked 2 12 10 2" xfId="13061"/>
    <cellStyle name="SAPLocked 2 12 10_SCH J-3" xfId="19758"/>
    <cellStyle name="SAPLocked 2 12 11" xfId="13062"/>
    <cellStyle name="SAPLocked 2 12 11 2" xfId="13063"/>
    <cellStyle name="SAPLocked 2 12 11_SCH J-3" xfId="19759"/>
    <cellStyle name="SAPLocked 2 12 12" xfId="13064"/>
    <cellStyle name="SAPLocked 2 12 12 2" xfId="13065"/>
    <cellStyle name="SAPLocked 2 12 12_SCH J-3" xfId="19760"/>
    <cellStyle name="SAPLocked 2 12 13" xfId="13066"/>
    <cellStyle name="SAPLocked 2 12 2" xfId="13067"/>
    <cellStyle name="SAPLocked 2 12 2 10" xfId="13068"/>
    <cellStyle name="SAPLocked 2 12 2 10 2" xfId="13069"/>
    <cellStyle name="SAPLocked 2 12 2 10_SCH J-3" xfId="19762"/>
    <cellStyle name="SAPLocked 2 12 2 11" xfId="13070"/>
    <cellStyle name="SAPLocked 2 12 2 11 2" xfId="13071"/>
    <cellStyle name="SAPLocked 2 12 2 11_SCH J-3" xfId="19763"/>
    <cellStyle name="SAPLocked 2 12 2 12" xfId="13072"/>
    <cellStyle name="SAPLocked 2 12 2 2" xfId="13073"/>
    <cellStyle name="SAPLocked 2 12 2 2 2" xfId="13074"/>
    <cellStyle name="SAPLocked 2 12 2 2_SCH J-3" xfId="19764"/>
    <cellStyle name="SAPLocked 2 12 2 3" xfId="13075"/>
    <cellStyle name="SAPLocked 2 12 2 3 2" xfId="13076"/>
    <cellStyle name="SAPLocked 2 12 2 3_SCH J-3" xfId="19765"/>
    <cellStyle name="SAPLocked 2 12 2 4" xfId="13077"/>
    <cellStyle name="SAPLocked 2 12 2 4 2" xfId="13078"/>
    <cellStyle name="SAPLocked 2 12 2 4_SCH J-3" xfId="19766"/>
    <cellStyle name="SAPLocked 2 12 2 5" xfId="13079"/>
    <cellStyle name="SAPLocked 2 12 2 5 2" xfId="13080"/>
    <cellStyle name="SAPLocked 2 12 2 5_SCH J-3" xfId="19767"/>
    <cellStyle name="SAPLocked 2 12 2 6" xfId="13081"/>
    <cellStyle name="SAPLocked 2 12 2 6 2" xfId="13082"/>
    <cellStyle name="SAPLocked 2 12 2 6_SCH J-3" xfId="19768"/>
    <cellStyle name="SAPLocked 2 12 2 7" xfId="13083"/>
    <cellStyle name="SAPLocked 2 12 2 7 2" xfId="13084"/>
    <cellStyle name="SAPLocked 2 12 2 7_SCH J-3" xfId="19769"/>
    <cellStyle name="SAPLocked 2 12 2 8" xfId="13085"/>
    <cellStyle name="SAPLocked 2 12 2 8 2" xfId="13086"/>
    <cellStyle name="SAPLocked 2 12 2 8_SCH J-3" xfId="19770"/>
    <cellStyle name="SAPLocked 2 12 2 9" xfId="13087"/>
    <cellStyle name="SAPLocked 2 12 2 9 2" xfId="13088"/>
    <cellStyle name="SAPLocked 2 12 2 9_SCH J-3" xfId="19771"/>
    <cellStyle name="SAPLocked 2 12 2_SCH J-3" xfId="19761"/>
    <cellStyle name="SAPLocked 2 12 3" xfId="13089"/>
    <cellStyle name="SAPLocked 2 12 3 2" xfId="13090"/>
    <cellStyle name="SAPLocked 2 12 3_SCH J-3" xfId="19772"/>
    <cellStyle name="SAPLocked 2 12 4" xfId="13091"/>
    <cellStyle name="SAPLocked 2 12 4 2" xfId="13092"/>
    <cellStyle name="SAPLocked 2 12 4_SCH J-3" xfId="19773"/>
    <cellStyle name="SAPLocked 2 12 5" xfId="13093"/>
    <cellStyle name="SAPLocked 2 12 5 2" xfId="13094"/>
    <cellStyle name="SAPLocked 2 12 5_SCH J-3" xfId="19774"/>
    <cellStyle name="SAPLocked 2 12 6" xfId="13095"/>
    <cellStyle name="SAPLocked 2 12 6 2" xfId="13096"/>
    <cellStyle name="SAPLocked 2 12 6_SCH J-3" xfId="19775"/>
    <cellStyle name="SAPLocked 2 12 7" xfId="13097"/>
    <cellStyle name="SAPLocked 2 12 7 2" xfId="13098"/>
    <cellStyle name="SAPLocked 2 12 7_SCH J-3" xfId="19776"/>
    <cellStyle name="SAPLocked 2 12 8" xfId="13099"/>
    <cellStyle name="SAPLocked 2 12 8 2" xfId="13100"/>
    <cellStyle name="SAPLocked 2 12 8_SCH J-3" xfId="19777"/>
    <cellStyle name="SAPLocked 2 12 9" xfId="13101"/>
    <cellStyle name="SAPLocked 2 12 9 2" xfId="13102"/>
    <cellStyle name="SAPLocked 2 12 9_SCH J-3" xfId="19778"/>
    <cellStyle name="SAPLocked 2 12_SCH J-3" xfId="19757"/>
    <cellStyle name="SAPLocked 2 13" xfId="13103"/>
    <cellStyle name="SAPLocked 2 13 10" xfId="13104"/>
    <cellStyle name="SAPLocked 2 13 10 2" xfId="13105"/>
    <cellStyle name="SAPLocked 2 13 10_SCH J-3" xfId="19780"/>
    <cellStyle name="SAPLocked 2 13 11" xfId="13106"/>
    <cellStyle name="SAPLocked 2 13 11 2" xfId="13107"/>
    <cellStyle name="SAPLocked 2 13 11_SCH J-3" xfId="19781"/>
    <cellStyle name="SAPLocked 2 13 12" xfId="13108"/>
    <cellStyle name="SAPLocked 2 13 12 2" xfId="13109"/>
    <cellStyle name="SAPLocked 2 13 12_SCH J-3" xfId="19782"/>
    <cellStyle name="SAPLocked 2 13 13" xfId="13110"/>
    <cellStyle name="SAPLocked 2 13 2" xfId="13111"/>
    <cellStyle name="SAPLocked 2 13 2 10" xfId="13112"/>
    <cellStyle name="SAPLocked 2 13 2 10 2" xfId="13113"/>
    <cellStyle name="SAPLocked 2 13 2 10_SCH J-3" xfId="19784"/>
    <cellStyle name="SAPLocked 2 13 2 11" xfId="13114"/>
    <cellStyle name="SAPLocked 2 13 2 11 2" xfId="13115"/>
    <cellStyle name="SAPLocked 2 13 2 11_SCH J-3" xfId="19785"/>
    <cellStyle name="SAPLocked 2 13 2 12" xfId="13116"/>
    <cellStyle name="SAPLocked 2 13 2 2" xfId="13117"/>
    <cellStyle name="SAPLocked 2 13 2 2 2" xfId="13118"/>
    <cellStyle name="SAPLocked 2 13 2 2_SCH J-3" xfId="19786"/>
    <cellStyle name="SAPLocked 2 13 2 3" xfId="13119"/>
    <cellStyle name="SAPLocked 2 13 2 3 2" xfId="13120"/>
    <cellStyle name="SAPLocked 2 13 2 3_SCH J-3" xfId="19787"/>
    <cellStyle name="SAPLocked 2 13 2 4" xfId="13121"/>
    <cellStyle name="SAPLocked 2 13 2 4 2" xfId="13122"/>
    <cellStyle name="SAPLocked 2 13 2 4_SCH J-3" xfId="19788"/>
    <cellStyle name="SAPLocked 2 13 2 5" xfId="13123"/>
    <cellStyle name="SAPLocked 2 13 2 5 2" xfId="13124"/>
    <cellStyle name="SAPLocked 2 13 2 5_SCH J-3" xfId="19789"/>
    <cellStyle name="SAPLocked 2 13 2 6" xfId="13125"/>
    <cellStyle name="SAPLocked 2 13 2 6 2" xfId="13126"/>
    <cellStyle name="SAPLocked 2 13 2 6_SCH J-3" xfId="19790"/>
    <cellStyle name="SAPLocked 2 13 2 7" xfId="13127"/>
    <cellStyle name="SAPLocked 2 13 2 7 2" xfId="13128"/>
    <cellStyle name="SAPLocked 2 13 2 7_SCH J-3" xfId="19791"/>
    <cellStyle name="SAPLocked 2 13 2 8" xfId="13129"/>
    <cellStyle name="SAPLocked 2 13 2 8 2" xfId="13130"/>
    <cellStyle name="SAPLocked 2 13 2 8_SCH J-3" xfId="19792"/>
    <cellStyle name="SAPLocked 2 13 2 9" xfId="13131"/>
    <cellStyle name="SAPLocked 2 13 2 9 2" xfId="13132"/>
    <cellStyle name="SAPLocked 2 13 2 9_SCH J-3" xfId="19793"/>
    <cellStyle name="SAPLocked 2 13 2_SCH J-3" xfId="19783"/>
    <cellStyle name="SAPLocked 2 13 3" xfId="13133"/>
    <cellStyle name="SAPLocked 2 13 3 2" xfId="13134"/>
    <cellStyle name="SAPLocked 2 13 3_SCH J-3" xfId="19794"/>
    <cellStyle name="SAPLocked 2 13 4" xfId="13135"/>
    <cellStyle name="SAPLocked 2 13 4 2" xfId="13136"/>
    <cellStyle name="SAPLocked 2 13 4_SCH J-3" xfId="19795"/>
    <cellStyle name="SAPLocked 2 13 5" xfId="13137"/>
    <cellStyle name="SAPLocked 2 13 5 2" xfId="13138"/>
    <cellStyle name="SAPLocked 2 13 5_SCH J-3" xfId="19796"/>
    <cellStyle name="SAPLocked 2 13 6" xfId="13139"/>
    <cellStyle name="SAPLocked 2 13 6 2" xfId="13140"/>
    <cellStyle name="SAPLocked 2 13 6_SCH J-3" xfId="19797"/>
    <cellStyle name="SAPLocked 2 13 7" xfId="13141"/>
    <cellStyle name="SAPLocked 2 13 7 2" xfId="13142"/>
    <cellStyle name="SAPLocked 2 13 7_SCH J-3" xfId="19798"/>
    <cellStyle name="SAPLocked 2 13 8" xfId="13143"/>
    <cellStyle name="SAPLocked 2 13 8 2" xfId="13144"/>
    <cellStyle name="SAPLocked 2 13 8_SCH J-3" xfId="19799"/>
    <cellStyle name="SAPLocked 2 13 9" xfId="13145"/>
    <cellStyle name="SAPLocked 2 13 9 2" xfId="13146"/>
    <cellStyle name="SAPLocked 2 13 9_SCH J-3" xfId="19800"/>
    <cellStyle name="SAPLocked 2 13_SCH J-3" xfId="19779"/>
    <cellStyle name="SAPLocked 2 14" xfId="13147"/>
    <cellStyle name="SAPLocked 2 14 10" xfId="13148"/>
    <cellStyle name="SAPLocked 2 14 10 2" xfId="13149"/>
    <cellStyle name="SAPLocked 2 14 10_SCH J-3" xfId="19802"/>
    <cellStyle name="SAPLocked 2 14 11" xfId="13150"/>
    <cellStyle name="SAPLocked 2 14 11 2" xfId="13151"/>
    <cellStyle name="SAPLocked 2 14 11_SCH J-3" xfId="19803"/>
    <cellStyle name="SAPLocked 2 14 12" xfId="13152"/>
    <cellStyle name="SAPLocked 2 14 12 2" xfId="13153"/>
    <cellStyle name="SAPLocked 2 14 12_SCH J-3" xfId="19804"/>
    <cellStyle name="SAPLocked 2 14 13" xfId="13154"/>
    <cellStyle name="SAPLocked 2 14 2" xfId="13155"/>
    <cellStyle name="SAPLocked 2 14 2 10" xfId="13156"/>
    <cellStyle name="SAPLocked 2 14 2 10 2" xfId="13157"/>
    <cellStyle name="SAPLocked 2 14 2 10_SCH J-3" xfId="19806"/>
    <cellStyle name="SAPLocked 2 14 2 11" xfId="13158"/>
    <cellStyle name="SAPLocked 2 14 2 11 2" xfId="13159"/>
    <cellStyle name="SAPLocked 2 14 2 11_SCH J-3" xfId="19807"/>
    <cellStyle name="SAPLocked 2 14 2 12" xfId="13160"/>
    <cellStyle name="SAPLocked 2 14 2 2" xfId="13161"/>
    <cellStyle name="SAPLocked 2 14 2 2 2" xfId="13162"/>
    <cellStyle name="SAPLocked 2 14 2 2_SCH J-3" xfId="19808"/>
    <cellStyle name="SAPLocked 2 14 2 3" xfId="13163"/>
    <cellStyle name="SAPLocked 2 14 2 3 2" xfId="13164"/>
    <cellStyle name="SAPLocked 2 14 2 3_SCH J-3" xfId="19809"/>
    <cellStyle name="SAPLocked 2 14 2 4" xfId="13165"/>
    <cellStyle name="SAPLocked 2 14 2 4 2" xfId="13166"/>
    <cellStyle name="SAPLocked 2 14 2 4_SCH J-3" xfId="19810"/>
    <cellStyle name="SAPLocked 2 14 2 5" xfId="13167"/>
    <cellStyle name="SAPLocked 2 14 2 5 2" xfId="13168"/>
    <cellStyle name="SAPLocked 2 14 2 5_SCH J-3" xfId="19811"/>
    <cellStyle name="SAPLocked 2 14 2 6" xfId="13169"/>
    <cellStyle name="SAPLocked 2 14 2 6 2" xfId="13170"/>
    <cellStyle name="SAPLocked 2 14 2 6_SCH J-3" xfId="19812"/>
    <cellStyle name="SAPLocked 2 14 2 7" xfId="13171"/>
    <cellStyle name="SAPLocked 2 14 2 7 2" xfId="13172"/>
    <cellStyle name="SAPLocked 2 14 2 7_SCH J-3" xfId="19813"/>
    <cellStyle name="SAPLocked 2 14 2 8" xfId="13173"/>
    <cellStyle name="SAPLocked 2 14 2 8 2" xfId="13174"/>
    <cellStyle name="SAPLocked 2 14 2 8_SCH J-3" xfId="19814"/>
    <cellStyle name="SAPLocked 2 14 2 9" xfId="13175"/>
    <cellStyle name="SAPLocked 2 14 2 9 2" xfId="13176"/>
    <cellStyle name="SAPLocked 2 14 2 9_SCH J-3" xfId="19815"/>
    <cellStyle name="SAPLocked 2 14 2_SCH J-3" xfId="19805"/>
    <cellStyle name="SAPLocked 2 14 3" xfId="13177"/>
    <cellStyle name="SAPLocked 2 14 3 2" xfId="13178"/>
    <cellStyle name="SAPLocked 2 14 3_SCH J-3" xfId="19816"/>
    <cellStyle name="SAPLocked 2 14 4" xfId="13179"/>
    <cellStyle name="SAPLocked 2 14 4 2" xfId="13180"/>
    <cellStyle name="SAPLocked 2 14 4_SCH J-3" xfId="19817"/>
    <cellStyle name="SAPLocked 2 14 5" xfId="13181"/>
    <cellStyle name="SAPLocked 2 14 5 2" xfId="13182"/>
    <cellStyle name="SAPLocked 2 14 5_SCH J-3" xfId="19818"/>
    <cellStyle name="SAPLocked 2 14 6" xfId="13183"/>
    <cellStyle name="SAPLocked 2 14 6 2" xfId="13184"/>
    <cellStyle name="SAPLocked 2 14 6_SCH J-3" xfId="19819"/>
    <cellStyle name="SAPLocked 2 14 7" xfId="13185"/>
    <cellStyle name="SAPLocked 2 14 7 2" xfId="13186"/>
    <cellStyle name="SAPLocked 2 14 7_SCH J-3" xfId="19820"/>
    <cellStyle name="SAPLocked 2 14 8" xfId="13187"/>
    <cellStyle name="SAPLocked 2 14 8 2" xfId="13188"/>
    <cellStyle name="SAPLocked 2 14 8_SCH J-3" xfId="19821"/>
    <cellStyle name="SAPLocked 2 14 9" xfId="13189"/>
    <cellStyle name="SAPLocked 2 14 9 2" xfId="13190"/>
    <cellStyle name="SAPLocked 2 14 9_SCH J-3" xfId="19822"/>
    <cellStyle name="SAPLocked 2 14_SCH J-3" xfId="19801"/>
    <cellStyle name="SAPLocked 2 15" xfId="13191"/>
    <cellStyle name="SAPLocked 2 15 10" xfId="13192"/>
    <cellStyle name="SAPLocked 2 15 10 2" xfId="13193"/>
    <cellStyle name="SAPLocked 2 15 10_SCH J-3" xfId="19824"/>
    <cellStyle name="SAPLocked 2 15 11" xfId="13194"/>
    <cellStyle name="SAPLocked 2 15 11 2" xfId="13195"/>
    <cellStyle name="SAPLocked 2 15 11_SCH J-3" xfId="19825"/>
    <cellStyle name="SAPLocked 2 15 12" xfId="13196"/>
    <cellStyle name="SAPLocked 2 15 12 2" xfId="13197"/>
    <cellStyle name="SAPLocked 2 15 12_SCH J-3" xfId="19826"/>
    <cellStyle name="SAPLocked 2 15 13" xfId="13198"/>
    <cellStyle name="SAPLocked 2 15 2" xfId="13199"/>
    <cellStyle name="SAPLocked 2 15 2 10" xfId="13200"/>
    <cellStyle name="SAPLocked 2 15 2 10 2" xfId="13201"/>
    <cellStyle name="SAPLocked 2 15 2 10_SCH J-3" xfId="19828"/>
    <cellStyle name="SAPLocked 2 15 2 11" xfId="13202"/>
    <cellStyle name="SAPLocked 2 15 2 11 2" xfId="13203"/>
    <cellStyle name="SAPLocked 2 15 2 11_SCH J-3" xfId="19829"/>
    <cellStyle name="SAPLocked 2 15 2 12" xfId="13204"/>
    <cellStyle name="SAPLocked 2 15 2 2" xfId="13205"/>
    <cellStyle name="SAPLocked 2 15 2 2 2" xfId="13206"/>
    <cellStyle name="SAPLocked 2 15 2 2_SCH J-3" xfId="19830"/>
    <cellStyle name="SAPLocked 2 15 2 3" xfId="13207"/>
    <cellStyle name="SAPLocked 2 15 2 3 2" xfId="13208"/>
    <cellStyle name="SAPLocked 2 15 2 3_SCH J-3" xfId="19831"/>
    <cellStyle name="SAPLocked 2 15 2 4" xfId="13209"/>
    <cellStyle name="SAPLocked 2 15 2 4 2" xfId="13210"/>
    <cellStyle name="SAPLocked 2 15 2 4_SCH J-3" xfId="19832"/>
    <cellStyle name="SAPLocked 2 15 2 5" xfId="13211"/>
    <cellStyle name="SAPLocked 2 15 2 5 2" xfId="13212"/>
    <cellStyle name="SAPLocked 2 15 2 5_SCH J-3" xfId="19833"/>
    <cellStyle name="SAPLocked 2 15 2 6" xfId="13213"/>
    <cellStyle name="SAPLocked 2 15 2 6 2" xfId="13214"/>
    <cellStyle name="SAPLocked 2 15 2 6_SCH J-3" xfId="19834"/>
    <cellStyle name="SAPLocked 2 15 2 7" xfId="13215"/>
    <cellStyle name="SAPLocked 2 15 2 7 2" xfId="13216"/>
    <cellStyle name="SAPLocked 2 15 2 7_SCH J-3" xfId="19835"/>
    <cellStyle name="SAPLocked 2 15 2 8" xfId="13217"/>
    <cellStyle name="SAPLocked 2 15 2 8 2" xfId="13218"/>
    <cellStyle name="SAPLocked 2 15 2 8_SCH J-3" xfId="19836"/>
    <cellStyle name="SAPLocked 2 15 2 9" xfId="13219"/>
    <cellStyle name="SAPLocked 2 15 2 9 2" xfId="13220"/>
    <cellStyle name="SAPLocked 2 15 2 9_SCH J-3" xfId="19837"/>
    <cellStyle name="SAPLocked 2 15 2_SCH J-3" xfId="19827"/>
    <cellStyle name="SAPLocked 2 15 3" xfId="13221"/>
    <cellStyle name="SAPLocked 2 15 3 2" xfId="13222"/>
    <cellStyle name="SAPLocked 2 15 3_SCH J-3" xfId="19838"/>
    <cellStyle name="SAPLocked 2 15 4" xfId="13223"/>
    <cellStyle name="SAPLocked 2 15 4 2" xfId="13224"/>
    <cellStyle name="SAPLocked 2 15 4_SCH J-3" xfId="19839"/>
    <cellStyle name="SAPLocked 2 15 5" xfId="13225"/>
    <cellStyle name="SAPLocked 2 15 5 2" xfId="13226"/>
    <cellStyle name="SAPLocked 2 15 5_SCH J-3" xfId="19840"/>
    <cellStyle name="SAPLocked 2 15 6" xfId="13227"/>
    <cellStyle name="SAPLocked 2 15 6 2" xfId="13228"/>
    <cellStyle name="SAPLocked 2 15 6_SCH J-3" xfId="19841"/>
    <cellStyle name="SAPLocked 2 15 7" xfId="13229"/>
    <cellStyle name="SAPLocked 2 15 7 2" xfId="13230"/>
    <cellStyle name="SAPLocked 2 15 7_SCH J-3" xfId="19842"/>
    <cellStyle name="SAPLocked 2 15 8" xfId="13231"/>
    <cellStyle name="SAPLocked 2 15 8 2" xfId="13232"/>
    <cellStyle name="SAPLocked 2 15 8_SCH J-3" xfId="19843"/>
    <cellStyle name="SAPLocked 2 15 9" xfId="13233"/>
    <cellStyle name="SAPLocked 2 15 9 2" xfId="13234"/>
    <cellStyle name="SAPLocked 2 15 9_SCH J-3" xfId="19844"/>
    <cellStyle name="SAPLocked 2 15_SCH J-3" xfId="19823"/>
    <cellStyle name="SAPLocked 2 16" xfId="13235"/>
    <cellStyle name="SAPLocked 2 16 10" xfId="13236"/>
    <cellStyle name="SAPLocked 2 16 10 2" xfId="13237"/>
    <cellStyle name="SAPLocked 2 16 10_SCH J-3" xfId="19846"/>
    <cellStyle name="SAPLocked 2 16 11" xfId="13238"/>
    <cellStyle name="SAPLocked 2 16 11 2" xfId="13239"/>
    <cellStyle name="SAPLocked 2 16 11_SCH J-3" xfId="19847"/>
    <cellStyle name="SAPLocked 2 16 12" xfId="13240"/>
    <cellStyle name="SAPLocked 2 16 12 2" xfId="13241"/>
    <cellStyle name="SAPLocked 2 16 12_SCH J-3" xfId="19848"/>
    <cellStyle name="SAPLocked 2 16 13" xfId="13242"/>
    <cellStyle name="SAPLocked 2 16 2" xfId="13243"/>
    <cellStyle name="SAPLocked 2 16 2 10" xfId="13244"/>
    <cellStyle name="SAPLocked 2 16 2 10 2" xfId="13245"/>
    <cellStyle name="SAPLocked 2 16 2 10_SCH J-3" xfId="19850"/>
    <cellStyle name="SAPLocked 2 16 2 11" xfId="13246"/>
    <cellStyle name="SAPLocked 2 16 2 11 2" xfId="13247"/>
    <cellStyle name="SAPLocked 2 16 2 11_SCH J-3" xfId="19851"/>
    <cellStyle name="SAPLocked 2 16 2 12" xfId="13248"/>
    <cellStyle name="SAPLocked 2 16 2 2" xfId="13249"/>
    <cellStyle name="SAPLocked 2 16 2 2 2" xfId="13250"/>
    <cellStyle name="SAPLocked 2 16 2 2_SCH J-3" xfId="19852"/>
    <cellStyle name="SAPLocked 2 16 2 3" xfId="13251"/>
    <cellStyle name="SAPLocked 2 16 2 3 2" xfId="13252"/>
    <cellStyle name="SAPLocked 2 16 2 3_SCH J-3" xfId="19853"/>
    <cellStyle name="SAPLocked 2 16 2 4" xfId="13253"/>
    <cellStyle name="SAPLocked 2 16 2 4 2" xfId="13254"/>
    <cellStyle name="SAPLocked 2 16 2 4_SCH J-3" xfId="19854"/>
    <cellStyle name="SAPLocked 2 16 2 5" xfId="13255"/>
    <cellStyle name="SAPLocked 2 16 2 5 2" xfId="13256"/>
    <cellStyle name="SAPLocked 2 16 2 5_SCH J-3" xfId="19855"/>
    <cellStyle name="SAPLocked 2 16 2 6" xfId="13257"/>
    <cellStyle name="SAPLocked 2 16 2 6 2" xfId="13258"/>
    <cellStyle name="SAPLocked 2 16 2 6_SCH J-3" xfId="19856"/>
    <cellStyle name="SAPLocked 2 16 2 7" xfId="13259"/>
    <cellStyle name="SAPLocked 2 16 2 7 2" xfId="13260"/>
    <cellStyle name="SAPLocked 2 16 2 7_SCH J-3" xfId="19857"/>
    <cellStyle name="SAPLocked 2 16 2 8" xfId="13261"/>
    <cellStyle name="SAPLocked 2 16 2 8 2" xfId="13262"/>
    <cellStyle name="SAPLocked 2 16 2 8_SCH J-3" xfId="19858"/>
    <cellStyle name="SAPLocked 2 16 2 9" xfId="13263"/>
    <cellStyle name="SAPLocked 2 16 2 9 2" xfId="13264"/>
    <cellStyle name="SAPLocked 2 16 2 9_SCH J-3" xfId="19859"/>
    <cellStyle name="SAPLocked 2 16 2_SCH J-3" xfId="19849"/>
    <cellStyle name="SAPLocked 2 16 3" xfId="13265"/>
    <cellStyle name="SAPLocked 2 16 3 2" xfId="13266"/>
    <cellStyle name="SAPLocked 2 16 3_SCH J-3" xfId="19860"/>
    <cellStyle name="SAPLocked 2 16 4" xfId="13267"/>
    <cellStyle name="SAPLocked 2 16 4 2" xfId="13268"/>
    <cellStyle name="SAPLocked 2 16 4_SCH J-3" xfId="19861"/>
    <cellStyle name="SAPLocked 2 16 5" xfId="13269"/>
    <cellStyle name="SAPLocked 2 16 5 2" xfId="13270"/>
    <cellStyle name="SAPLocked 2 16 5_SCH J-3" xfId="19862"/>
    <cellStyle name="SAPLocked 2 16 6" xfId="13271"/>
    <cellStyle name="SAPLocked 2 16 6 2" xfId="13272"/>
    <cellStyle name="SAPLocked 2 16 6_SCH J-3" xfId="19863"/>
    <cellStyle name="SAPLocked 2 16 7" xfId="13273"/>
    <cellStyle name="SAPLocked 2 16 7 2" xfId="13274"/>
    <cellStyle name="SAPLocked 2 16 7_SCH J-3" xfId="19864"/>
    <cellStyle name="SAPLocked 2 16 8" xfId="13275"/>
    <cellStyle name="SAPLocked 2 16 8 2" xfId="13276"/>
    <cellStyle name="SAPLocked 2 16 8_SCH J-3" xfId="19865"/>
    <cellStyle name="SAPLocked 2 16 9" xfId="13277"/>
    <cellStyle name="SAPLocked 2 16 9 2" xfId="13278"/>
    <cellStyle name="SAPLocked 2 16 9_SCH J-3" xfId="19866"/>
    <cellStyle name="SAPLocked 2 16_SCH J-3" xfId="19845"/>
    <cellStyle name="SAPLocked 2 17" xfId="13279"/>
    <cellStyle name="SAPLocked 2 17 10" xfId="13280"/>
    <cellStyle name="SAPLocked 2 17 10 2" xfId="13281"/>
    <cellStyle name="SAPLocked 2 17 10_SCH J-3" xfId="19868"/>
    <cellStyle name="SAPLocked 2 17 11" xfId="13282"/>
    <cellStyle name="SAPLocked 2 17 11 2" xfId="13283"/>
    <cellStyle name="SAPLocked 2 17 11_SCH J-3" xfId="19869"/>
    <cellStyle name="SAPLocked 2 17 12" xfId="13284"/>
    <cellStyle name="SAPLocked 2 17 12 2" xfId="13285"/>
    <cellStyle name="SAPLocked 2 17 12_SCH J-3" xfId="19870"/>
    <cellStyle name="SAPLocked 2 17 13" xfId="13286"/>
    <cellStyle name="SAPLocked 2 17 2" xfId="13287"/>
    <cellStyle name="SAPLocked 2 17 2 10" xfId="13288"/>
    <cellStyle name="SAPLocked 2 17 2 10 2" xfId="13289"/>
    <cellStyle name="SAPLocked 2 17 2 10_SCH J-3" xfId="19872"/>
    <cellStyle name="SAPLocked 2 17 2 11" xfId="13290"/>
    <cellStyle name="SAPLocked 2 17 2 11 2" xfId="13291"/>
    <cellStyle name="SAPLocked 2 17 2 11_SCH J-3" xfId="19873"/>
    <cellStyle name="SAPLocked 2 17 2 12" xfId="13292"/>
    <cellStyle name="SAPLocked 2 17 2 2" xfId="13293"/>
    <cellStyle name="SAPLocked 2 17 2 2 2" xfId="13294"/>
    <cellStyle name="SAPLocked 2 17 2 2_SCH J-3" xfId="19874"/>
    <cellStyle name="SAPLocked 2 17 2 3" xfId="13295"/>
    <cellStyle name="SAPLocked 2 17 2 3 2" xfId="13296"/>
    <cellStyle name="SAPLocked 2 17 2 3_SCH J-3" xfId="19875"/>
    <cellStyle name="SAPLocked 2 17 2 4" xfId="13297"/>
    <cellStyle name="SAPLocked 2 17 2 4 2" xfId="13298"/>
    <cellStyle name="SAPLocked 2 17 2 4_SCH J-3" xfId="19876"/>
    <cellStyle name="SAPLocked 2 17 2 5" xfId="13299"/>
    <cellStyle name="SAPLocked 2 17 2 5 2" xfId="13300"/>
    <cellStyle name="SAPLocked 2 17 2 5_SCH J-3" xfId="19877"/>
    <cellStyle name="SAPLocked 2 17 2 6" xfId="13301"/>
    <cellStyle name="SAPLocked 2 17 2 6 2" xfId="13302"/>
    <cellStyle name="SAPLocked 2 17 2 6_SCH J-3" xfId="19878"/>
    <cellStyle name="SAPLocked 2 17 2 7" xfId="13303"/>
    <cellStyle name="SAPLocked 2 17 2 7 2" xfId="13304"/>
    <cellStyle name="SAPLocked 2 17 2 7_SCH J-3" xfId="19879"/>
    <cellStyle name="SAPLocked 2 17 2 8" xfId="13305"/>
    <cellStyle name="SAPLocked 2 17 2 8 2" xfId="13306"/>
    <cellStyle name="SAPLocked 2 17 2 8_SCH J-3" xfId="19880"/>
    <cellStyle name="SAPLocked 2 17 2 9" xfId="13307"/>
    <cellStyle name="SAPLocked 2 17 2 9 2" xfId="13308"/>
    <cellStyle name="SAPLocked 2 17 2 9_SCH J-3" xfId="19881"/>
    <cellStyle name="SAPLocked 2 17 2_SCH J-3" xfId="19871"/>
    <cellStyle name="SAPLocked 2 17 3" xfId="13309"/>
    <cellStyle name="SAPLocked 2 17 3 2" xfId="13310"/>
    <cellStyle name="SAPLocked 2 17 3_SCH J-3" xfId="19882"/>
    <cellStyle name="SAPLocked 2 17 4" xfId="13311"/>
    <cellStyle name="SAPLocked 2 17 4 2" xfId="13312"/>
    <cellStyle name="SAPLocked 2 17 4_SCH J-3" xfId="19883"/>
    <cellStyle name="SAPLocked 2 17 5" xfId="13313"/>
    <cellStyle name="SAPLocked 2 17 5 2" xfId="13314"/>
    <cellStyle name="SAPLocked 2 17 5_SCH J-3" xfId="19884"/>
    <cellStyle name="SAPLocked 2 17 6" xfId="13315"/>
    <cellStyle name="SAPLocked 2 17 6 2" xfId="13316"/>
    <cellStyle name="SAPLocked 2 17 6_SCH J-3" xfId="19885"/>
    <cellStyle name="SAPLocked 2 17 7" xfId="13317"/>
    <cellStyle name="SAPLocked 2 17 7 2" xfId="13318"/>
    <cellStyle name="SAPLocked 2 17 7_SCH J-3" xfId="19886"/>
    <cellStyle name="SAPLocked 2 17 8" xfId="13319"/>
    <cellStyle name="SAPLocked 2 17 8 2" xfId="13320"/>
    <cellStyle name="SAPLocked 2 17 8_SCH J-3" xfId="19887"/>
    <cellStyle name="SAPLocked 2 17 9" xfId="13321"/>
    <cellStyle name="SAPLocked 2 17 9 2" xfId="13322"/>
    <cellStyle name="SAPLocked 2 17 9_SCH J-3" xfId="19888"/>
    <cellStyle name="SAPLocked 2 17_SCH J-3" xfId="19867"/>
    <cellStyle name="SAPLocked 2 18" xfId="13323"/>
    <cellStyle name="SAPLocked 2 18 10" xfId="13324"/>
    <cellStyle name="SAPLocked 2 18 10 2" xfId="13325"/>
    <cellStyle name="SAPLocked 2 18 10_SCH J-3" xfId="19890"/>
    <cellStyle name="SAPLocked 2 18 11" xfId="13326"/>
    <cellStyle name="SAPLocked 2 18 11 2" xfId="13327"/>
    <cellStyle name="SAPLocked 2 18 11_SCH J-3" xfId="19891"/>
    <cellStyle name="SAPLocked 2 18 12" xfId="13328"/>
    <cellStyle name="SAPLocked 2 18 12 2" xfId="13329"/>
    <cellStyle name="SAPLocked 2 18 12_SCH J-3" xfId="19892"/>
    <cellStyle name="SAPLocked 2 18 13" xfId="13330"/>
    <cellStyle name="SAPLocked 2 18 2" xfId="13331"/>
    <cellStyle name="SAPLocked 2 18 2 10" xfId="13332"/>
    <cellStyle name="SAPLocked 2 18 2 10 2" xfId="13333"/>
    <cellStyle name="SAPLocked 2 18 2 10_SCH J-3" xfId="19894"/>
    <cellStyle name="SAPLocked 2 18 2 11" xfId="13334"/>
    <cellStyle name="SAPLocked 2 18 2 11 2" xfId="13335"/>
    <cellStyle name="SAPLocked 2 18 2 11_SCH J-3" xfId="19895"/>
    <cellStyle name="SAPLocked 2 18 2 12" xfId="13336"/>
    <cellStyle name="SAPLocked 2 18 2 2" xfId="13337"/>
    <cellStyle name="SAPLocked 2 18 2 2 2" xfId="13338"/>
    <cellStyle name="SAPLocked 2 18 2 2_SCH J-3" xfId="19896"/>
    <cellStyle name="SAPLocked 2 18 2 3" xfId="13339"/>
    <cellStyle name="SAPLocked 2 18 2 3 2" xfId="13340"/>
    <cellStyle name="SAPLocked 2 18 2 3_SCH J-3" xfId="19897"/>
    <cellStyle name="SAPLocked 2 18 2 4" xfId="13341"/>
    <cellStyle name="SAPLocked 2 18 2 4 2" xfId="13342"/>
    <cellStyle name="SAPLocked 2 18 2 4_SCH J-3" xfId="19898"/>
    <cellStyle name="SAPLocked 2 18 2 5" xfId="13343"/>
    <cellStyle name="SAPLocked 2 18 2 5 2" xfId="13344"/>
    <cellStyle name="SAPLocked 2 18 2 5_SCH J-3" xfId="19899"/>
    <cellStyle name="SAPLocked 2 18 2 6" xfId="13345"/>
    <cellStyle name="SAPLocked 2 18 2 6 2" xfId="13346"/>
    <cellStyle name="SAPLocked 2 18 2 6_SCH J-3" xfId="19900"/>
    <cellStyle name="SAPLocked 2 18 2 7" xfId="13347"/>
    <cellStyle name="SAPLocked 2 18 2 7 2" xfId="13348"/>
    <cellStyle name="SAPLocked 2 18 2 7_SCH J-3" xfId="19901"/>
    <cellStyle name="SAPLocked 2 18 2 8" xfId="13349"/>
    <cellStyle name="SAPLocked 2 18 2 8 2" xfId="13350"/>
    <cellStyle name="SAPLocked 2 18 2 8_SCH J-3" xfId="19902"/>
    <cellStyle name="SAPLocked 2 18 2 9" xfId="13351"/>
    <cellStyle name="SAPLocked 2 18 2 9 2" xfId="13352"/>
    <cellStyle name="SAPLocked 2 18 2 9_SCH J-3" xfId="19903"/>
    <cellStyle name="SAPLocked 2 18 2_SCH J-3" xfId="19893"/>
    <cellStyle name="SAPLocked 2 18 3" xfId="13353"/>
    <cellStyle name="SAPLocked 2 18 3 2" xfId="13354"/>
    <cellStyle name="SAPLocked 2 18 3_SCH J-3" xfId="19904"/>
    <cellStyle name="SAPLocked 2 18 4" xfId="13355"/>
    <cellStyle name="SAPLocked 2 18 4 2" xfId="13356"/>
    <cellStyle name="SAPLocked 2 18 4_SCH J-3" xfId="19905"/>
    <cellStyle name="SAPLocked 2 18 5" xfId="13357"/>
    <cellStyle name="SAPLocked 2 18 5 2" xfId="13358"/>
    <cellStyle name="SAPLocked 2 18 5_SCH J-3" xfId="19906"/>
    <cellStyle name="SAPLocked 2 18 6" xfId="13359"/>
    <cellStyle name="SAPLocked 2 18 6 2" xfId="13360"/>
    <cellStyle name="SAPLocked 2 18 6_SCH J-3" xfId="19907"/>
    <cellStyle name="SAPLocked 2 18 7" xfId="13361"/>
    <cellStyle name="SAPLocked 2 18 7 2" xfId="13362"/>
    <cellStyle name="SAPLocked 2 18 7_SCH J-3" xfId="19908"/>
    <cellStyle name="SAPLocked 2 18 8" xfId="13363"/>
    <cellStyle name="SAPLocked 2 18 8 2" xfId="13364"/>
    <cellStyle name="SAPLocked 2 18 8_SCH J-3" xfId="19909"/>
    <cellStyle name="SAPLocked 2 18 9" xfId="13365"/>
    <cellStyle name="SAPLocked 2 18 9 2" xfId="13366"/>
    <cellStyle name="SAPLocked 2 18 9_SCH J-3" xfId="19910"/>
    <cellStyle name="SAPLocked 2 18_SCH J-3" xfId="19889"/>
    <cellStyle name="SAPLocked 2 19" xfId="13367"/>
    <cellStyle name="SAPLocked 2 19 10" xfId="13368"/>
    <cellStyle name="SAPLocked 2 19 10 2" xfId="13369"/>
    <cellStyle name="SAPLocked 2 19 10_SCH J-3" xfId="19912"/>
    <cellStyle name="SAPLocked 2 19 11" xfId="13370"/>
    <cellStyle name="SAPLocked 2 19 11 2" xfId="13371"/>
    <cellStyle name="SAPLocked 2 19 11_SCH J-3" xfId="19913"/>
    <cellStyle name="SAPLocked 2 19 12" xfId="13372"/>
    <cellStyle name="SAPLocked 2 19 12 2" xfId="13373"/>
    <cellStyle name="SAPLocked 2 19 12_SCH J-3" xfId="19914"/>
    <cellStyle name="SAPLocked 2 19 13" xfId="13374"/>
    <cellStyle name="SAPLocked 2 19 2" xfId="13375"/>
    <cellStyle name="SAPLocked 2 19 2 10" xfId="13376"/>
    <cellStyle name="SAPLocked 2 19 2 10 2" xfId="13377"/>
    <cellStyle name="SAPLocked 2 19 2 10_SCH J-3" xfId="19916"/>
    <cellStyle name="SAPLocked 2 19 2 11" xfId="13378"/>
    <cellStyle name="SAPLocked 2 19 2 11 2" xfId="13379"/>
    <cellStyle name="SAPLocked 2 19 2 11_SCH J-3" xfId="19917"/>
    <cellStyle name="SAPLocked 2 19 2 12" xfId="13380"/>
    <cellStyle name="SAPLocked 2 19 2 2" xfId="13381"/>
    <cellStyle name="SAPLocked 2 19 2 2 2" xfId="13382"/>
    <cellStyle name="SAPLocked 2 19 2 2_SCH J-3" xfId="19918"/>
    <cellStyle name="SAPLocked 2 19 2 3" xfId="13383"/>
    <cellStyle name="SAPLocked 2 19 2 3 2" xfId="13384"/>
    <cellStyle name="SAPLocked 2 19 2 3_SCH J-3" xfId="19919"/>
    <cellStyle name="SAPLocked 2 19 2 4" xfId="13385"/>
    <cellStyle name="SAPLocked 2 19 2 4 2" xfId="13386"/>
    <cellStyle name="SAPLocked 2 19 2 4_SCH J-3" xfId="19920"/>
    <cellStyle name="SAPLocked 2 19 2 5" xfId="13387"/>
    <cellStyle name="SAPLocked 2 19 2 5 2" xfId="13388"/>
    <cellStyle name="SAPLocked 2 19 2 5_SCH J-3" xfId="19921"/>
    <cellStyle name="SAPLocked 2 19 2 6" xfId="13389"/>
    <cellStyle name="SAPLocked 2 19 2 6 2" xfId="13390"/>
    <cellStyle name="SAPLocked 2 19 2 6_SCH J-3" xfId="19922"/>
    <cellStyle name="SAPLocked 2 19 2 7" xfId="13391"/>
    <cellStyle name="SAPLocked 2 19 2 7 2" xfId="13392"/>
    <cellStyle name="SAPLocked 2 19 2 7_SCH J-3" xfId="19923"/>
    <cellStyle name="SAPLocked 2 19 2 8" xfId="13393"/>
    <cellStyle name="SAPLocked 2 19 2 8 2" xfId="13394"/>
    <cellStyle name="SAPLocked 2 19 2 8_SCH J-3" xfId="19924"/>
    <cellStyle name="SAPLocked 2 19 2 9" xfId="13395"/>
    <cellStyle name="SAPLocked 2 19 2 9 2" xfId="13396"/>
    <cellStyle name="SAPLocked 2 19 2 9_SCH J-3" xfId="19925"/>
    <cellStyle name="SAPLocked 2 19 2_SCH J-3" xfId="19915"/>
    <cellStyle name="SAPLocked 2 19 3" xfId="13397"/>
    <cellStyle name="SAPLocked 2 19 3 2" xfId="13398"/>
    <cellStyle name="SAPLocked 2 19 3_SCH J-3" xfId="19926"/>
    <cellStyle name="SAPLocked 2 19 4" xfId="13399"/>
    <cellStyle name="SAPLocked 2 19 4 2" xfId="13400"/>
    <cellStyle name="SAPLocked 2 19 4_SCH J-3" xfId="19927"/>
    <cellStyle name="SAPLocked 2 19 5" xfId="13401"/>
    <cellStyle name="SAPLocked 2 19 5 2" xfId="13402"/>
    <cellStyle name="SAPLocked 2 19 5_SCH J-3" xfId="19928"/>
    <cellStyle name="SAPLocked 2 19 6" xfId="13403"/>
    <cellStyle name="SAPLocked 2 19 6 2" xfId="13404"/>
    <cellStyle name="SAPLocked 2 19 6_SCH J-3" xfId="19929"/>
    <cellStyle name="SAPLocked 2 19 7" xfId="13405"/>
    <cellStyle name="SAPLocked 2 19 7 2" xfId="13406"/>
    <cellStyle name="SAPLocked 2 19 7_SCH J-3" xfId="19930"/>
    <cellStyle name="SAPLocked 2 19 8" xfId="13407"/>
    <cellStyle name="SAPLocked 2 19 8 2" xfId="13408"/>
    <cellStyle name="SAPLocked 2 19 8_SCH J-3" xfId="19931"/>
    <cellStyle name="SAPLocked 2 19 9" xfId="13409"/>
    <cellStyle name="SAPLocked 2 19 9 2" xfId="13410"/>
    <cellStyle name="SAPLocked 2 19 9_SCH J-3" xfId="19932"/>
    <cellStyle name="SAPLocked 2 19_SCH J-3" xfId="19911"/>
    <cellStyle name="SAPLocked 2 2" xfId="13411"/>
    <cellStyle name="SAPLocked 2 2 10" xfId="13412"/>
    <cellStyle name="SAPLocked 2 2 10 2" xfId="13413"/>
    <cellStyle name="SAPLocked 2 2 10_SCH J-3" xfId="19934"/>
    <cellStyle name="SAPLocked 2 2 11" xfId="13414"/>
    <cellStyle name="SAPLocked 2 2 11 2" xfId="13415"/>
    <cellStyle name="SAPLocked 2 2 11_SCH J-3" xfId="19935"/>
    <cellStyle name="SAPLocked 2 2 12" xfId="13416"/>
    <cellStyle name="SAPLocked 2 2 12 2" xfId="13417"/>
    <cellStyle name="SAPLocked 2 2 12_SCH J-3" xfId="19936"/>
    <cellStyle name="SAPLocked 2 2 13" xfId="13418"/>
    <cellStyle name="SAPLocked 2 2 2" xfId="13419"/>
    <cellStyle name="SAPLocked 2 2 2 10" xfId="13420"/>
    <cellStyle name="SAPLocked 2 2 2 10 2" xfId="13421"/>
    <cellStyle name="SAPLocked 2 2 2 10_SCH J-3" xfId="19938"/>
    <cellStyle name="SAPLocked 2 2 2 11" xfId="13422"/>
    <cellStyle name="SAPLocked 2 2 2 11 2" xfId="13423"/>
    <cellStyle name="SAPLocked 2 2 2 11_SCH J-3" xfId="19939"/>
    <cellStyle name="SAPLocked 2 2 2 12" xfId="13424"/>
    <cellStyle name="SAPLocked 2 2 2 2" xfId="13425"/>
    <cellStyle name="SAPLocked 2 2 2 2 2" xfId="13426"/>
    <cellStyle name="SAPLocked 2 2 2 2_SCH J-3" xfId="19940"/>
    <cellStyle name="SAPLocked 2 2 2 3" xfId="13427"/>
    <cellStyle name="SAPLocked 2 2 2 3 2" xfId="13428"/>
    <cellStyle name="SAPLocked 2 2 2 3_SCH J-3" xfId="19941"/>
    <cellStyle name="SAPLocked 2 2 2 4" xfId="13429"/>
    <cellStyle name="SAPLocked 2 2 2 4 2" xfId="13430"/>
    <cellStyle name="SAPLocked 2 2 2 4_SCH J-3" xfId="19942"/>
    <cellStyle name="SAPLocked 2 2 2 5" xfId="13431"/>
    <cellStyle name="SAPLocked 2 2 2 5 2" xfId="13432"/>
    <cellStyle name="SAPLocked 2 2 2 5_SCH J-3" xfId="19943"/>
    <cellStyle name="SAPLocked 2 2 2 6" xfId="13433"/>
    <cellStyle name="SAPLocked 2 2 2 6 2" xfId="13434"/>
    <cellStyle name="SAPLocked 2 2 2 6_SCH J-3" xfId="19944"/>
    <cellStyle name="SAPLocked 2 2 2 7" xfId="13435"/>
    <cellStyle name="SAPLocked 2 2 2 7 2" xfId="13436"/>
    <cellStyle name="SAPLocked 2 2 2 7_SCH J-3" xfId="19945"/>
    <cellStyle name="SAPLocked 2 2 2 8" xfId="13437"/>
    <cellStyle name="SAPLocked 2 2 2 8 2" xfId="13438"/>
    <cellStyle name="SAPLocked 2 2 2 8_SCH J-3" xfId="19946"/>
    <cellStyle name="SAPLocked 2 2 2 9" xfId="13439"/>
    <cellStyle name="SAPLocked 2 2 2 9 2" xfId="13440"/>
    <cellStyle name="SAPLocked 2 2 2 9_SCH J-3" xfId="19947"/>
    <cellStyle name="SAPLocked 2 2 2_SCH J-3" xfId="19937"/>
    <cellStyle name="SAPLocked 2 2 3" xfId="13441"/>
    <cellStyle name="SAPLocked 2 2 3 2" xfId="13442"/>
    <cellStyle name="SAPLocked 2 2 3_SCH J-3" xfId="19948"/>
    <cellStyle name="SAPLocked 2 2 4" xfId="13443"/>
    <cellStyle name="SAPLocked 2 2 4 2" xfId="13444"/>
    <cellStyle name="SAPLocked 2 2 4_SCH J-3" xfId="19949"/>
    <cellStyle name="SAPLocked 2 2 5" xfId="13445"/>
    <cellStyle name="SAPLocked 2 2 5 2" xfId="13446"/>
    <cellStyle name="SAPLocked 2 2 5_SCH J-3" xfId="19950"/>
    <cellStyle name="SAPLocked 2 2 6" xfId="13447"/>
    <cellStyle name="SAPLocked 2 2 6 2" xfId="13448"/>
    <cellStyle name="SAPLocked 2 2 6_SCH J-3" xfId="19951"/>
    <cellStyle name="SAPLocked 2 2 7" xfId="13449"/>
    <cellStyle name="SAPLocked 2 2 7 2" xfId="13450"/>
    <cellStyle name="SAPLocked 2 2 7_SCH J-3" xfId="19952"/>
    <cellStyle name="SAPLocked 2 2 8" xfId="13451"/>
    <cellStyle name="SAPLocked 2 2 8 2" xfId="13452"/>
    <cellStyle name="SAPLocked 2 2 8_SCH J-3" xfId="19953"/>
    <cellStyle name="SAPLocked 2 2 9" xfId="13453"/>
    <cellStyle name="SAPLocked 2 2 9 2" xfId="13454"/>
    <cellStyle name="SAPLocked 2 2 9_SCH J-3" xfId="19954"/>
    <cellStyle name="SAPLocked 2 2_SCH J-3" xfId="19933"/>
    <cellStyle name="SAPLocked 2 20" xfId="13455"/>
    <cellStyle name="SAPLocked 2 20 10" xfId="13456"/>
    <cellStyle name="SAPLocked 2 20 10 2" xfId="13457"/>
    <cellStyle name="SAPLocked 2 20 10_SCH J-3" xfId="19956"/>
    <cellStyle name="SAPLocked 2 20 11" xfId="13458"/>
    <cellStyle name="SAPLocked 2 20 11 2" xfId="13459"/>
    <cellStyle name="SAPLocked 2 20 11_SCH J-3" xfId="19957"/>
    <cellStyle name="SAPLocked 2 20 12" xfId="13460"/>
    <cellStyle name="SAPLocked 2 20 12 2" xfId="13461"/>
    <cellStyle name="SAPLocked 2 20 12_SCH J-3" xfId="19958"/>
    <cellStyle name="SAPLocked 2 20 13" xfId="13462"/>
    <cellStyle name="SAPLocked 2 20 2" xfId="13463"/>
    <cellStyle name="SAPLocked 2 20 2 10" xfId="13464"/>
    <cellStyle name="SAPLocked 2 20 2 10 2" xfId="13465"/>
    <cellStyle name="SAPLocked 2 20 2 10_SCH J-3" xfId="19960"/>
    <cellStyle name="SAPLocked 2 20 2 11" xfId="13466"/>
    <cellStyle name="SAPLocked 2 20 2 11 2" xfId="13467"/>
    <cellStyle name="SAPLocked 2 20 2 11_SCH J-3" xfId="19961"/>
    <cellStyle name="SAPLocked 2 20 2 12" xfId="13468"/>
    <cellStyle name="SAPLocked 2 20 2 2" xfId="13469"/>
    <cellStyle name="SAPLocked 2 20 2 2 2" xfId="13470"/>
    <cellStyle name="SAPLocked 2 20 2 2_SCH J-3" xfId="19962"/>
    <cellStyle name="SAPLocked 2 20 2 3" xfId="13471"/>
    <cellStyle name="SAPLocked 2 20 2 3 2" xfId="13472"/>
    <cellStyle name="SAPLocked 2 20 2 3_SCH J-3" xfId="19963"/>
    <cellStyle name="SAPLocked 2 20 2 4" xfId="13473"/>
    <cellStyle name="SAPLocked 2 20 2 4 2" xfId="13474"/>
    <cellStyle name="SAPLocked 2 20 2 4_SCH J-3" xfId="19964"/>
    <cellStyle name="SAPLocked 2 20 2 5" xfId="13475"/>
    <cellStyle name="SAPLocked 2 20 2 5 2" xfId="13476"/>
    <cellStyle name="SAPLocked 2 20 2 5_SCH J-3" xfId="19965"/>
    <cellStyle name="SAPLocked 2 20 2 6" xfId="13477"/>
    <cellStyle name="SAPLocked 2 20 2 6 2" xfId="13478"/>
    <cellStyle name="SAPLocked 2 20 2 6_SCH J-3" xfId="19966"/>
    <cellStyle name="SAPLocked 2 20 2 7" xfId="13479"/>
    <cellStyle name="SAPLocked 2 20 2 7 2" xfId="13480"/>
    <cellStyle name="SAPLocked 2 20 2 7_SCH J-3" xfId="19967"/>
    <cellStyle name="SAPLocked 2 20 2 8" xfId="13481"/>
    <cellStyle name="SAPLocked 2 20 2 8 2" xfId="13482"/>
    <cellStyle name="SAPLocked 2 20 2 8_SCH J-3" xfId="19968"/>
    <cellStyle name="SAPLocked 2 20 2 9" xfId="13483"/>
    <cellStyle name="SAPLocked 2 20 2 9 2" xfId="13484"/>
    <cellStyle name="SAPLocked 2 20 2 9_SCH J-3" xfId="19969"/>
    <cellStyle name="SAPLocked 2 20 2_SCH J-3" xfId="19959"/>
    <cellStyle name="SAPLocked 2 20 3" xfId="13485"/>
    <cellStyle name="SAPLocked 2 20 3 2" xfId="13486"/>
    <cellStyle name="SAPLocked 2 20 3_SCH J-3" xfId="19970"/>
    <cellStyle name="SAPLocked 2 20 4" xfId="13487"/>
    <cellStyle name="SAPLocked 2 20 4 2" xfId="13488"/>
    <cellStyle name="SAPLocked 2 20 4_SCH J-3" xfId="19971"/>
    <cellStyle name="SAPLocked 2 20 5" xfId="13489"/>
    <cellStyle name="SAPLocked 2 20 5 2" xfId="13490"/>
    <cellStyle name="SAPLocked 2 20 5_SCH J-3" xfId="19972"/>
    <cellStyle name="SAPLocked 2 20 6" xfId="13491"/>
    <cellStyle name="SAPLocked 2 20 6 2" xfId="13492"/>
    <cellStyle name="SAPLocked 2 20 6_SCH J-3" xfId="19973"/>
    <cellStyle name="SAPLocked 2 20 7" xfId="13493"/>
    <cellStyle name="SAPLocked 2 20 7 2" xfId="13494"/>
    <cellStyle name="SAPLocked 2 20 7_SCH J-3" xfId="19974"/>
    <cellStyle name="SAPLocked 2 20 8" xfId="13495"/>
    <cellStyle name="SAPLocked 2 20 8 2" xfId="13496"/>
    <cellStyle name="SAPLocked 2 20 8_SCH J-3" xfId="19975"/>
    <cellStyle name="SAPLocked 2 20 9" xfId="13497"/>
    <cellStyle name="SAPLocked 2 20 9 2" xfId="13498"/>
    <cellStyle name="SAPLocked 2 20 9_SCH J-3" xfId="19976"/>
    <cellStyle name="SAPLocked 2 20_SCH J-3" xfId="19955"/>
    <cellStyle name="SAPLocked 2 21" xfId="13499"/>
    <cellStyle name="SAPLocked 2 21 10" xfId="13500"/>
    <cellStyle name="SAPLocked 2 21 10 2" xfId="13501"/>
    <cellStyle name="SAPLocked 2 21 10_SCH J-3" xfId="19978"/>
    <cellStyle name="SAPLocked 2 21 11" xfId="13502"/>
    <cellStyle name="SAPLocked 2 21 11 2" xfId="13503"/>
    <cellStyle name="SAPLocked 2 21 11_SCH J-3" xfId="19979"/>
    <cellStyle name="SAPLocked 2 21 12" xfId="13504"/>
    <cellStyle name="SAPLocked 2 21 2" xfId="13505"/>
    <cellStyle name="SAPLocked 2 21 2 2" xfId="13506"/>
    <cellStyle name="SAPLocked 2 21 2_SCH J-3" xfId="19980"/>
    <cellStyle name="SAPLocked 2 21 3" xfId="13507"/>
    <cellStyle name="SAPLocked 2 21 3 2" xfId="13508"/>
    <cellStyle name="SAPLocked 2 21 3_SCH J-3" xfId="19981"/>
    <cellStyle name="SAPLocked 2 21 4" xfId="13509"/>
    <cellStyle name="SAPLocked 2 21 4 2" xfId="13510"/>
    <cellStyle name="SAPLocked 2 21 4_SCH J-3" xfId="19982"/>
    <cellStyle name="SAPLocked 2 21 5" xfId="13511"/>
    <cellStyle name="SAPLocked 2 21 5 2" xfId="13512"/>
    <cellStyle name="SAPLocked 2 21 5_SCH J-3" xfId="19983"/>
    <cellStyle name="SAPLocked 2 21 6" xfId="13513"/>
    <cellStyle name="SAPLocked 2 21 6 2" xfId="13514"/>
    <cellStyle name="SAPLocked 2 21 6_SCH J-3" xfId="19984"/>
    <cellStyle name="SAPLocked 2 21 7" xfId="13515"/>
    <cellStyle name="SAPLocked 2 21 7 2" xfId="13516"/>
    <cellStyle name="SAPLocked 2 21 7_SCH J-3" xfId="19985"/>
    <cellStyle name="SAPLocked 2 21 8" xfId="13517"/>
    <cellStyle name="SAPLocked 2 21 8 2" xfId="13518"/>
    <cellStyle name="SAPLocked 2 21 8_SCH J-3" xfId="19986"/>
    <cellStyle name="SAPLocked 2 21 9" xfId="13519"/>
    <cellStyle name="SAPLocked 2 21 9 2" xfId="13520"/>
    <cellStyle name="SAPLocked 2 21 9_SCH J-3" xfId="19987"/>
    <cellStyle name="SAPLocked 2 21_SCH J-3" xfId="19977"/>
    <cellStyle name="SAPLocked 2 22" xfId="13521"/>
    <cellStyle name="SAPLocked 2 22 2" xfId="13522"/>
    <cellStyle name="SAPLocked 2 22_SCH J-3" xfId="19988"/>
    <cellStyle name="SAPLocked 2 23" xfId="13523"/>
    <cellStyle name="SAPLocked 2 23 2" xfId="13524"/>
    <cellStyle name="SAPLocked 2 23_SCH J-3" xfId="19989"/>
    <cellStyle name="SAPLocked 2 24" xfId="13525"/>
    <cellStyle name="SAPLocked 2 24 2" xfId="13526"/>
    <cellStyle name="SAPLocked 2 24_SCH J-3" xfId="19990"/>
    <cellStyle name="SAPLocked 2 25" xfId="13527"/>
    <cellStyle name="SAPLocked 2 25 2" xfId="13528"/>
    <cellStyle name="SAPLocked 2 25_SCH J-3" xfId="19991"/>
    <cellStyle name="SAPLocked 2 26" xfId="13529"/>
    <cellStyle name="SAPLocked 2 26 2" xfId="13530"/>
    <cellStyle name="SAPLocked 2 26_SCH J-3" xfId="19992"/>
    <cellStyle name="SAPLocked 2 27" xfId="13531"/>
    <cellStyle name="SAPLocked 2 27 2" xfId="13532"/>
    <cellStyle name="SAPLocked 2 27_SCH J-3" xfId="19993"/>
    <cellStyle name="SAPLocked 2 28" xfId="13533"/>
    <cellStyle name="SAPLocked 2 28 2" xfId="13534"/>
    <cellStyle name="SAPLocked 2 28_SCH J-3" xfId="19994"/>
    <cellStyle name="SAPLocked 2 29" xfId="13535"/>
    <cellStyle name="SAPLocked 2 29 2" xfId="13536"/>
    <cellStyle name="SAPLocked 2 29_SCH J-3" xfId="19995"/>
    <cellStyle name="SAPLocked 2 3" xfId="13537"/>
    <cellStyle name="SAPLocked 2 3 10" xfId="13538"/>
    <cellStyle name="SAPLocked 2 3 10 2" xfId="13539"/>
    <cellStyle name="SAPLocked 2 3 10_SCH J-3" xfId="19997"/>
    <cellStyle name="SAPLocked 2 3 11" xfId="13540"/>
    <cellStyle name="SAPLocked 2 3 11 2" xfId="13541"/>
    <cellStyle name="SAPLocked 2 3 11_SCH J-3" xfId="19998"/>
    <cellStyle name="SAPLocked 2 3 12" xfId="13542"/>
    <cellStyle name="SAPLocked 2 3 12 2" xfId="13543"/>
    <cellStyle name="SAPLocked 2 3 12_SCH J-3" xfId="19999"/>
    <cellStyle name="SAPLocked 2 3 13" xfId="13544"/>
    <cellStyle name="SAPLocked 2 3 2" xfId="13545"/>
    <cellStyle name="SAPLocked 2 3 2 10" xfId="13546"/>
    <cellStyle name="SAPLocked 2 3 2 10 2" xfId="13547"/>
    <cellStyle name="SAPLocked 2 3 2 10_SCH J-3" xfId="20001"/>
    <cellStyle name="SAPLocked 2 3 2 11" xfId="13548"/>
    <cellStyle name="SAPLocked 2 3 2 11 2" xfId="13549"/>
    <cellStyle name="SAPLocked 2 3 2 11_SCH J-3" xfId="20002"/>
    <cellStyle name="SAPLocked 2 3 2 12" xfId="13550"/>
    <cellStyle name="SAPLocked 2 3 2 2" xfId="13551"/>
    <cellStyle name="SAPLocked 2 3 2 2 2" xfId="13552"/>
    <cellStyle name="SAPLocked 2 3 2 2_SCH J-3" xfId="20003"/>
    <cellStyle name="SAPLocked 2 3 2 3" xfId="13553"/>
    <cellStyle name="SAPLocked 2 3 2 3 2" xfId="13554"/>
    <cellStyle name="SAPLocked 2 3 2 3_SCH J-3" xfId="20004"/>
    <cellStyle name="SAPLocked 2 3 2 4" xfId="13555"/>
    <cellStyle name="SAPLocked 2 3 2 4 2" xfId="13556"/>
    <cellStyle name="SAPLocked 2 3 2 4_SCH J-3" xfId="20005"/>
    <cellStyle name="SAPLocked 2 3 2 5" xfId="13557"/>
    <cellStyle name="SAPLocked 2 3 2 5 2" xfId="13558"/>
    <cellStyle name="SAPLocked 2 3 2 5_SCH J-3" xfId="20006"/>
    <cellStyle name="SAPLocked 2 3 2 6" xfId="13559"/>
    <cellStyle name="SAPLocked 2 3 2 6 2" xfId="13560"/>
    <cellStyle name="SAPLocked 2 3 2 6_SCH J-3" xfId="20007"/>
    <cellStyle name="SAPLocked 2 3 2 7" xfId="13561"/>
    <cellStyle name="SAPLocked 2 3 2 7 2" xfId="13562"/>
    <cellStyle name="SAPLocked 2 3 2 7_SCH J-3" xfId="20008"/>
    <cellStyle name="SAPLocked 2 3 2 8" xfId="13563"/>
    <cellStyle name="SAPLocked 2 3 2 8 2" xfId="13564"/>
    <cellStyle name="SAPLocked 2 3 2 8_SCH J-3" xfId="20009"/>
    <cellStyle name="SAPLocked 2 3 2 9" xfId="13565"/>
    <cellStyle name="SAPLocked 2 3 2 9 2" xfId="13566"/>
    <cellStyle name="SAPLocked 2 3 2 9_SCH J-3" xfId="20010"/>
    <cellStyle name="SAPLocked 2 3 2_SCH J-3" xfId="20000"/>
    <cellStyle name="SAPLocked 2 3 3" xfId="13567"/>
    <cellStyle name="SAPLocked 2 3 3 2" xfId="13568"/>
    <cellStyle name="SAPLocked 2 3 3_SCH J-3" xfId="20011"/>
    <cellStyle name="SAPLocked 2 3 4" xfId="13569"/>
    <cellStyle name="SAPLocked 2 3 4 2" xfId="13570"/>
    <cellStyle name="SAPLocked 2 3 4_SCH J-3" xfId="20012"/>
    <cellStyle name="SAPLocked 2 3 5" xfId="13571"/>
    <cellStyle name="SAPLocked 2 3 5 2" xfId="13572"/>
    <cellStyle name="SAPLocked 2 3 5_SCH J-3" xfId="20013"/>
    <cellStyle name="SAPLocked 2 3 6" xfId="13573"/>
    <cellStyle name="SAPLocked 2 3 6 2" xfId="13574"/>
    <cellStyle name="SAPLocked 2 3 6_SCH J-3" xfId="20014"/>
    <cellStyle name="SAPLocked 2 3 7" xfId="13575"/>
    <cellStyle name="SAPLocked 2 3 7 2" xfId="13576"/>
    <cellStyle name="SAPLocked 2 3 7_SCH J-3" xfId="20015"/>
    <cellStyle name="SAPLocked 2 3 8" xfId="13577"/>
    <cellStyle name="SAPLocked 2 3 8 2" xfId="13578"/>
    <cellStyle name="SAPLocked 2 3 8_SCH J-3" xfId="20016"/>
    <cellStyle name="SAPLocked 2 3 9" xfId="13579"/>
    <cellStyle name="SAPLocked 2 3 9 2" xfId="13580"/>
    <cellStyle name="SAPLocked 2 3 9_SCH J-3" xfId="20017"/>
    <cellStyle name="SAPLocked 2 3_SCH J-3" xfId="19996"/>
    <cellStyle name="SAPLocked 2 30" xfId="13581"/>
    <cellStyle name="SAPLocked 2 4" xfId="13582"/>
    <cellStyle name="SAPLocked 2 4 10" xfId="13583"/>
    <cellStyle name="SAPLocked 2 4 10 2" xfId="13584"/>
    <cellStyle name="SAPLocked 2 4 10_SCH J-3" xfId="20019"/>
    <cellStyle name="SAPLocked 2 4 11" xfId="13585"/>
    <cellStyle name="SAPLocked 2 4 11 2" xfId="13586"/>
    <cellStyle name="SAPLocked 2 4 11_SCH J-3" xfId="20020"/>
    <cellStyle name="SAPLocked 2 4 12" xfId="13587"/>
    <cellStyle name="SAPLocked 2 4 12 2" xfId="13588"/>
    <cellStyle name="SAPLocked 2 4 12_SCH J-3" xfId="20021"/>
    <cellStyle name="SAPLocked 2 4 13" xfId="13589"/>
    <cellStyle name="SAPLocked 2 4 2" xfId="13590"/>
    <cellStyle name="SAPLocked 2 4 2 10" xfId="13591"/>
    <cellStyle name="SAPLocked 2 4 2 10 2" xfId="13592"/>
    <cellStyle name="SAPLocked 2 4 2 10_SCH J-3" xfId="20023"/>
    <cellStyle name="SAPLocked 2 4 2 11" xfId="13593"/>
    <cellStyle name="SAPLocked 2 4 2 11 2" xfId="13594"/>
    <cellStyle name="SAPLocked 2 4 2 11_SCH J-3" xfId="20024"/>
    <cellStyle name="SAPLocked 2 4 2 12" xfId="13595"/>
    <cellStyle name="SAPLocked 2 4 2 2" xfId="13596"/>
    <cellStyle name="SAPLocked 2 4 2 2 2" xfId="13597"/>
    <cellStyle name="SAPLocked 2 4 2 2_SCH J-3" xfId="20025"/>
    <cellStyle name="SAPLocked 2 4 2 3" xfId="13598"/>
    <cellStyle name="SAPLocked 2 4 2 3 2" xfId="13599"/>
    <cellStyle name="SAPLocked 2 4 2 3_SCH J-3" xfId="20026"/>
    <cellStyle name="SAPLocked 2 4 2 4" xfId="13600"/>
    <cellStyle name="SAPLocked 2 4 2 4 2" xfId="13601"/>
    <cellStyle name="SAPLocked 2 4 2 4_SCH J-3" xfId="20027"/>
    <cellStyle name="SAPLocked 2 4 2 5" xfId="13602"/>
    <cellStyle name="SAPLocked 2 4 2 5 2" xfId="13603"/>
    <cellStyle name="SAPLocked 2 4 2 5_SCH J-3" xfId="20028"/>
    <cellStyle name="SAPLocked 2 4 2 6" xfId="13604"/>
    <cellStyle name="SAPLocked 2 4 2 6 2" xfId="13605"/>
    <cellStyle name="SAPLocked 2 4 2 6_SCH J-3" xfId="20029"/>
    <cellStyle name="SAPLocked 2 4 2 7" xfId="13606"/>
    <cellStyle name="SAPLocked 2 4 2 7 2" xfId="13607"/>
    <cellStyle name="SAPLocked 2 4 2 7_SCH J-3" xfId="20030"/>
    <cellStyle name="SAPLocked 2 4 2 8" xfId="13608"/>
    <cellStyle name="SAPLocked 2 4 2 8 2" xfId="13609"/>
    <cellStyle name="SAPLocked 2 4 2 8_SCH J-3" xfId="20031"/>
    <cellStyle name="SAPLocked 2 4 2 9" xfId="13610"/>
    <cellStyle name="SAPLocked 2 4 2 9 2" xfId="13611"/>
    <cellStyle name="SAPLocked 2 4 2 9_SCH J-3" xfId="20032"/>
    <cellStyle name="SAPLocked 2 4 2_SCH J-3" xfId="20022"/>
    <cellStyle name="SAPLocked 2 4 3" xfId="13612"/>
    <cellStyle name="SAPLocked 2 4 3 2" xfId="13613"/>
    <cellStyle name="SAPLocked 2 4 3_SCH J-3" xfId="20033"/>
    <cellStyle name="SAPLocked 2 4 4" xfId="13614"/>
    <cellStyle name="SAPLocked 2 4 4 2" xfId="13615"/>
    <cellStyle name="SAPLocked 2 4 4_SCH J-3" xfId="20034"/>
    <cellStyle name="SAPLocked 2 4 5" xfId="13616"/>
    <cellStyle name="SAPLocked 2 4 5 2" xfId="13617"/>
    <cellStyle name="SAPLocked 2 4 5_SCH J-3" xfId="20035"/>
    <cellStyle name="SAPLocked 2 4 6" xfId="13618"/>
    <cellStyle name="SAPLocked 2 4 6 2" xfId="13619"/>
    <cellStyle name="SAPLocked 2 4 6_SCH J-3" xfId="20036"/>
    <cellStyle name="SAPLocked 2 4 7" xfId="13620"/>
    <cellStyle name="SAPLocked 2 4 7 2" xfId="13621"/>
    <cellStyle name="SAPLocked 2 4 7_SCH J-3" xfId="20037"/>
    <cellStyle name="SAPLocked 2 4 8" xfId="13622"/>
    <cellStyle name="SAPLocked 2 4 8 2" xfId="13623"/>
    <cellStyle name="SAPLocked 2 4 8_SCH J-3" xfId="20038"/>
    <cellStyle name="SAPLocked 2 4 9" xfId="13624"/>
    <cellStyle name="SAPLocked 2 4 9 2" xfId="13625"/>
    <cellStyle name="SAPLocked 2 4 9_SCH J-3" xfId="20039"/>
    <cellStyle name="SAPLocked 2 4_SCH J-3" xfId="20018"/>
    <cellStyle name="SAPLocked 2 5" xfId="13626"/>
    <cellStyle name="SAPLocked 2 5 10" xfId="13627"/>
    <cellStyle name="SAPLocked 2 5 10 2" xfId="13628"/>
    <cellStyle name="SAPLocked 2 5 10_SCH J-3" xfId="20041"/>
    <cellStyle name="SAPLocked 2 5 11" xfId="13629"/>
    <cellStyle name="SAPLocked 2 5 11 2" xfId="13630"/>
    <cellStyle name="SAPLocked 2 5 11_SCH J-3" xfId="20042"/>
    <cellStyle name="SAPLocked 2 5 12" xfId="13631"/>
    <cellStyle name="SAPLocked 2 5 12 2" xfId="13632"/>
    <cellStyle name="SAPLocked 2 5 12_SCH J-3" xfId="20043"/>
    <cellStyle name="SAPLocked 2 5 13" xfId="13633"/>
    <cellStyle name="SAPLocked 2 5 2" xfId="13634"/>
    <cellStyle name="SAPLocked 2 5 2 10" xfId="13635"/>
    <cellStyle name="SAPLocked 2 5 2 10 2" xfId="13636"/>
    <cellStyle name="SAPLocked 2 5 2 10_SCH J-3" xfId="20045"/>
    <cellStyle name="SAPLocked 2 5 2 11" xfId="13637"/>
    <cellStyle name="SAPLocked 2 5 2 11 2" xfId="13638"/>
    <cellStyle name="SAPLocked 2 5 2 11_SCH J-3" xfId="20046"/>
    <cellStyle name="SAPLocked 2 5 2 12" xfId="13639"/>
    <cellStyle name="SAPLocked 2 5 2 2" xfId="13640"/>
    <cellStyle name="SAPLocked 2 5 2 2 2" xfId="13641"/>
    <cellStyle name="SAPLocked 2 5 2 2_SCH J-3" xfId="20047"/>
    <cellStyle name="SAPLocked 2 5 2 3" xfId="13642"/>
    <cellStyle name="SAPLocked 2 5 2 3 2" xfId="13643"/>
    <cellStyle name="SAPLocked 2 5 2 3_SCH J-3" xfId="20048"/>
    <cellStyle name="SAPLocked 2 5 2 4" xfId="13644"/>
    <cellStyle name="SAPLocked 2 5 2 4 2" xfId="13645"/>
    <cellStyle name="SAPLocked 2 5 2 4_SCH J-3" xfId="20049"/>
    <cellStyle name="SAPLocked 2 5 2 5" xfId="13646"/>
    <cellStyle name="SAPLocked 2 5 2 5 2" xfId="13647"/>
    <cellStyle name="SAPLocked 2 5 2 5_SCH J-3" xfId="20050"/>
    <cellStyle name="SAPLocked 2 5 2 6" xfId="13648"/>
    <cellStyle name="SAPLocked 2 5 2 6 2" xfId="13649"/>
    <cellStyle name="SAPLocked 2 5 2 6_SCH J-3" xfId="20051"/>
    <cellStyle name="SAPLocked 2 5 2 7" xfId="13650"/>
    <cellStyle name="SAPLocked 2 5 2 7 2" xfId="13651"/>
    <cellStyle name="SAPLocked 2 5 2 7_SCH J-3" xfId="20052"/>
    <cellStyle name="SAPLocked 2 5 2 8" xfId="13652"/>
    <cellStyle name="SAPLocked 2 5 2 8 2" xfId="13653"/>
    <cellStyle name="SAPLocked 2 5 2 8_SCH J-3" xfId="20053"/>
    <cellStyle name="SAPLocked 2 5 2 9" xfId="13654"/>
    <cellStyle name="SAPLocked 2 5 2 9 2" xfId="13655"/>
    <cellStyle name="SAPLocked 2 5 2 9_SCH J-3" xfId="20054"/>
    <cellStyle name="SAPLocked 2 5 2_SCH J-3" xfId="20044"/>
    <cellStyle name="SAPLocked 2 5 3" xfId="13656"/>
    <cellStyle name="SAPLocked 2 5 3 2" xfId="13657"/>
    <cellStyle name="SAPLocked 2 5 3_SCH J-3" xfId="20055"/>
    <cellStyle name="SAPLocked 2 5 4" xfId="13658"/>
    <cellStyle name="SAPLocked 2 5 4 2" xfId="13659"/>
    <cellStyle name="SAPLocked 2 5 4_SCH J-3" xfId="20056"/>
    <cellStyle name="SAPLocked 2 5 5" xfId="13660"/>
    <cellStyle name="SAPLocked 2 5 5 2" xfId="13661"/>
    <cellStyle name="SAPLocked 2 5 5_SCH J-3" xfId="20057"/>
    <cellStyle name="SAPLocked 2 5 6" xfId="13662"/>
    <cellStyle name="SAPLocked 2 5 6 2" xfId="13663"/>
    <cellStyle name="SAPLocked 2 5 6_SCH J-3" xfId="20058"/>
    <cellStyle name="SAPLocked 2 5 7" xfId="13664"/>
    <cellStyle name="SAPLocked 2 5 7 2" xfId="13665"/>
    <cellStyle name="SAPLocked 2 5 7_SCH J-3" xfId="20059"/>
    <cellStyle name="SAPLocked 2 5 8" xfId="13666"/>
    <cellStyle name="SAPLocked 2 5 8 2" xfId="13667"/>
    <cellStyle name="SAPLocked 2 5 8_SCH J-3" xfId="20060"/>
    <cellStyle name="SAPLocked 2 5 9" xfId="13668"/>
    <cellStyle name="SAPLocked 2 5 9 2" xfId="13669"/>
    <cellStyle name="SAPLocked 2 5 9_SCH J-3" xfId="20061"/>
    <cellStyle name="SAPLocked 2 5_SCH J-3" xfId="20040"/>
    <cellStyle name="SAPLocked 2 6" xfId="13670"/>
    <cellStyle name="SAPLocked 2 6 10" xfId="13671"/>
    <cellStyle name="SAPLocked 2 6 10 2" xfId="13672"/>
    <cellStyle name="SAPLocked 2 6 10_SCH J-3" xfId="20063"/>
    <cellStyle name="SAPLocked 2 6 11" xfId="13673"/>
    <cellStyle name="SAPLocked 2 6 11 2" xfId="13674"/>
    <cellStyle name="SAPLocked 2 6 11_SCH J-3" xfId="20064"/>
    <cellStyle name="SAPLocked 2 6 12" xfId="13675"/>
    <cellStyle name="SAPLocked 2 6 12 2" xfId="13676"/>
    <cellStyle name="SAPLocked 2 6 12_SCH J-3" xfId="20065"/>
    <cellStyle name="SAPLocked 2 6 13" xfId="13677"/>
    <cellStyle name="SAPLocked 2 6 2" xfId="13678"/>
    <cellStyle name="SAPLocked 2 6 2 10" xfId="13679"/>
    <cellStyle name="SAPLocked 2 6 2 10 2" xfId="13680"/>
    <cellStyle name="SAPLocked 2 6 2 10_SCH J-3" xfId="20067"/>
    <cellStyle name="SAPLocked 2 6 2 11" xfId="13681"/>
    <cellStyle name="SAPLocked 2 6 2 11 2" xfId="13682"/>
    <cellStyle name="SAPLocked 2 6 2 11_SCH J-3" xfId="20068"/>
    <cellStyle name="SAPLocked 2 6 2 12" xfId="13683"/>
    <cellStyle name="SAPLocked 2 6 2 2" xfId="13684"/>
    <cellStyle name="SAPLocked 2 6 2 2 2" xfId="13685"/>
    <cellStyle name="SAPLocked 2 6 2 2_SCH J-3" xfId="20069"/>
    <cellStyle name="SAPLocked 2 6 2 3" xfId="13686"/>
    <cellStyle name="SAPLocked 2 6 2 3 2" xfId="13687"/>
    <cellStyle name="SAPLocked 2 6 2 3_SCH J-3" xfId="20070"/>
    <cellStyle name="SAPLocked 2 6 2 4" xfId="13688"/>
    <cellStyle name="SAPLocked 2 6 2 4 2" xfId="13689"/>
    <cellStyle name="SAPLocked 2 6 2 4_SCH J-3" xfId="20071"/>
    <cellStyle name="SAPLocked 2 6 2 5" xfId="13690"/>
    <cellStyle name="SAPLocked 2 6 2 5 2" xfId="13691"/>
    <cellStyle name="SAPLocked 2 6 2 5_SCH J-3" xfId="20072"/>
    <cellStyle name="SAPLocked 2 6 2 6" xfId="13692"/>
    <cellStyle name="SAPLocked 2 6 2 6 2" xfId="13693"/>
    <cellStyle name="SAPLocked 2 6 2 6_SCH J-3" xfId="20073"/>
    <cellStyle name="SAPLocked 2 6 2 7" xfId="13694"/>
    <cellStyle name="SAPLocked 2 6 2 7 2" xfId="13695"/>
    <cellStyle name="SAPLocked 2 6 2 7_SCH J-3" xfId="20074"/>
    <cellStyle name="SAPLocked 2 6 2 8" xfId="13696"/>
    <cellStyle name="SAPLocked 2 6 2 8 2" xfId="13697"/>
    <cellStyle name="SAPLocked 2 6 2 8_SCH J-3" xfId="20075"/>
    <cellStyle name="SAPLocked 2 6 2 9" xfId="13698"/>
    <cellStyle name="SAPLocked 2 6 2 9 2" xfId="13699"/>
    <cellStyle name="SAPLocked 2 6 2 9_SCH J-3" xfId="20076"/>
    <cellStyle name="SAPLocked 2 6 2_SCH J-3" xfId="20066"/>
    <cellStyle name="SAPLocked 2 6 3" xfId="13700"/>
    <cellStyle name="SAPLocked 2 6 3 2" xfId="13701"/>
    <cellStyle name="SAPLocked 2 6 3_SCH J-3" xfId="20077"/>
    <cellStyle name="SAPLocked 2 6 4" xfId="13702"/>
    <cellStyle name="SAPLocked 2 6 4 2" xfId="13703"/>
    <cellStyle name="SAPLocked 2 6 4_SCH J-3" xfId="20078"/>
    <cellStyle name="SAPLocked 2 6 5" xfId="13704"/>
    <cellStyle name="SAPLocked 2 6 5 2" xfId="13705"/>
    <cellStyle name="SAPLocked 2 6 5_SCH J-3" xfId="20079"/>
    <cellStyle name="SAPLocked 2 6 6" xfId="13706"/>
    <cellStyle name="SAPLocked 2 6 6 2" xfId="13707"/>
    <cellStyle name="SAPLocked 2 6 6_SCH J-3" xfId="20080"/>
    <cellStyle name="SAPLocked 2 6 7" xfId="13708"/>
    <cellStyle name="SAPLocked 2 6 7 2" xfId="13709"/>
    <cellStyle name="SAPLocked 2 6 7_SCH J-3" xfId="20081"/>
    <cellStyle name="SAPLocked 2 6 8" xfId="13710"/>
    <cellStyle name="SAPLocked 2 6 8 2" xfId="13711"/>
    <cellStyle name="SAPLocked 2 6 8_SCH J-3" xfId="20082"/>
    <cellStyle name="SAPLocked 2 6 9" xfId="13712"/>
    <cellStyle name="SAPLocked 2 6 9 2" xfId="13713"/>
    <cellStyle name="SAPLocked 2 6 9_SCH J-3" xfId="20083"/>
    <cellStyle name="SAPLocked 2 6_SCH J-3" xfId="20062"/>
    <cellStyle name="SAPLocked 2 7" xfId="13714"/>
    <cellStyle name="SAPLocked 2 7 10" xfId="13715"/>
    <cellStyle name="SAPLocked 2 7 10 2" xfId="13716"/>
    <cellStyle name="SAPLocked 2 7 10_SCH J-3" xfId="20085"/>
    <cellStyle name="SAPLocked 2 7 11" xfId="13717"/>
    <cellStyle name="SAPLocked 2 7 11 2" xfId="13718"/>
    <cellStyle name="SAPLocked 2 7 11_SCH J-3" xfId="20086"/>
    <cellStyle name="SAPLocked 2 7 12" xfId="13719"/>
    <cellStyle name="SAPLocked 2 7 12 2" xfId="13720"/>
    <cellStyle name="SAPLocked 2 7 12_SCH J-3" xfId="20087"/>
    <cellStyle name="SAPLocked 2 7 13" xfId="13721"/>
    <cellStyle name="SAPLocked 2 7 2" xfId="13722"/>
    <cellStyle name="SAPLocked 2 7 2 10" xfId="13723"/>
    <cellStyle name="SAPLocked 2 7 2 10 2" xfId="13724"/>
    <cellStyle name="SAPLocked 2 7 2 10_SCH J-3" xfId="20089"/>
    <cellStyle name="SAPLocked 2 7 2 11" xfId="13725"/>
    <cellStyle name="SAPLocked 2 7 2 11 2" xfId="13726"/>
    <cellStyle name="SAPLocked 2 7 2 11_SCH J-3" xfId="20090"/>
    <cellStyle name="SAPLocked 2 7 2 12" xfId="13727"/>
    <cellStyle name="SAPLocked 2 7 2 2" xfId="13728"/>
    <cellStyle name="SAPLocked 2 7 2 2 2" xfId="13729"/>
    <cellStyle name="SAPLocked 2 7 2 2_SCH J-3" xfId="20091"/>
    <cellStyle name="SAPLocked 2 7 2 3" xfId="13730"/>
    <cellStyle name="SAPLocked 2 7 2 3 2" xfId="13731"/>
    <cellStyle name="SAPLocked 2 7 2 3_SCH J-3" xfId="20092"/>
    <cellStyle name="SAPLocked 2 7 2 4" xfId="13732"/>
    <cellStyle name="SAPLocked 2 7 2 4 2" xfId="13733"/>
    <cellStyle name="SAPLocked 2 7 2 4_SCH J-3" xfId="20093"/>
    <cellStyle name="SAPLocked 2 7 2 5" xfId="13734"/>
    <cellStyle name="SAPLocked 2 7 2 5 2" xfId="13735"/>
    <cellStyle name="SAPLocked 2 7 2 5_SCH J-3" xfId="20094"/>
    <cellStyle name="SAPLocked 2 7 2 6" xfId="13736"/>
    <cellStyle name="SAPLocked 2 7 2 6 2" xfId="13737"/>
    <cellStyle name="SAPLocked 2 7 2 6_SCH J-3" xfId="20095"/>
    <cellStyle name="SAPLocked 2 7 2 7" xfId="13738"/>
    <cellStyle name="SAPLocked 2 7 2 7 2" xfId="13739"/>
    <cellStyle name="SAPLocked 2 7 2 7_SCH J-3" xfId="20096"/>
    <cellStyle name="SAPLocked 2 7 2 8" xfId="13740"/>
    <cellStyle name="SAPLocked 2 7 2 8 2" xfId="13741"/>
    <cellStyle name="SAPLocked 2 7 2 8_SCH J-3" xfId="20097"/>
    <cellStyle name="SAPLocked 2 7 2 9" xfId="13742"/>
    <cellStyle name="SAPLocked 2 7 2 9 2" xfId="13743"/>
    <cellStyle name="SAPLocked 2 7 2 9_SCH J-3" xfId="20098"/>
    <cellStyle name="SAPLocked 2 7 2_SCH J-3" xfId="20088"/>
    <cellStyle name="SAPLocked 2 7 3" xfId="13744"/>
    <cellStyle name="SAPLocked 2 7 3 2" xfId="13745"/>
    <cellStyle name="SAPLocked 2 7 3_SCH J-3" xfId="20099"/>
    <cellStyle name="SAPLocked 2 7 4" xfId="13746"/>
    <cellStyle name="SAPLocked 2 7 4 2" xfId="13747"/>
    <cellStyle name="SAPLocked 2 7 4_SCH J-3" xfId="20100"/>
    <cellStyle name="SAPLocked 2 7 5" xfId="13748"/>
    <cellStyle name="SAPLocked 2 7 5 2" xfId="13749"/>
    <cellStyle name="SAPLocked 2 7 5_SCH J-3" xfId="20101"/>
    <cellStyle name="SAPLocked 2 7 6" xfId="13750"/>
    <cellStyle name="SAPLocked 2 7 6 2" xfId="13751"/>
    <cellStyle name="SAPLocked 2 7 6_SCH J-3" xfId="20102"/>
    <cellStyle name="SAPLocked 2 7 7" xfId="13752"/>
    <cellStyle name="SAPLocked 2 7 7 2" xfId="13753"/>
    <cellStyle name="SAPLocked 2 7 7_SCH J-3" xfId="20103"/>
    <cellStyle name="SAPLocked 2 7 8" xfId="13754"/>
    <cellStyle name="SAPLocked 2 7 8 2" xfId="13755"/>
    <cellStyle name="SAPLocked 2 7 8_SCH J-3" xfId="20104"/>
    <cellStyle name="SAPLocked 2 7 9" xfId="13756"/>
    <cellStyle name="SAPLocked 2 7 9 2" xfId="13757"/>
    <cellStyle name="SAPLocked 2 7 9_SCH J-3" xfId="20105"/>
    <cellStyle name="SAPLocked 2 7_SCH J-3" xfId="20084"/>
    <cellStyle name="SAPLocked 2 8" xfId="13758"/>
    <cellStyle name="SAPLocked 2 8 10" xfId="13759"/>
    <cellStyle name="SAPLocked 2 8 10 2" xfId="13760"/>
    <cellStyle name="SAPLocked 2 8 10_SCH J-3" xfId="20107"/>
    <cellStyle name="SAPLocked 2 8 11" xfId="13761"/>
    <cellStyle name="SAPLocked 2 8 11 2" xfId="13762"/>
    <cellStyle name="SAPLocked 2 8 11_SCH J-3" xfId="20108"/>
    <cellStyle name="SAPLocked 2 8 12" xfId="13763"/>
    <cellStyle name="SAPLocked 2 8 12 2" xfId="13764"/>
    <cellStyle name="SAPLocked 2 8 12_SCH J-3" xfId="20109"/>
    <cellStyle name="SAPLocked 2 8 13" xfId="13765"/>
    <cellStyle name="SAPLocked 2 8 2" xfId="13766"/>
    <cellStyle name="SAPLocked 2 8 2 10" xfId="13767"/>
    <cellStyle name="SAPLocked 2 8 2 10 2" xfId="13768"/>
    <cellStyle name="SAPLocked 2 8 2 10_SCH J-3" xfId="20111"/>
    <cellStyle name="SAPLocked 2 8 2 11" xfId="13769"/>
    <cellStyle name="SAPLocked 2 8 2 11 2" xfId="13770"/>
    <cellStyle name="SAPLocked 2 8 2 11_SCH J-3" xfId="20112"/>
    <cellStyle name="SAPLocked 2 8 2 12" xfId="13771"/>
    <cellStyle name="SAPLocked 2 8 2 2" xfId="13772"/>
    <cellStyle name="SAPLocked 2 8 2 2 2" xfId="13773"/>
    <cellStyle name="SAPLocked 2 8 2 2_SCH J-3" xfId="20113"/>
    <cellStyle name="SAPLocked 2 8 2 3" xfId="13774"/>
    <cellStyle name="SAPLocked 2 8 2 3 2" xfId="13775"/>
    <cellStyle name="SAPLocked 2 8 2 3_SCH J-3" xfId="20114"/>
    <cellStyle name="SAPLocked 2 8 2 4" xfId="13776"/>
    <cellStyle name="SAPLocked 2 8 2 4 2" xfId="13777"/>
    <cellStyle name="SAPLocked 2 8 2 4_SCH J-3" xfId="20115"/>
    <cellStyle name="SAPLocked 2 8 2 5" xfId="13778"/>
    <cellStyle name="SAPLocked 2 8 2 5 2" xfId="13779"/>
    <cellStyle name="SAPLocked 2 8 2 5_SCH J-3" xfId="20116"/>
    <cellStyle name="SAPLocked 2 8 2 6" xfId="13780"/>
    <cellStyle name="SAPLocked 2 8 2 6 2" xfId="13781"/>
    <cellStyle name="SAPLocked 2 8 2 6_SCH J-3" xfId="20117"/>
    <cellStyle name="SAPLocked 2 8 2 7" xfId="13782"/>
    <cellStyle name="SAPLocked 2 8 2 7 2" xfId="13783"/>
    <cellStyle name="SAPLocked 2 8 2 7_SCH J-3" xfId="20118"/>
    <cellStyle name="SAPLocked 2 8 2 8" xfId="13784"/>
    <cellStyle name="SAPLocked 2 8 2 8 2" xfId="13785"/>
    <cellStyle name="SAPLocked 2 8 2 8_SCH J-3" xfId="20119"/>
    <cellStyle name="SAPLocked 2 8 2 9" xfId="13786"/>
    <cellStyle name="SAPLocked 2 8 2 9 2" xfId="13787"/>
    <cellStyle name="SAPLocked 2 8 2 9_SCH J-3" xfId="20120"/>
    <cellStyle name="SAPLocked 2 8 2_SCH J-3" xfId="20110"/>
    <cellStyle name="SAPLocked 2 8 3" xfId="13788"/>
    <cellStyle name="SAPLocked 2 8 3 2" xfId="13789"/>
    <cellStyle name="SAPLocked 2 8 3_SCH J-3" xfId="20121"/>
    <cellStyle name="SAPLocked 2 8 4" xfId="13790"/>
    <cellStyle name="SAPLocked 2 8 4 2" xfId="13791"/>
    <cellStyle name="SAPLocked 2 8 4_SCH J-3" xfId="20122"/>
    <cellStyle name="SAPLocked 2 8 5" xfId="13792"/>
    <cellStyle name="SAPLocked 2 8 5 2" xfId="13793"/>
    <cellStyle name="SAPLocked 2 8 5_SCH J-3" xfId="20123"/>
    <cellStyle name="SAPLocked 2 8 6" xfId="13794"/>
    <cellStyle name="SAPLocked 2 8 6 2" xfId="13795"/>
    <cellStyle name="SAPLocked 2 8 6_SCH J-3" xfId="20124"/>
    <cellStyle name="SAPLocked 2 8 7" xfId="13796"/>
    <cellStyle name="SAPLocked 2 8 7 2" xfId="13797"/>
    <cellStyle name="SAPLocked 2 8 7_SCH J-3" xfId="20125"/>
    <cellStyle name="SAPLocked 2 8 8" xfId="13798"/>
    <cellStyle name="SAPLocked 2 8 8 2" xfId="13799"/>
    <cellStyle name="SAPLocked 2 8 8_SCH J-3" xfId="20126"/>
    <cellStyle name="SAPLocked 2 8 9" xfId="13800"/>
    <cellStyle name="SAPLocked 2 8 9 2" xfId="13801"/>
    <cellStyle name="SAPLocked 2 8 9_SCH J-3" xfId="20127"/>
    <cellStyle name="SAPLocked 2 8_SCH J-3" xfId="20106"/>
    <cellStyle name="SAPLocked 2 9" xfId="13802"/>
    <cellStyle name="SAPLocked 2 9 10" xfId="13803"/>
    <cellStyle name="SAPLocked 2 9 10 2" xfId="13804"/>
    <cellStyle name="SAPLocked 2 9 10_SCH J-3" xfId="20129"/>
    <cellStyle name="SAPLocked 2 9 11" xfId="13805"/>
    <cellStyle name="SAPLocked 2 9 11 2" xfId="13806"/>
    <cellStyle name="SAPLocked 2 9 11_SCH J-3" xfId="20130"/>
    <cellStyle name="SAPLocked 2 9 12" xfId="13807"/>
    <cellStyle name="SAPLocked 2 9 12 2" xfId="13808"/>
    <cellStyle name="SAPLocked 2 9 12_SCH J-3" xfId="20131"/>
    <cellStyle name="SAPLocked 2 9 13" xfId="13809"/>
    <cellStyle name="SAPLocked 2 9 2" xfId="13810"/>
    <cellStyle name="SAPLocked 2 9 2 10" xfId="13811"/>
    <cellStyle name="SAPLocked 2 9 2 10 2" xfId="13812"/>
    <cellStyle name="SAPLocked 2 9 2 10_SCH J-3" xfId="20133"/>
    <cellStyle name="SAPLocked 2 9 2 11" xfId="13813"/>
    <cellStyle name="SAPLocked 2 9 2 11 2" xfId="13814"/>
    <cellStyle name="SAPLocked 2 9 2 11_SCH J-3" xfId="20134"/>
    <cellStyle name="SAPLocked 2 9 2 12" xfId="13815"/>
    <cellStyle name="SAPLocked 2 9 2 2" xfId="13816"/>
    <cellStyle name="SAPLocked 2 9 2 2 2" xfId="13817"/>
    <cellStyle name="SAPLocked 2 9 2 2_SCH J-3" xfId="20135"/>
    <cellStyle name="SAPLocked 2 9 2 3" xfId="13818"/>
    <cellStyle name="SAPLocked 2 9 2 3 2" xfId="13819"/>
    <cellStyle name="SAPLocked 2 9 2 3_SCH J-3" xfId="20136"/>
    <cellStyle name="SAPLocked 2 9 2 4" xfId="13820"/>
    <cellStyle name="SAPLocked 2 9 2 4 2" xfId="13821"/>
    <cellStyle name="SAPLocked 2 9 2 4_SCH J-3" xfId="20137"/>
    <cellStyle name="SAPLocked 2 9 2 5" xfId="13822"/>
    <cellStyle name="SAPLocked 2 9 2 5 2" xfId="13823"/>
    <cellStyle name="SAPLocked 2 9 2 5_SCH J-3" xfId="20138"/>
    <cellStyle name="SAPLocked 2 9 2 6" xfId="13824"/>
    <cellStyle name="SAPLocked 2 9 2 6 2" xfId="13825"/>
    <cellStyle name="SAPLocked 2 9 2 6_SCH J-3" xfId="20139"/>
    <cellStyle name="SAPLocked 2 9 2 7" xfId="13826"/>
    <cellStyle name="SAPLocked 2 9 2 7 2" xfId="13827"/>
    <cellStyle name="SAPLocked 2 9 2 7_SCH J-3" xfId="20140"/>
    <cellStyle name="SAPLocked 2 9 2 8" xfId="13828"/>
    <cellStyle name="SAPLocked 2 9 2 8 2" xfId="13829"/>
    <cellStyle name="SAPLocked 2 9 2 8_SCH J-3" xfId="20141"/>
    <cellStyle name="SAPLocked 2 9 2 9" xfId="13830"/>
    <cellStyle name="SAPLocked 2 9 2 9 2" xfId="13831"/>
    <cellStyle name="SAPLocked 2 9 2 9_SCH J-3" xfId="20142"/>
    <cellStyle name="SAPLocked 2 9 2_SCH J-3" xfId="20132"/>
    <cellStyle name="SAPLocked 2 9 3" xfId="13832"/>
    <cellStyle name="SAPLocked 2 9 3 2" xfId="13833"/>
    <cellStyle name="SAPLocked 2 9 3_SCH J-3" xfId="20143"/>
    <cellStyle name="SAPLocked 2 9 4" xfId="13834"/>
    <cellStyle name="SAPLocked 2 9 4 2" xfId="13835"/>
    <cellStyle name="SAPLocked 2 9 4_SCH J-3" xfId="20144"/>
    <cellStyle name="SAPLocked 2 9 5" xfId="13836"/>
    <cellStyle name="SAPLocked 2 9 5 2" xfId="13837"/>
    <cellStyle name="SAPLocked 2 9 5_SCH J-3" xfId="20145"/>
    <cellStyle name="SAPLocked 2 9 6" xfId="13838"/>
    <cellStyle name="SAPLocked 2 9 6 2" xfId="13839"/>
    <cellStyle name="SAPLocked 2 9 6_SCH J-3" xfId="20146"/>
    <cellStyle name="SAPLocked 2 9 7" xfId="13840"/>
    <cellStyle name="SAPLocked 2 9 7 2" xfId="13841"/>
    <cellStyle name="SAPLocked 2 9 7_SCH J-3" xfId="20147"/>
    <cellStyle name="SAPLocked 2 9 8" xfId="13842"/>
    <cellStyle name="SAPLocked 2 9 8 2" xfId="13843"/>
    <cellStyle name="SAPLocked 2 9 8_SCH J-3" xfId="20148"/>
    <cellStyle name="SAPLocked 2 9 9" xfId="13844"/>
    <cellStyle name="SAPLocked 2 9 9 2" xfId="13845"/>
    <cellStyle name="SAPLocked 2 9 9_SCH J-3" xfId="20149"/>
    <cellStyle name="SAPLocked 2 9_SCH J-3" xfId="20128"/>
    <cellStyle name="SAPLocked 2_SCH J-3" xfId="19712"/>
    <cellStyle name="SAPLocked 20" xfId="13846"/>
    <cellStyle name="SAPLocked 20 10" xfId="13847"/>
    <cellStyle name="SAPLocked 20 10 2" xfId="13848"/>
    <cellStyle name="SAPLocked 20 10_SCH J-3" xfId="20151"/>
    <cellStyle name="SAPLocked 20 11" xfId="13849"/>
    <cellStyle name="SAPLocked 20 11 2" xfId="13850"/>
    <cellStyle name="SAPLocked 20 11_SCH J-3" xfId="20152"/>
    <cellStyle name="SAPLocked 20 12" xfId="13851"/>
    <cellStyle name="SAPLocked 20 12 2" xfId="13852"/>
    <cellStyle name="SAPLocked 20 12_SCH J-3" xfId="20153"/>
    <cellStyle name="SAPLocked 20 13" xfId="13853"/>
    <cellStyle name="SAPLocked 20 2" xfId="13854"/>
    <cellStyle name="SAPLocked 20 2 10" xfId="13855"/>
    <cellStyle name="SAPLocked 20 2 10 2" xfId="13856"/>
    <cellStyle name="SAPLocked 20 2 10_SCH J-3" xfId="20155"/>
    <cellStyle name="SAPLocked 20 2 11" xfId="13857"/>
    <cellStyle name="SAPLocked 20 2 11 2" xfId="13858"/>
    <cellStyle name="SAPLocked 20 2 11_SCH J-3" xfId="20156"/>
    <cellStyle name="SAPLocked 20 2 12" xfId="13859"/>
    <cellStyle name="SAPLocked 20 2 2" xfId="13860"/>
    <cellStyle name="SAPLocked 20 2 2 2" xfId="13861"/>
    <cellStyle name="SAPLocked 20 2 2_SCH J-3" xfId="20157"/>
    <cellStyle name="SAPLocked 20 2 3" xfId="13862"/>
    <cellStyle name="SAPLocked 20 2 3 2" xfId="13863"/>
    <cellStyle name="SAPLocked 20 2 3_SCH J-3" xfId="20158"/>
    <cellStyle name="SAPLocked 20 2 4" xfId="13864"/>
    <cellStyle name="SAPLocked 20 2 4 2" xfId="13865"/>
    <cellStyle name="SAPLocked 20 2 4_SCH J-3" xfId="20159"/>
    <cellStyle name="SAPLocked 20 2 5" xfId="13866"/>
    <cellStyle name="SAPLocked 20 2 5 2" xfId="13867"/>
    <cellStyle name="SAPLocked 20 2 5_SCH J-3" xfId="20160"/>
    <cellStyle name="SAPLocked 20 2 6" xfId="13868"/>
    <cellStyle name="SAPLocked 20 2 6 2" xfId="13869"/>
    <cellStyle name="SAPLocked 20 2 6_SCH J-3" xfId="20161"/>
    <cellStyle name="SAPLocked 20 2 7" xfId="13870"/>
    <cellStyle name="SAPLocked 20 2 7 2" xfId="13871"/>
    <cellStyle name="SAPLocked 20 2 7_SCH J-3" xfId="20162"/>
    <cellStyle name="SAPLocked 20 2 8" xfId="13872"/>
    <cellStyle name="SAPLocked 20 2 8 2" xfId="13873"/>
    <cellStyle name="SAPLocked 20 2 8_SCH J-3" xfId="20163"/>
    <cellStyle name="SAPLocked 20 2 9" xfId="13874"/>
    <cellStyle name="SAPLocked 20 2 9 2" xfId="13875"/>
    <cellStyle name="SAPLocked 20 2 9_SCH J-3" xfId="20164"/>
    <cellStyle name="SAPLocked 20 2_SCH J-3" xfId="20154"/>
    <cellStyle name="SAPLocked 20 3" xfId="13876"/>
    <cellStyle name="SAPLocked 20 3 2" xfId="13877"/>
    <cellStyle name="SAPLocked 20 3_SCH J-3" xfId="20165"/>
    <cellStyle name="SAPLocked 20 4" xfId="13878"/>
    <cellStyle name="SAPLocked 20 4 2" xfId="13879"/>
    <cellStyle name="SAPLocked 20 4_SCH J-3" xfId="20166"/>
    <cellStyle name="SAPLocked 20 5" xfId="13880"/>
    <cellStyle name="SAPLocked 20 5 2" xfId="13881"/>
    <cellStyle name="SAPLocked 20 5_SCH J-3" xfId="20167"/>
    <cellStyle name="SAPLocked 20 6" xfId="13882"/>
    <cellStyle name="SAPLocked 20 6 2" xfId="13883"/>
    <cellStyle name="SAPLocked 20 6_SCH J-3" xfId="20168"/>
    <cellStyle name="SAPLocked 20 7" xfId="13884"/>
    <cellStyle name="SAPLocked 20 7 2" xfId="13885"/>
    <cellStyle name="SAPLocked 20 7_SCH J-3" xfId="20169"/>
    <cellStyle name="SAPLocked 20 8" xfId="13886"/>
    <cellStyle name="SAPLocked 20 8 2" xfId="13887"/>
    <cellStyle name="SAPLocked 20 8_SCH J-3" xfId="20170"/>
    <cellStyle name="SAPLocked 20 9" xfId="13888"/>
    <cellStyle name="SAPLocked 20 9 2" xfId="13889"/>
    <cellStyle name="SAPLocked 20 9_SCH J-3" xfId="20171"/>
    <cellStyle name="SAPLocked 20_SCH J-3" xfId="20150"/>
    <cellStyle name="SAPLocked 21" xfId="13890"/>
    <cellStyle name="SAPLocked 21 10" xfId="13891"/>
    <cellStyle name="SAPLocked 21 10 2" xfId="13892"/>
    <cellStyle name="SAPLocked 21 10_SCH J-3" xfId="20173"/>
    <cellStyle name="SAPLocked 21 11" xfId="13893"/>
    <cellStyle name="SAPLocked 21 11 2" xfId="13894"/>
    <cellStyle name="SAPLocked 21 11_SCH J-3" xfId="20174"/>
    <cellStyle name="SAPLocked 21 12" xfId="13895"/>
    <cellStyle name="SAPLocked 21 12 2" xfId="13896"/>
    <cellStyle name="SAPLocked 21 12_SCH J-3" xfId="20175"/>
    <cellStyle name="SAPLocked 21 13" xfId="13897"/>
    <cellStyle name="SAPLocked 21 2" xfId="13898"/>
    <cellStyle name="SAPLocked 21 2 10" xfId="13899"/>
    <cellStyle name="SAPLocked 21 2 10 2" xfId="13900"/>
    <cellStyle name="SAPLocked 21 2 10_SCH J-3" xfId="20177"/>
    <cellStyle name="SAPLocked 21 2 11" xfId="13901"/>
    <cellStyle name="SAPLocked 21 2 11 2" xfId="13902"/>
    <cellStyle name="SAPLocked 21 2 11_SCH J-3" xfId="20178"/>
    <cellStyle name="SAPLocked 21 2 12" xfId="13903"/>
    <cellStyle name="SAPLocked 21 2 2" xfId="13904"/>
    <cellStyle name="SAPLocked 21 2 2 2" xfId="13905"/>
    <cellStyle name="SAPLocked 21 2 2_SCH J-3" xfId="20179"/>
    <cellStyle name="SAPLocked 21 2 3" xfId="13906"/>
    <cellStyle name="SAPLocked 21 2 3 2" xfId="13907"/>
    <cellStyle name="SAPLocked 21 2 3_SCH J-3" xfId="20180"/>
    <cellStyle name="SAPLocked 21 2 4" xfId="13908"/>
    <cellStyle name="SAPLocked 21 2 4 2" xfId="13909"/>
    <cellStyle name="SAPLocked 21 2 4_SCH J-3" xfId="20181"/>
    <cellStyle name="SAPLocked 21 2 5" xfId="13910"/>
    <cellStyle name="SAPLocked 21 2 5 2" xfId="13911"/>
    <cellStyle name="SAPLocked 21 2 5_SCH J-3" xfId="20182"/>
    <cellStyle name="SAPLocked 21 2 6" xfId="13912"/>
    <cellStyle name="SAPLocked 21 2 6 2" xfId="13913"/>
    <cellStyle name="SAPLocked 21 2 6_SCH J-3" xfId="20183"/>
    <cellStyle name="SAPLocked 21 2 7" xfId="13914"/>
    <cellStyle name="SAPLocked 21 2 7 2" xfId="13915"/>
    <cellStyle name="SAPLocked 21 2 7_SCH J-3" xfId="20184"/>
    <cellStyle name="SAPLocked 21 2 8" xfId="13916"/>
    <cellStyle name="SAPLocked 21 2 8 2" xfId="13917"/>
    <cellStyle name="SAPLocked 21 2 8_SCH J-3" xfId="20185"/>
    <cellStyle name="SAPLocked 21 2 9" xfId="13918"/>
    <cellStyle name="SAPLocked 21 2 9 2" xfId="13919"/>
    <cellStyle name="SAPLocked 21 2 9_SCH J-3" xfId="20186"/>
    <cellStyle name="SAPLocked 21 2_SCH J-3" xfId="20176"/>
    <cellStyle name="SAPLocked 21 3" xfId="13920"/>
    <cellStyle name="SAPLocked 21 3 2" xfId="13921"/>
    <cellStyle name="SAPLocked 21 3_SCH J-3" xfId="20187"/>
    <cellStyle name="SAPLocked 21 4" xfId="13922"/>
    <cellStyle name="SAPLocked 21 4 2" xfId="13923"/>
    <cellStyle name="SAPLocked 21 4_SCH J-3" xfId="20188"/>
    <cellStyle name="SAPLocked 21 5" xfId="13924"/>
    <cellStyle name="SAPLocked 21 5 2" xfId="13925"/>
    <cellStyle name="SAPLocked 21 5_SCH J-3" xfId="20189"/>
    <cellStyle name="SAPLocked 21 6" xfId="13926"/>
    <cellStyle name="SAPLocked 21 6 2" xfId="13927"/>
    <cellStyle name="SAPLocked 21 6_SCH J-3" xfId="20190"/>
    <cellStyle name="SAPLocked 21 7" xfId="13928"/>
    <cellStyle name="SAPLocked 21 7 2" xfId="13929"/>
    <cellStyle name="SAPLocked 21 7_SCH J-3" xfId="20191"/>
    <cellStyle name="SAPLocked 21 8" xfId="13930"/>
    <cellStyle name="SAPLocked 21 8 2" xfId="13931"/>
    <cellStyle name="SAPLocked 21 8_SCH J-3" xfId="20192"/>
    <cellStyle name="SAPLocked 21 9" xfId="13932"/>
    <cellStyle name="SAPLocked 21 9 2" xfId="13933"/>
    <cellStyle name="SAPLocked 21 9_SCH J-3" xfId="20193"/>
    <cellStyle name="SAPLocked 21_SCH J-3" xfId="20172"/>
    <cellStyle name="SAPLocked 22" xfId="13934"/>
    <cellStyle name="SAPLocked 22 10" xfId="13935"/>
    <cellStyle name="SAPLocked 22 10 2" xfId="13936"/>
    <cellStyle name="SAPLocked 22 10_SCH J-3" xfId="20195"/>
    <cellStyle name="SAPLocked 22 11" xfId="13937"/>
    <cellStyle name="SAPLocked 22 11 2" xfId="13938"/>
    <cellStyle name="SAPLocked 22 11_SCH J-3" xfId="20196"/>
    <cellStyle name="SAPLocked 22 12" xfId="13939"/>
    <cellStyle name="SAPLocked 22 2" xfId="13940"/>
    <cellStyle name="SAPLocked 22 2 2" xfId="13941"/>
    <cellStyle name="SAPLocked 22 2_SCH J-3" xfId="20197"/>
    <cellStyle name="SAPLocked 22 3" xfId="13942"/>
    <cellStyle name="SAPLocked 22 3 2" xfId="13943"/>
    <cellStyle name="SAPLocked 22 3_SCH J-3" xfId="20198"/>
    <cellStyle name="SAPLocked 22 4" xfId="13944"/>
    <cellStyle name="SAPLocked 22 4 2" xfId="13945"/>
    <cellStyle name="SAPLocked 22 4_SCH J-3" xfId="20199"/>
    <cellStyle name="SAPLocked 22 5" xfId="13946"/>
    <cellStyle name="SAPLocked 22 5 2" xfId="13947"/>
    <cellStyle name="SAPLocked 22 5_SCH J-3" xfId="20200"/>
    <cellStyle name="SAPLocked 22 6" xfId="13948"/>
    <cellStyle name="SAPLocked 22 6 2" xfId="13949"/>
    <cellStyle name="SAPLocked 22 6_SCH J-3" xfId="20201"/>
    <cellStyle name="SAPLocked 22 7" xfId="13950"/>
    <cellStyle name="SAPLocked 22 7 2" xfId="13951"/>
    <cellStyle name="SAPLocked 22 7_SCH J-3" xfId="20202"/>
    <cellStyle name="SAPLocked 22 8" xfId="13952"/>
    <cellStyle name="SAPLocked 22 8 2" xfId="13953"/>
    <cellStyle name="SAPLocked 22 8_SCH J-3" xfId="20203"/>
    <cellStyle name="SAPLocked 22 9" xfId="13954"/>
    <cellStyle name="SAPLocked 22 9 2" xfId="13955"/>
    <cellStyle name="SAPLocked 22 9_SCH J-3" xfId="20204"/>
    <cellStyle name="SAPLocked 22_SCH J-3" xfId="20194"/>
    <cellStyle name="SAPLocked 23" xfId="13956"/>
    <cellStyle name="SAPLocked 23 2" xfId="13957"/>
    <cellStyle name="SAPLocked 23_SCH J-3" xfId="20205"/>
    <cellStyle name="SAPLocked 24" xfId="13958"/>
    <cellStyle name="SAPLocked 24 2" xfId="13959"/>
    <cellStyle name="SAPLocked 24_SCH J-3" xfId="20206"/>
    <cellStyle name="SAPLocked 25" xfId="13960"/>
    <cellStyle name="SAPLocked 25 2" xfId="13961"/>
    <cellStyle name="SAPLocked 25_SCH J-3" xfId="20207"/>
    <cellStyle name="SAPLocked 26" xfId="13962"/>
    <cellStyle name="SAPLocked 26 2" xfId="13963"/>
    <cellStyle name="SAPLocked 26_SCH J-3" xfId="20208"/>
    <cellStyle name="SAPLocked 27" xfId="13964"/>
    <cellStyle name="SAPLocked 27 2" xfId="13965"/>
    <cellStyle name="SAPLocked 27_SCH J-3" xfId="20209"/>
    <cellStyle name="SAPLocked 28" xfId="13966"/>
    <cellStyle name="SAPLocked 28 2" xfId="13967"/>
    <cellStyle name="SAPLocked 28_SCH J-3" xfId="20210"/>
    <cellStyle name="SAPLocked 29" xfId="13968"/>
    <cellStyle name="SAPLocked 29 2" xfId="13969"/>
    <cellStyle name="SAPLocked 29_SCH J-3" xfId="20211"/>
    <cellStyle name="SAPLocked 3" xfId="13970"/>
    <cellStyle name="SAPLocked 3 10" xfId="13971"/>
    <cellStyle name="SAPLocked 3 10 2" xfId="13972"/>
    <cellStyle name="SAPLocked 3 10_SCH J-3" xfId="20213"/>
    <cellStyle name="SAPLocked 3 11" xfId="13973"/>
    <cellStyle name="SAPLocked 3 11 2" xfId="13974"/>
    <cellStyle name="SAPLocked 3 11_SCH J-3" xfId="20214"/>
    <cellStyle name="SAPLocked 3 12" xfId="13975"/>
    <cellStyle name="SAPLocked 3 12 2" xfId="13976"/>
    <cellStyle name="SAPLocked 3 12_SCH J-3" xfId="20215"/>
    <cellStyle name="SAPLocked 3 13" xfId="13977"/>
    <cellStyle name="SAPLocked 3 2" xfId="13978"/>
    <cellStyle name="SAPLocked 3 2 10" xfId="13979"/>
    <cellStyle name="SAPLocked 3 2 10 2" xfId="13980"/>
    <cellStyle name="SAPLocked 3 2 10_SCH J-3" xfId="20217"/>
    <cellStyle name="SAPLocked 3 2 11" xfId="13981"/>
    <cellStyle name="SAPLocked 3 2 11 2" xfId="13982"/>
    <cellStyle name="SAPLocked 3 2 11_SCH J-3" xfId="20218"/>
    <cellStyle name="SAPLocked 3 2 12" xfId="13983"/>
    <cellStyle name="SAPLocked 3 2 2" xfId="13984"/>
    <cellStyle name="SAPLocked 3 2 2 2" xfId="13985"/>
    <cellStyle name="SAPLocked 3 2 2_SCH J-3" xfId="20219"/>
    <cellStyle name="SAPLocked 3 2 3" xfId="13986"/>
    <cellStyle name="SAPLocked 3 2 3 2" xfId="13987"/>
    <cellStyle name="SAPLocked 3 2 3_SCH J-3" xfId="20220"/>
    <cellStyle name="SAPLocked 3 2 4" xfId="13988"/>
    <cellStyle name="SAPLocked 3 2 4 2" xfId="13989"/>
    <cellStyle name="SAPLocked 3 2 4_SCH J-3" xfId="20221"/>
    <cellStyle name="SAPLocked 3 2 5" xfId="13990"/>
    <cellStyle name="SAPLocked 3 2 5 2" xfId="13991"/>
    <cellStyle name="SAPLocked 3 2 5_SCH J-3" xfId="20222"/>
    <cellStyle name="SAPLocked 3 2 6" xfId="13992"/>
    <cellStyle name="SAPLocked 3 2 6 2" xfId="13993"/>
    <cellStyle name="SAPLocked 3 2 6_SCH J-3" xfId="20223"/>
    <cellStyle name="SAPLocked 3 2 7" xfId="13994"/>
    <cellStyle name="SAPLocked 3 2 7 2" xfId="13995"/>
    <cellStyle name="SAPLocked 3 2 7_SCH J-3" xfId="20224"/>
    <cellStyle name="SAPLocked 3 2 8" xfId="13996"/>
    <cellStyle name="SAPLocked 3 2 8 2" xfId="13997"/>
    <cellStyle name="SAPLocked 3 2 8_SCH J-3" xfId="20225"/>
    <cellStyle name="SAPLocked 3 2 9" xfId="13998"/>
    <cellStyle name="SAPLocked 3 2 9 2" xfId="13999"/>
    <cellStyle name="SAPLocked 3 2 9_SCH J-3" xfId="20226"/>
    <cellStyle name="SAPLocked 3 2_SCH J-3" xfId="20216"/>
    <cellStyle name="SAPLocked 3 3" xfId="14000"/>
    <cellStyle name="SAPLocked 3 3 2" xfId="14001"/>
    <cellStyle name="SAPLocked 3 3_SCH J-3" xfId="20227"/>
    <cellStyle name="SAPLocked 3 4" xfId="14002"/>
    <cellStyle name="SAPLocked 3 4 2" xfId="14003"/>
    <cellStyle name="SAPLocked 3 4_SCH J-3" xfId="20228"/>
    <cellStyle name="SAPLocked 3 5" xfId="14004"/>
    <cellStyle name="SAPLocked 3 5 2" xfId="14005"/>
    <cellStyle name="SAPLocked 3 5_SCH J-3" xfId="20229"/>
    <cellStyle name="SAPLocked 3 6" xfId="14006"/>
    <cellStyle name="SAPLocked 3 6 2" xfId="14007"/>
    <cellStyle name="SAPLocked 3 6_SCH J-3" xfId="20230"/>
    <cellStyle name="SAPLocked 3 7" xfId="14008"/>
    <cellStyle name="SAPLocked 3 7 2" xfId="14009"/>
    <cellStyle name="SAPLocked 3 7_SCH J-3" xfId="20231"/>
    <cellStyle name="SAPLocked 3 8" xfId="14010"/>
    <cellStyle name="SAPLocked 3 8 2" xfId="14011"/>
    <cellStyle name="SAPLocked 3 8_SCH J-3" xfId="20232"/>
    <cellStyle name="SAPLocked 3 9" xfId="14012"/>
    <cellStyle name="SAPLocked 3 9 2" xfId="14013"/>
    <cellStyle name="SAPLocked 3 9_SCH J-3" xfId="20233"/>
    <cellStyle name="SAPLocked 3_SCH J-3" xfId="20212"/>
    <cellStyle name="SAPLocked 30" xfId="14014"/>
    <cellStyle name="SAPLocked 30 2" xfId="14015"/>
    <cellStyle name="SAPLocked 30_SCH J-3" xfId="20234"/>
    <cellStyle name="SAPLocked 31" xfId="14016"/>
    <cellStyle name="SAPLocked 4" xfId="14017"/>
    <cellStyle name="SAPLocked 4 10" xfId="14018"/>
    <cellStyle name="SAPLocked 4 10 2" xfId="14019"/>
    <cellStyle name="SAPLocked 4 10_SCH J-3" xfId="20236"/>
    <cellStyle name="SAPLocked 4 11" xfId="14020"/>
    <cellStyle name="SAPLocked 4 11 2" xfId="14021"/>
    <cellStyle name="SAPLocked 4 11_SCH J-3" xfId="20237"/>
    <cellStyle name="SAPLocked 4 12" xfId="14022"/>
    <cellStyle name="SAPLocked 4 12 2" xfId="14023"/>
    <cellStyle name="SAPLocked 4 12_SCH J-3" xfId="20238"/>
    <cellStyle name="SAPLocked 4 13" xfId="14024"/>
    <cellStyle name="SAPLocked 4 2" xfId="14025"/>
    <cellStyle name="SAPLocked 4 2 10" xfId="14026"/>
    <cellStyle name="SAPLocked 4 2 10 2" xfId="14027"/>
    <cellStyle name="SAPLocked 4 2 10_SCH J-3" xfId="20240"/>
    <cellStyle name="SAPLocked 4 2 11" xfId="14028"/>
    <cellStyle name="SAPLocked 4 2 11 2" xfId="14029"/>
    <cellStyle name="SAPLocked 4 2 11_SCH J-3" xfId="20241"/>
    <cellStyle name="SAPLocked 4 2 12" xfId="14030"/>
    <cellStyle name="SAPLocked 4 2 2" xfId="14031"/>
    <cellStyle name="SAPLocked 4 2 2 2" xfId="14032"/>
    <cellStyle name="SAPLocked 4 2 2_SCH J-3" xfId="20242"/>
    <cellStyle name="SAPLocked 4 2 3" xfId="14033"/>
    <cellStyle name="SAPLocked 4 2 3 2" xfId="14034"/>
    <cellStyle name="SAPLocked 4 2 3_SCH J-3" xfId="20243"/>
    <cellStyle name="SAPLocked 4 2 4" xfId="14035"/>
    <cellStyle name="SAPLocked 4 2 4 2" xfId="14036"/>
    <cellStyle name="SAPLocked 4 2 4_SCH J-3" xfId="20244"/>
    <cellStyle name="SAPLocked 4 2 5" xfId="14037"/>
    <cellStyle name="SAPLocked 4 2 5 2" xfId="14038"/>
    <cellStyle name="SAPLocked 4 2 5_SCH J-3" xfId="20245"/>
    <cellStyle name="SAPLocked 4 2 6" xfId="14039"/>
    <cellStyle name="SAPLocked 4 2 6 2" xfId="14040"/>
    <cellStyle name="SAPLocked 4 2 6_SCH J-3" xfId="20246"/>
    <cellStyle name="SAPLocked 4 2 7" xfId="14041"/>
    <cellStyle name="SAPLocked 4 2 7 2" xfId="14042"/>
    <cellStyle name="SAPLocked 4 2 7_SCH J-3" xfId="20247"/>
    <cellStyle name="SAPLocked 4 2 8" xfId="14043"/>
    <cellStyle name="SAPLocked 4 2 8 2" xfId="14044"/>
    <cellStyle name="SAPLocked 4 2 8_SCH J-3" xfId="20248"/>
    <cellStyle name="SAPLocked 4 2 9" xfId="14045"/>
    <cellStyle name="SAPLocked 4 2 9 2" xfId="14046"/>
    <cellStyle name="SAPLocked 4 2 9_SCH J-3" xfId="20249"/>
    <cellStyle name="SAPLocked 4 2_SCH J-3" xfId="20239"/>
    <cellStyle name="SAPLocked 4 3" xfId="14047"/>
    <cellStyle name="SAPLocked 4 3 2" xfId="14048"/>
    <cellStyle name="SAPLocked 4 3_SCH J-3" xfId="20250"/>
    <cellStyle name="SAPLocked 4 4" xfId="14049"/>
    <cellStyle name="SAPLocked 4 4 2" xfId="14050"/>
    <cellStyle name="SAPLocked 4 4_SCH J-3" xfId="20251"/>
    <cellStyle name="SAPLocked 4 5" xfId="14051"/>
    <cellStyle name="SAPLocked 4 5 2" xfId="14052"/>
    <cellStyle name="SAPLocked 4 5_SCH J-3" xfId="20252"/>
    <cellStyle name="SAPLocked 4 6" xfId="14053"/>
    <cellStyle name="SAPLocked 4 6 2" xfId="14054"/>
    <cellStyle name="SAPLocked 4 6_SCH J-3" xfId="20253"/>
    <cellStyle name="SAPLocked 4 7" xfId="14055"/>
    <cellStyle name="SAPLocked 4 7 2" xfId="14056"/>
    <cellStyle name="SAPLocked 4 7_SCH J-3" xfId="20254"/>
    <cellStyle name="SAPLocked 4 8" xfId="14057"/>
    <cellStyle name="SAPLocked 4 8 2" xfId="14058"/>
    <cellStyle name="SAPLocked 4 8_SCH J-3" xfId="20255"/>
    <cellStyle name="SAPLocked 4 9" xfId="14059"/>
    <cellStyle name="SAPLocked 4 9 2" xfId="14060"/>
    <cellStyle name="SAPLocked 4 9_SCH J-3" xfId="20256"/>
    <cellStyle name="SAPLocked 4_SCH J-3" xfId="20235"/>
    <cellStyle name="SAPLocked 5" xfId="14061"/>
    <cellStyle name="SAPLocked 5 10" xfId="14062"/>
    <cellStyle name="SAPLocked 5 10 2" xfId="14063"/>
    <cellStyle name="SAPLocked 5 10_SCH J-3" xfId="20258"/>
    <cellStyle name="SAPLocked 5 11" xfId="14064"/>
    <cellStyle name="SAPLocked 5 11 2" xfId="14065"/>
    <cellStyle name="SAPLocked 5 11_SCH J-3" xfId="20259"/>
    <cellStyle name="SAPLocked 5 12" xfId="14066"/>
    <cellStyle name="SAPLocked 5 12 2" xfId="14067"/>
    <cellStyle name="SAPLocked 5 12_SCH J-3" xfId="20260"/>
    <cellStyle name="SAPLocked 5 13" xfId="14068"/>
    <cellStyle name="SAPLocked 5 2" xfId="14069"/>
    <cellStyle name="SAPLocked 5 2 10" xfId="14070"/>
    <cellStyle name="SAPLocked 5 2 10 2" xfId="14071"/>
    <cellStyle name="SAPLocked 5 2 10_SCH J-3" xfId="20262"/>
    <cellStyle name="SAPLocked 5 2 11" xfId="14072"/>
    <cellStyle name="SAPLocked 5 2 11 2" xfId="14073"/>
    <cellStyle name="SAPLocked 5 2 11_SCH J-3" xfId="20263"/>
    <cellStyle name="SAPLocked 5 2 12" xfId="14074"/>
    <cellStyle name="SAPLocked 5 2 2" xfId="14075"/>
    <cellStyle name="SAPLocked 5 2 2 2" xfId="14076"/>
    <cellStyle name="SAPLocked 5 2 2_SCH J-3" xfId="20264"/>
    <cellStyle name="SAPLocked 5 2 3" xfId="14077"/>
    <cellStyle name="SAPLocked 5 2 3 2" xfId="14078"/>
    <cellStyle name="SAPLocked 5 2 3_SCH J-3" xfId="20265"/>
    <cellStyle name="SAPLocked 5 2 4" xfId="14079"/>
    <cellStyle name="SAPLocked 5 2 4 2" xfId="14080"/>
    <cellStyle name="SAPLocked 5 2 4_SCH J-3" xfId="20266"/>
    <cellStyle name="SAPLocked 5 2 5" xfId="14081"/>
    <cellStyle name="SAPLocked 5 2 5 2" xfId="14082"/>
    <cellStyle name="SAPLocked 5 2 5_SCH J-3" xfId="20267"/>
    <cellStyle name="SAPLocked 5 2 6" xfId="14083"/>
    <cellStyle name="SAPLocked 5 2 6 2" xfId="14084"/>
    <cellStyle name="SAPLocked 5 2 6_SCH J-3" xfId="20268"/>
    <cellStyle name="SAPLocked 5 2 7" xfId="14085"/>
    <cellStyle name="SAPLocked 5 2 7 2" xfId="14086"/>
    <cellStyle name="SAPLocked 5 2 7_SCH J-3" xfId="20269"/>
    <cellStyle name="SAPLocked 5 2 8" xfId="14087"/>
    <cellStyle name="SAPLocked 5 2 8 2" xfId="14088"/>
    <cellStyle name="SAPLocked 5 2 8_SCH J-3" xfId="20270"/>
    <cellStyle name="SAPLocked 5 2 9" xfId="14089"/>
    <cellStyle name="SAPLocked 5 2 9 2" xfId="14090"/>
    <cellStyle name="SAPLocked 5 2 9_SCH J-3" xfId="20271"/>
    <cellStyle name="SAPLocked 5 2_SCH J-3" xfId="20261"/>
    <cellStyle name="SAPLocked 5 3" xfId="14091"/>
    <cellStyle name="SAPLocked 5 3 2" xfId="14092"/>
    <cellStyle name="SAPLocked 5 3_SCH J-3" xfId="20272"/>
    <cellStyle name="SAPLocked 5 4" xfId="14093"/>
    <cellStyle name="SAPLocked 5 4 2" xfId="14094"/>
    <cellStyle name="SAPLocked 5 4_SCH J-3" xfId="20273"/>
    <cellStyle name="SAPLocked 5 5" xfId="14095"/>
    <cellStyle name="SAPLocked 5 5 2" xfId="14096"/>
    <cellStyle name="SAPLocked 5 5_SCH J-3" xfId="20274"/>
    <cellStyle name="SAPLocked 5 6" xfId="14097"/>
    <cellStyle name="SAPLocked 5 6 2" xfId="14098"/>
    <cellStyle name="SAPLocked 5 6_SCH J-3" xfId="20275"/>
    <cellStyle name="SAPLocked 5 7" xfId="14099"/>
    <cellStyle name="SAPLocked 5 7 2" xfId="14100"/>
    <cellStyle name="SAPLocked 5 7_SCH J-3" xfId="20276"/>
    <cellStyle name="SAPLocked 5 8" xfId="14101"/>
    <cellStyle name="SAPLocked 5 8 2" xfId="14102"/>
    <cellStyle name="SAPLocked 5 8_SCH J-3" xfId="20277"/>
    <cellStyle name="SAPLocked 5 9" xfId="14103"/>
    <cellStyle name="SAPLocked 5 9 2" xfId="14104"/>
    <cellStyle name="SAPLocked 5 9_SCH J-3" xfId="20278"/>
    <cellStyle name="SAPLocked 5_SCH J-3" xfId="20257"/>
    <cellStyle name="SAPLocked 6" xfId="14105"/>
    <cellStyle name="SAPLocked 6 10" xfId="14106"/>
    <cellStyle name="SAPLocked 6 10 2" xfId="14107"/>
    <cellStyle name="SAPLocked 6 10_SCH J-3" xfId="20280"/>
    <cellStyle name="SAPLocked 6 11" xfId="14108"/>
    <cellStyle name="SAPLocked 6 11 2" xfId="14109"/>
    <cellStyle name="SAPLocked 6 11_SCH J-3" xfId="20281"/>
    <cellStyle name="SAPLocked 6 12" xfId="14110"/>
    <cellStyle name="SAPLocked 6 12 2" xfId="14111"/>
    <cellStyle name="SAPLocked 6 12_SCH J-3" xfId="20282"/>
    <cellStyle name="SAPLocked 6 13" xfId="14112"/>
    <cellStyle name="SAPLocked 6 2" xfId="14113"/>
    <cellStyle name="SAPLocked 6 2 10" xfId="14114"/>
    <cellStyle name="SAPLocked 6 2 10 2" xfId="14115"/>
    <cellStyle name="SAPLocked 6 2 10_SCH J-3" xfId="20284"/>
    <cellStyle name="SAPLocked 6 2 11" xfId="14116"/>
    <cellStyle name="SAPLocked 6 2 11 2" xfId="14117"/>
    <cellStyle name="SAPLocked 6 2 11_SCH J-3" xfId="20285"/>
    <cellStyle name="SAPLocked 6 2 12" xfId="14118"/>
    <cellStyle name="SAPLocked 6 2 2" xfId="14119"/>
    <cellStyle name="SAPLocked 6 2 2 2" xfId="14120"/>
    <cellStyle name="SAPLocked 6 2 2_SCH J-3" xfId="20286"/>
    <cellStyle name="SAPLocked 6 2 3" xfId="14121"/>
    <cellStyle name="SAPLocked 6 2 3 2" xfId="14122"/>
    <cellStyle name="SAPLocked 6 2 3_SCH J-3" xfId="20287"/>
    <cellStyle name="SAPLocked 6 2 4" xfId="14123"/>
    <cellStyle name="SAPLocked 6 2 4 2" xfId="14124"/>
    <cellStyle name="SAPLocked 6 2 4_SCH J-3" xfId="20288"/>
    <cellStyle name="SAPLocked 6 2 5" xfId="14125"/>
    <cellStyle name="SAPLocked 6 2 5 2" xfId="14126"/>
    <cellStyle name="SAPLocked 6 2 5_SCH J-3" xfId="20289"/>
    <cellStyle name="SAPLocked 6 2 6" xfId="14127"/>
    <cellStyle name="SAPLocked 6 2 6 2" xfId="14128"/>
    <cellStyle name="SAPLocked 6 2 6_SCH J-3" xfId="20290"/>
    <cellStyle name="SAPLocked 6 2 7" xfId="14129"/>
    <cellStyle name="SAPLocked 6 2 7 2" xfId="14130"/>
    <cellStyle name="SAPLocked 6 2 7_SCH J-3" xfId="20291"/>
    <cellStyle name="SAPLocked 6 2 8" xfId="14131"/>
    <cellStyle name="SAPLocked 6 2 8 2" xfId="14132"/>
    <cellStyle name="SAPLocked 6 2 8_SCH J-3" xfId="20292"/>
    <cellStyle name="SAPLocked 6 2 9" xfId="14133"/>
    <cellStyle name="SAPLocked 6 2 9 2" xfId="14134"/>
    <cellStyle name="SAPLocked 6 2 9_SCH J-3" xfId="20293"/>
    <cellStyle name="SAPLocked 6 2_SCH J-3" xfId="20283"/>
    <cellStyle name="SAPLocked 6 3" xfId="14135"/>
    <cellStyle name="SAPLocked 6 3 2" xfId="14136"/>
    <cellStyle name="SAPLocked 6 3_SCH J-3" xfId="20294"/>
    <cellStyle name="SAPLocked 6 4" xfId="14137"/>
    <cellStyle name="SAPLocked 6 4 2" xfId="14138"/>
    <cellStyle name="SAPLocked 6 4_SCH J-3" xfId="20295"/>
    <cellStyle name="SAPLocked 6 5" xfId="14139"/>
    <cellStyle name="SAPLocked 6 5 2" xfId="14140"/>
    <cellStyle name="SAPLocked 6 5_SCH J-3" xfId="20296"/>
    <cellStyle name="SAPLocked 6 6" xfId="14141"/>
    <cellStyle name="SAPLocked 6 6 2" xfId="14142"/>
    <cellStyle name="SAPLocked 6 6_SCH J-3" xfId="20297"/>
    <cellStyle name="SAPLocked 6 7" xfId="14143"/>
    <cellStyle name="SAPLocked 6 7 2" xfId="14144"/>
    <cellStyle name="SAPLocked 6 7_SCH J-3" xfId="20298"/>
    <cellStyle name="SAPLocked 6 8" xfId="14145"/>
    <cellStyle name="SAPLocked 6 8 2" xfId="14146"/>
    <cellStyle name="SAPLocked 6 8_SCH J-3" xfId="20299"/>
    <cellStyle name="SAPLocked 6 9" xfId="14147"/>
    <cellStyle name="SAPLocked 6 9 2" xfId="14148"/>
    <cellStyle name="SAPLocked 6 9_SCH J-3" xfId="20300"/>
    <cellStyle name="SAPLocked 6_SCH J-3" xfId="20279"/>
    <cellStyle name="SAPLocked 7" xfId="14149"/>
    <cellStyle name="SAPLocked 7 10" xfId="14150"/>
    <cellStyle name="SAPLocked 7 10 2" xfId="14151"/>
    <cellStyle name="SAPLocked 7 10_SCH J-3" xfId="20302"/>
    <cellStyle name="SAPLocked 7 11" xfId="14152"/>
    <cellStyle name="SAPLocked 7 11 2" xfId="14153"/>
    <cellStyle name="SAPLocked 7 11_SCH J-3" xfId="20303"/>
    <cellStyle name="SAPLocked 7 12" xfId="14154"/>
    <cellStyle name="SAPLocked 7 12 2" xfId="14155"/>
    <cellStyle name="SAPLocked 7 12_SCH J-3" xfId="20304"/>
    <cellStyle name="SAPLocked 7 13" xfId="14156"/>
    <cellStyle name="SAPLocked 7 2" xfId="14157"/>
    <cellStyle name="SAPLocked 7 2 10" xfId="14158"/>
    <cellStyle name="SAPLocked 7 2 10 2" xfId="14159"/>
    <cellStyle name="SAPLocked 7 2 10_SCH J-3" xfId="20306"/>
    <cellStyle name="SAPLocked 7 2 11" xfId="14160"/>
    <cellStyle name="SAPLocked 7 2 11 2" xfId="14161"/>
    <cellStyle name="SAPLocked 7 2 11_SCH J-3" xfId="20307"/>
    <cellStyle name="SAPLocked 7 2 12" xfId="14162"/>
    <cellStyle name="SAPLocked 7 2 2" xfId="14163"/>
    <cellStyle name="SAPLocked 7 2 2 2" xfId="14164"/>
    <cellStyle name="SAPLocked 7 2 2_SCH J-3" xfId="20308"/>
    <cellStyle name="SAPLocked 7 2 3" xfId="14165"/>
    <cellStyle name="SAPLocked 7 2 3 2" xfId="14166"/>
    <cellStyle name="SAPLocked 7 2 3_SCH J-3" xfId="20309"/>
    <cellStyle name="SAPLocked 7 2 4" xfId="14167"/>
    <cellStyle name="SAPLocked 7 2 4 2" xfId="14168"/>
    <cellStyle name="SAPLocked 7 2 4_SCH J-3" xfId="20310"/>
    <cellStyle name="SAPLocked 7 2 5" xfId="14169"/>
    <cellStyle name="SAPLocked 7 2 5 2" xfId="14170"/>
    <cellStyle name="SAPLocked 7 2 5_SCH J-3" xfId="20311"/>
    <cellStyle name="SAPLocked 7 2 6" xfId="14171"/>
    <cellStyle name="SAPLocked 7 2 6 2" xfId="14172"/>
    <cellStyle name="SAPLocked 7 2 6_SCH J-3" xfId="20312"/>
    <cellStyle name="SAPLocked 7 2 7" xfId="14173"/>
    <cellStyle name="SAPLocked 7 2 7 2" xfId="14174"/>
    <cellStyle name="SAPLocked 7 2 7_SCH J-3" xfId="20313"/>
    <cellStyle name="SAPLocked 7 2 8" xfId="14175"/>
    <cellStyle name="SAPLocked 7 2 8 2" xfId="14176"/>
    <cellStyle name="SAPLocked 7 2 8_SCH J-3" xfId="20314"/>
    <cellStyle name="SAPLocked 7 2 9" xfId="14177"/>
    <cellStyle name="SAPLocked 7 2 9 2" xfId="14178"/>
    <cellStyle name="SAPLocked 7 2 9_SCH J-3" xfId="20315"/>
    <cellStyle name="SAPLocked 7 2_SCH J-3" xfId="20305"/>
    <cellStyle name="SAPLocked 7 3" xfId="14179"/>
    <cellStyle name="SAPLocked 7 3 2" xfId="14180"/>
    <cellStyle name="SAPLocked 7 3_SCH J-3" xfId="20316"/>
    <cellStyle name="SAPLocked 7 4" xfId="14181"/>
    <cellStyle name="SAPLocked 7 4 2" xfId="14182"/>
    <cellStyle name="SAPLocked 7 4_SCH J-3" xfId="20317"/>
    <cellStyle name="SAPLocked 7 5" xfId="14183"/>
    <cellStyle name="SAPLocked 7 5 2" xfId="14184"/>
    <cellStyle name="SAPLocked 7 5_SCH J-3" xfId="20318"/>
    <cellStyle name="SAPLocked 7 6" xfId="14185"/>
    <cellStyle name="SAPLocked 7 6 2" xfId="14186"/>
    <cellStyle name="SAPLocked 7 6_SCH J-3" xfId="20319"/>
    <cellStyle name="SAPLocked 7 7" xfId="14187"/>
    <cellStyle name="SAPLocked 7 7 2" xfId="14188"/>
    <cellStyle name="SAPLocked 7 7_SCH J-3" xfId="20320"/>
    <cellStyle name="SAPLocked 7 8" xfId="14189"/>
    <cellStyle name="SAPLocked 7 8 2" xfId="14190"/>
    <cellStyle name="SAPLocked 7 8_SCH J-3" xfId="20321"/>
    <cellStyle name="SAPLocked 7 9" xfId="14191"/>
    <cellStyle name="SAPLocked 7 9 2" xfId="14192"/>
    <cellStyle name="SAPLocked 7 9_SCH J-3" xfId="20322"/>
    <cellStyle name="SAPLocked 7_SCH J-3" xfId="20301"/>
    <cellStyle name="SAPLocked 8" xfId="14193"/>
    <cellStyle name="SAPLocked 8 10" xfId="14194"/>
    <cellStyle name="SAPLocked 8 10 2" xfId="14195"/>
    <cellStyle name="SAPLocked 8 10_SCH J-3" xfId="20324"/>
    <cellStyle name="SAPLocked 8 11" xfId="14196"/>
    <cellStyle name="SAPLocked 8 11 2" xfId="14197"/>
    <cellStyle name="SAPLocked 8 11_SCH J-3" xfId="20325"/>
    <cellStyle name="SAPLocked 8 12" xfId="14198"/>
    <cellStyle name="SAPLocked 8 12 2" xfId="14199"/>
    <cellStyle name="SAPLocked 8 12_SCH J-3" xfId="20326"/>
    <cellStyle name="SAPLocked 8 13" xfId="14200"/>
    <cellStyle name="SAPLocked 8 2" xfId="14201"/>
    <cellStyle name="SAPLocked 8 2 10" xfId="14202"/>
    <cellStyle name="SAPLocked 8 2 10 2" xfId="14203"/>
    <cellStyle name="SAPLocked 8 2 10_SCH J-3" xfId="20328"/>
    <cellStyle name="SAPLocked 8 2 11" xfId="14204"/>
    <cellStyle name="SAPLocked 8 2 11 2" xfId="14205"/>
    <cellStyle name="SAPLocked 8 2 11_SCH J-3" xfId="20329"/>
    <cellStyle name="SAPLocked 8 2 12" xfId="14206"/>
    <cellStyle name="SAPLocked 8 2 2" xfId="14207"/>
    <cellStyle name="SAPLocked 8 2 2 2" xfId="14208"/>
    <cellStyle name="SAPLocked 8 2 2_SCH J-3" xfId="20330"/>
    <cellStyle name="SAPLocked 8 2 3" xfId="14209"/>
    <cellStyle name="SAPLocked 8 2 3 2" xfId="14210"/>
    <cellStyle name="SAPLocked 8 2 3_SCH J-3" xfId="20331"/>
    <cellStyle name="SAPLocked 8 2 4" xfId="14211"/>
    <cellStyle name="SAPLocked 8 2 4 2" xfId="14212"/>
    <cellStyle name="SAPLocked 8 2 4_SCH J-3" xfId="20332"/>
    <cellStyle name="SAPLocked 8 2 5" xfId="14213"/>
    <cellStyle name="SAPLocked 8 2 5 2" xfId="14214"/>
    <cellStyle name="SAPLocked 8 2 5_SCH J-3" xfId="20333"/>
    <cellStyle name="SAPLocked 8 2 6" xfId="14215"/>
    <cellStyle name="SAPLocked 8 2 6 2" xfId="14216"/>
    <cellStyle name="SAPLocked 8 2 6_SCH J-3" xfId="20334"/>
    <cellStyle name="SAPLocked 8 2 7" xfId="14217"/>
    <cellStyle name="SAPLocked 8 2 7 2" xfId="14218"/>
    <cellStyle name="SAPLocked 8 2 7_SCH J-3" xfId="20335"/>
    <cellStyle name="SAPLocked 8 2 8" xfId="14219"/>
    <cellStyle name="SAPLocked 8 2 8 2" xfId="14220"/>
    <cellStyle name="SAPLocked 8 2 8_SCH J-3" xfId="20336"/>
    <cellStyle name="SAPLocked 8 2 9" xfId="14221"/>
    <cellStyle name="SAPLocked 8 2 9 2" xfId="14222"/>
    <cellStyle name="SAPLocked 8 2 9_SCH J-3" xfId="20337"/>
    <cellStyle name="SAPLocked 8 2_SCH J-3" xfId="20327"/>
    <cellStyle name="SAPLocked 8 3" xfId="14223"/>
    <cellStyle name="SAPLocked 8 3 2" xfId="14224"/>
    <cellStyle name="SAPLocked 8 3_SCH J-3" xfId="20338"/>
    <cellStyle name="SAPLocked 8 4" xfId="14225"/>
    <cellStyle name="SAPLocked 8 4 2" xfId="14226"/>
    <cellStyle name="SAPLocked 8 4_SCH J-3" xfId="20339"/>
    <cellStyle name="SAPLocked 8 5" xfId="14227"/>
    <cellStyle name="SAPLocked 8 5 2" xfId="14228"/>
    <cellStyle name="SAPLocked 8 5_SCH J-3" xfId="20340"/>
    <cellStyle name="SAPLocked 8 6" xfId="14229"/>
    <cellStyle name="SAPLocked 8 6 2" xfId="14230"/>
    <cellStyle name="SAPLocked 8 6_SCH J-3" xfId="20341"/>
    <cellStyle name="SAPLocked 8 7" xfId="14231"/>
    <cellStyle name="SAPLocked 8 7 2" xfId="14232"/>
    <cellStyle name="SAPLocked 8 7_SCH J-3" xfId="20342"/>
    <cellStyle name="SAPLocked 8 8" xfId="14233"/>
    <cellStyle name="SAPLocked 8 8 2" xfId="14234"/>
    <cellStyle name="SAPLocked 8 8_SCH J-3" xfId="20343"/>
    <cellStyle name="SAPLocked 8 9" xfId="14235"/>
    <cellStyle name="SAPLocked 8 9 2" xfId="14236"/>
    <cellStyle name="SAPLocked 8 9_SCH J-3" xfId="20344"/>
    <cellStyle name="SAPLocked 8_SCH J-3" xfId="20323"/>
    <cellStyle name="SAPLocked 9" xfId="14237"/>
    <cellStyle name="SAPLocked 9 10" xfId="14238"/>
    <cellStyle name="SAPLocked 9 10 2" xfId="14239"/>
    <cellStyle name="SAPLocked 9 10_SCH J-3" xfId="20346"/>
    <cellStyle name="SAPLocked 9 11" xfId="14240"/>
    <cellStyle name="SAPLocked 9 11 2" xfId="14241"/>
    <cellStyle name="SAPLocked 9 11_SCH J-3" xfId="20347"/>
    <cellStyle name="SAPLocked 9 12" xfId="14242"/>
    <cellStyle name="SAPLocked 9 12 2" xfId="14243"/>
    <cellStyle name="SAPLocked 9 12_SCH J-3" xfId="20348"/>
    <cellStyle name="SAPLocked 9 13" xfId="14244"/>
    <cellStyle name="SAPLocked 9 2" xfId="14245"/>
    <cellStyle name="SAPLocked 9 2 10" xfId="14246"/>
    <cellStyle name="SAPLocked 9 2 10 2" xfId="14247"/>
    <cellStyle name="SAPLocked 9 2 10_SCH J-3" xfId="20350"/>
    <cellStyle name="SAPLocked 9 2 11" xfId="14248"/>
    <cellStyle name="SAPLocked 9 2 11 2" xfId="14249"/>
    <cellStyle name="SAPLocked 9 2 11_SCH J-3" xfId="20351"/>
    <cellStyle name="SAPLocked 9 2 12" xfId="14250"/>
    <cellStyle name="SAPLocked 9 2 2" xfId="14251"/>
    <cellStyle name="SAPLocked 9 2 2 2" xfId="14252"/>
    <cellStyle name="SAPLocked 9 2 2_SCH J-3" xfId="20352"/>
    <cellStyle name="SAPLocked 9 2 3" xfId="14253"/>
    <cellStyle name="SAPLocked 9 2 3 2" xfId="14254"/>
    <cellStyle name="SAPLocked 9 2 3_SCH J-3" xfId="20353"/>
    <cellStyle name="SAPLocked 9 2 4" xfId="14255"/>
    <cellStyle name="SAPLocked 9 2 4 2" xfId="14256"/>
    <cellStyle name="SAPLocked 9 2 4_SCH J-3" xfId="20354"/>
    <cellStyle name="SAPLocked 9 2 5" xfId="14257"/>
    <cellStyle name="SAPLocked 9 2 5 2" xfId="14258"/>
    <cellStyle name="SAPLocked 9 2 5_SCH J-3" xfId="20355"/>
    <cellStyle name="SAPLocked 9 2 6" xfId="14259"/>
    <cellStyle name="SAPLocked 9 2 6 2" xfId="14260"/>
    <cellStyle name="SAPLocked 9 2 6_SCH J-3" xfId="20356"/>
    <cellStyle name="SAPLocked 9 2 7" xfId="14261"/>
    <cellStyle name="SAPLocked 9 2 7 2" xfId="14262"/>
    <cellStyle name="SAPLocked 9 2 7_SCH J-3" xfId="20357"/>
    <cellStyle name="SAPLocked 9 2 8" xfId="14263"/>
    <cellStyle name="SAPLocked 9 2 8 2" xfId="14264"/>
    <cellStyle name="SAPLocked 9 2 8_SCH J-3" xfId="20358"/>
    <cellStyle name="SAPLocked 9 2 9" xfId="14265"/>
    <cellStyle name="SAPLocked 9 2 9 2" xfId="14266"/>
    <cellStyle name="SAPLocked 9 2 9_SCH J-3" xfId="20359"/>
    <cellStyle name="SAPLocked 9 2_SCH J-3" xfId="20349"/>
    <cellStyle name="SAPLocked 9 3" xfId="14267"/>
    <cellStyle name="SAPLocked 9 3 2" xfId="14268"/>
    <cellStyle name="SAPLocked 9 3_SCH J-3" xfId="20360"/>
    <cellStyle name="SAPLocked 9 4" xfId="14269"/>
    <cellStyle name="SAPLocked 9 4 2" xfId="14270"/>
    <cellStyle name="SAPLocked 9 4_SCH J-3" xfId="20361"/>
    <cellStyle name="SAPLocked 9 5" xfId="14271"/>
    <cellStyle name="SAPLocked 9 5 2" xfId="14272"/>
    <cellStyle name="SAPLocked 9 5_SCH J-3" xfId="20362"/>
    <cellStyle name="SAPLocked 9 6" xfId="14273"/>
    <cellStyle name="SAPLocked 9 6 2" xfId="14274"/>
    <cellStyle name="SAPLocked 9 6_SCH J-3" xfId="20363"/>
    <cellStyle name="SAPLocked 9 7" xfId="14275"/>
    <cellStyle name="SAPLocked 9 7 2" xfId="14276"/>
    <cellStyle name="SAPLocked 9 7_SCH J-3" xfId="20364"/>
    <cellStyle name="SAPLocked 9 8" xfId="14277"/>
    <cellStyle name="SAPLocked 9 8 2" xfId="14278"/>
    <cellStyle name="SAPLocked 9 8_SCH J-3" xfId="20365"/>
    <cellStyle name="SAPLocked 9 9" xfId="14279"/>
    <cellStyle name="SAPLocked 9 9 2" xfId="14280"/>
    <cellStyle name="SAPLocked 9 9_SCH J-3" xfId="20366"/>
    <cellStyle name="SAPLocked 9_SCH J-3" xfId="20345"/>
    <cellStyle name="SAPLocked_SCH J-3" xfId="19491"/>
    <cellStyle name="SAPMemberCell" xfId="14281"/>
    <cellStyle name="SAPMemberTotalCell" xfId="14282"/>
    <cellStyle name="Shade" xfId="14591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2_SCH J-3" xfId="20368"/>
    <cellStyle name="STYL5 - Style5 3" xfId="14287"/>
    <cellStyle name="STYL5 - Style5 3 2" xfId="14288"/>
    <cellStyle name="STYL5 - Style5 3_SCH J-3" xfId="20369"/>
    <cellStyle name="STYL5 - Style5_SCH J-3" xfId="20367"/>
    <cellStyle name="STYL6 - Style6" xfId="14289"/>
    <cellStyle name="STYL6 - Style6 2" xfId="14290"/>
    <cellStyle name="STYL6 - Style6 2 2" xfId="14291"/>
    <cellStyle name="STYL6 - Style6 2_SCH J-3" xfId="20371"/>
    <cellStyle name="STYL6 - Style6 3" xfId="14292"/>
    <cellStyle name="STYL6 - Style6 3 2" xfId="14293"/>
    <cellStyle name="STYL6 - Style6 3_SCH J-3" xfId="20372"/>
    <cellStyle name="STYL6 - Style6_SCH J-3" xfId="20370"/>
    <cellStyle name="Style 1" xfId="14294"/>
    <cellStyle name="STYLE1 - Style1" xfId="14295"/>
    <cellStyle name="STYLE1 - Style1 2" xfId="14296"/>
    <cellStyle name="STYLE1 - Style1 2 2" xfId="14297"/>
    <cellStyle name="STYLE1 - Style1 2_SCH J-3" xfId="20374"/>
    <cellStyle name="STYLE1 - Style1 3" xfId="14298"/>
    <cellStyle name="STYLE1 - Style1 3 2" xfId="14299"/>
    <cellStyle name="STYLE1 - Style1 3_SCH J-3" xfId="20375"/>
    <cellStyle name="STYLE1 - Style1_SCH J-3" xfId="20373"/>
    <cellStyle name="STYLE2 - Style2" xfId="14300"/>
    <cellStyle name="STYLE2 - Style2 2" xfId="14301"/>
    <cellStyle name="STYLE2 - Style2 2 2" xfId="14302"/>
    <cellStyle name="STYLE2 - Style2 2_SCH J-3" xfId="20377"/>
    <cellStyle name="STYLE2 - Style2 3" xfId="14303"/>
    <cellStyle name="STYLE2 - Style2 3 2" xfId="14304"/>
    <cellStyle name="STYLE2 - Style2 3_SCH J-3" xfId="20378"/>
    <cellStyle name="STYLE2 - Style2_SCH J-3" xfId="20376"/>
    <cellStyle name="STYLE3 - Style3" xfId="14305"/>
    <cellStyle name="STYLE3 - Style3 2" xfId="14306"/>
    <cellStyle name="STYLE3 - Style3 2 2" xfId="14307"/>
    <cellStyle name="STYLE3 - Style3 2_SCH J-3" xfId="20380"/>
    <cellStyle name="STYLE3 - Style3 3" xfId="14308"/>
    <cellStyle name="STYLE3 - Style3 3 2" xfId="14309"/>
    <cellStyle name="STYLE3 - Style3 3_SCH J-3" xfId="20381"/>
    <cellStyle name="STYLE3 - Style3_SCH J-3" xfId="20379"/>
    <cellStyle name="STYLE4 - Style4" xfId="14310"/>
    <cellStyle name="STYLE4 - Style4 2" xfId="14311"/>
    <cellStyle name="STYLE4 - Style4 2 2" xfId="14312"/>
    <cellStyle name="STYLE4 - Style4 2_SCH J-3" xfId="20383"/>
    <cellStyle name="STYLE4 - Style4 3" xfId="14313"/>
    <cellStyle name="STYLE4 - Style4 3 2" xfId="14314"/>
    <cellStyle name="STYLE4 - Style4 3_SCH J-3" xfId="20384"/>
    <cellStyle name="STYLE4 - Style4_SCH J-3" xfId="20382"/>
    <cellStyle name="Table  - Style5" xfId="14315"/>
    <cellStyle name="Text" xfId="14316"/>
    <cellStyle name="Title" xfId="14641" builtinId="15" customBuiltin="1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7_SCH J-3" xfId="20385"/>
    <cellStyle name="Title 18" xfId="14327"/>
    <cellStyle name="Title 19" xfId="14328"/>
    <cellStyle name="Title 2" xfId="14329"/>
    <cellStyle name="Title 2 2" xfId="14330"/>
    <cellStyle name="Title 2 2 2" xfId="14331"/>
    <cellStyle name="Title 2 2_SCH J-3" xfId="20387"/>
    <cellStyle name="Title 2 3" xfId="14332"/>
    <cellStyle name="Title 2_SCH J-3" xfId="20386"/>
    <cellStyle name="Title 20" xfId="14333"/>
    <cellStyle name="Title 21" xfId="14682"/>
    <cellStyle name="Title 3" xfId="14334"/>
    <cellStyle name="Title 3 2" xfId="14335"/>
    <cellStyle name="Title 3_SCH J-3" xfId="20388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" xfId="14657" builtinId="25" customBuiltin="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7_SCH J-3" xfId="20389"/>
    <cellStyle name="Total 18" xfId="14353"/>
    <cellStyle name="Total 2" xfId="14354"/>
    <cellStyle name="Total 2 2" xfId="14355"/>
    <cellStyle name="Total 2 2 2" xfId="14356"/>
    <cellStyle name="Total 2 2 3" xfId="14357"/>
    <cellStyle name="Total 2 2_SCH J-3" xfId="20391"/>
    <cellStyle name="Total 2 3" xfId="14358"/>
    <cellStyle name="Total 2 3 2" xfId="14359"/>
    <cellStyle name="Total 2 3_SCH J-3" xfId="20392"/>
    <cellStyle name="Total 2 4" xfId="14360"/>
    <cellStyle name="Total 2 4 2" xfId="14361"/>
    <cellStyle name="Total 2 4_SCH J-3" xfId="20393"/>
    <cellStyle name="Total 2 5" xfId="14362"/>
    <cellStyle name="Total 2 5 2" xfId="14363"/>
    <cellStyle name="Total 2 5_SCH J-3" xfId="20394"/>
    <cellStyle name="Total 2 6" xfId="14364"/>
    <cellStyle name="Total 2 6 2" xfId="14365"/>
    <cellStyle name="Total 2 6_SCH J-3" xfId="20395"/>
    <cellStyle name="Total 2 7" xfId="14366"/>
    <cellStyle name="Total 2 7 2" xfId="14367"/>
    <cellStyle name="Total 2 7_SCH J-3" xfId="20396"/>
    <cellStyle name="Total 2 8" xfId="14368"/>
    <cellStyle name="Total 2 9" xfId="14369"/>
    <cellStyle name="Total 2_SCH J-3" xfId="20390"/>
    <cellStyle name="Total 3" xfId="14370"/>
    <cellStyle name="Total 3 2" xfId="14371"/>
    <cellStyle name="Total 3 2 2" xfId="14372"/>
    <cellStyle name="Total 3 2_SCH J-3" xfId="20398"/>
    <cellStyle name="Total 3 3" xfId="14373"/>
    <cellStyle name="Total 3_SCH J-3" xfId="20397"/>
    <cellStyle name="Total 4" xfId="14374"/>
    <cellStyle name="Total 4 2" xfId="14375"/>
    <cellStyle name="Total 4_SCH J-3" xfId="20399"/>
    <cellStyle name="Total 5" xfId="14376"/>
    <cellStyle name="Total 6" xfId="14377"/>
    <cellStyle name="Total 7" xfId="14378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ndefiniert_SCH J-3" xfId="20400"/>
    <cellStyle name="UploadThisRowValue" xfId="14385"/>
    <cellStyle name="UploadThisRowValue 2" xfId="14386"/>
    <cellStyle name="UploadThisRowValue 2 2" xfId="14387"/>
    <cellStyle name="UploadThisRowValue 2_SCH J-3" xfId="20402"/>
    <cellStyle name="UploadThisRowValue 3" xfId="14388"/>
    <cellStyle name="UploadThisRowValue 4" xfId="14592"/>
    <cellStyle name="UploadThisRowValue_SCH J-3" xfId="20401"/>
    <cellStyle name="Währung_KURSE3Q" xfId="14593"/>
    <cellStyle name="Warning Text" xfId="14654" builtinId="11" customBuiltin="1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2_SCH J-3" xfId="20404"/>
    <cellStyle name="Warning Text 2 3" xfId="14400"/>
    <cellStyle name="Warning Text 2_SCH J-3" xfId="20403"/>
    <cellStyle name="Warning Text 3" xfId="14401"/>
    <cellStyle name="Warning Text 3 2" xfId="14402"/>
    <cellStyle name="Warning Text 3_SCH J-3" xfId="20405"/>
    <cellStyle name="Warning Text 4" xfId="14403"/>
    <cellStyle name="Warning Text 4 2" xfId="14404"/>
    <cellStyle name="Warning Text 4_SCH J-3" xfId="20406"/>
    <cellStyle name="Warning Text 5" xfId="14405"/>
    <cellStyle name="Warning Text 6" xfId="14406"/>
    <cellStyle name="Warning Text 7" xfId="14407"/>
    <cellStyle name="Warning Text 8" xfId="14408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3"/>
  <sheetViews>
    <sheetView view="pageBreakPreview" zoomScale="60" zoomScaleNormal="70" workbookViewId="0">
      <selection activeCell="U21" sqref="U21"/>
    </sheetView>
  </sheetViews>
  <sheetFormatPr defaultColWidth="11.5703125" defaultRowHeight="15.75" x14ac:dyDescent="0.25"/>
  <cols>
    <col min="1" max="1" width="5.42578125" style="62" bestFit="1" customWidth="1"/>
    <col min="2" max="2" width="68.140625" style="63" customWidth="1"/>
    <col min="3" max="3" width="2.140625" style="64" customWidth="1"/>
    <col min="4" max="4" width="24" style="63" customWidth="1"/>
    <col min="5" max="5" width="2.140625" style="64" customWidth="1"/>
    <col min="6" max="6" width="24" style="63" customWidth="1"/>
    <col min="7" max="7" width="2.140625" style="64" customWidth="1"/>
    <col min="8" max="8" width="21.42578125" style="63" customWidth="1"/>
    <col min="9" max="9" width="2.140625" style="64" customWidth="1"/>
    <col min="10" max="10" width="21.42578125" style="63" customWidth="1"/>
    <col min="11" max="11" width="2.140625" style="64" customWidth="1"/>
    <col min="12" max="12" width="21.42578125" style="63" customWidth="1"/>
    <col min="13" max="13" width="2.140625" style="64" customWidth="1"/>
    <col min="14" max="14" width="24" style="63" customWidth="1"/>
    <col min="15" max="15" width="2.140625" style="64" customWidth="1"/>
    <col min="16" max="16" width="24" style="63" customWidth="1"/>
    <col min="17" max="17" width="2.140625" style="64" customWidth="1"/>
    <col min="18" max="18" width="24" style="63" customWidth="1"/>
    <col min="19" max="19" width="12.140625" style="66" bestFit="1" customWidth="1"/>
    <col min="20" max="20" width="23.28515625" style="63" customWidth="1"/>
    <col min="21" max="21" width="13.7109375" style="63" bestFit="1" customWidth="1"/>
    <col min="22" max="22" width="19.7109375" style="63" bestFit="1" customWidth="1"/>
    <col min="23" max="16384" width="11.5703125" style="63"/>
  </cols>
  <sheetData>
    <row r="1" spans="1:22" x14ac:dyDescent="0.25">
      <c r="B1" s="112" t="s">
        <v>1</v>
      </c>
      <c r="R1" s="113" t="s">
        <v>160</v>
      </c>
    </row>
    <row r="2" spans="1:22" x14ac:dyDescent="0.25">
      <c r="B2" s="114" t="s">
        <v>490</v>
      </c>
      <c r="R2" s="115" t="s">
        <v>489</v>
      </c>
      <c r="T2" s="65"/>
    </row>
    <row r="3" spans="1:22" x14ac:dyDescent="0.25">
      <c r="R3" s="116" t="s">
        <v>56</v>
      </c>
    </row>
    <row r="5" spans="1:22" x14ac:dyDescent="0.25">
      <c r="A5" s="201" t="s">
        <v>90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7" spans="1:22" x14ac:dyDescent="0.25">
      <c r="A7" s="202" t="s">
        <v>413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1:22" x14ac:dyDescent="0.2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</row>
    <row r="9" spans="1:22" x14ac:dyDescent="0.25">
      <c r="A9" s="204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2" x14ac:dyDescent="0.25">
      <c r="A10" s="67"/>
    </row>
    <row r="11" spans="1:22" x14ac:dyDescent="0.25">
      <c r="A11" s="67"/>
      <c r="B11" s="68"/>
      <c r="C11" s="69"/>
      <c r="D11" s="70"/>
      <c r="E11" s="69"/>
      <c r="F11" s="68"/>
      <c r="G11" s="69"/>
      <c r="H11" s="68"/>
      <c r="I11" s="69"/>
      <c r="J11" s="68"/>
      <c r="K11" s="69"/>
      <c r="L11" s="68"/>
      <c r="M11" s="69"/>
      <c r="N11" s="68"/>
      <c r="O11" s="69"/>
      <c r="P11" s="68"/>
      <c r="Q11" s="69"/>
      <c r="R11" s="68"/>
    </row>
    <row r="12" spans="1:22" x14ac:dyDescent="0.25">
      <c r="A12" s="67"/>
      <c r="B12" s="71"/>
      <c r="L12" s="72" t="s">
        <v>118</v>
      </c>
      <c r="N12" s="72" t="s">
        <v>118</v>
      </c>
    </row>
    <row r="13" spans="1:22" x14ac:dyDescent="0.25">
      <c r="A13" s="67"/>
      <c r="B13" s="68"/>
      <c r="C13" s="69"/>
      <c r="D13" s="73" t="s">
        <v>118</v>
      </c>
      <c r="E13" s="69"/>
      <c r="F13" s="73" t="s">
        <v>118</v>
      </c>
      <c r="G13" s="69"/>
      <c r="H13" s="72" t="s">
        <v>118</v>
      </c>
      <c r="I13" s="69"/>
      <c r="J13" s="72" t="s">
        <v>118</v>
      </c>
      <c r="K13" s="69"/>
      <c r="L13" s="72" t="s">
        <v>119</v>
      </c>
      <c r="M13" s="69"/>
      <c r="N13" s="72" t="s">
        <v>119</v>
      </c>
      <c r="O13" s="69"/>
      <c r="P13" s="73" t="s">
        <v>120</v>
      </c>
      <c r="Q13" s="69"/>
      <c r="R13" s="73" t="s">
        <v>86</v>
      </c>
    </row>
    <row r="14" spans="1:22" x14ac:dyDescent="0.25">
      <c r="A14" s="67"/>
      <c r="B14" s="68"/>
      <c r="C14" s="69"/>
      <c r="D14" s="73" t="s">
        <v>119</v>
      </c>
      <c r="E14" s="69"/>
      <c r="F14" s="73" t="s">
        <v>119</v>
      </c>
      <c r="G14" s="69"/>
      <c r="H14" s="72" t="s">
        <v>119</v>
      </c>
      <c r="I14" s="69"/>
      <c r="J14" s="72" t="s">
        <v>119</v>
      </c>
      <c r="K14" s="69"/>
      <c r="L14" s="74" t="s">
        <v>121</v>
      </c>
      <c r="M14" s="69"/>
      <c r="N14" s="74" t="s">
        <v>121</v>
      </c>
      <c r="O14" s="69"/>
      <c r="P14" s="73" t="s">
        <v>119</v>
      </c>
      <c r="Q14" s="69"/>
      <c r="R14" s="73" t="s">
        <v>122</v>
      </c>
    </row>
    <row r="15" spans="1:22" x14ac:dyDescent="0.25">
      <c r="A15" s="67"/>
      <c r="B15" s="68" t="s">
        <v>123</v>
      </c>
      <c r="C15" s="69"/>
      <c r="D15" s="74" t="s">
        <v>124</v>
      </c>
      <c r="E15" s="69"/>
      <c r="F15" s="74" t="s">
        <v>125</v>
      </c>
      <c r="G15" s="69"/>
      <c r="H15" s="74" t="s">
        <v>126</v>
      </c>
      <c r="I15" s="69"/>
      <c r="J15" s="74" t="s">
        <v>127</v>
      </c>
      <c r="K15" s="69"/>
      <c r="L15" s="74" t="s">
        <v>128</v>
      </c>
      <c r="M15" s="69"/>
      <c r="N15" s="74" t="s">
        <v>129</v>
      </c>
      <c r="O15" s="69"/>
      <c r="P15" s="74" t="s">
        <v>130</v>
      </c>
      <c r="Q15" s="69"/>
      <c r="R15" s="74" t="s">
        <v>130</v>
      </c>
    </row>
    <row r="16" spans="1:22" x14ac:dyDescent="0.25">
      <c r="A16" s="67"/>
      <c r="B16" s="75">
        <v>-1</v>
      </c>
      <c r="C16" s="69"/>
      <c r="D16" s="76">
        <v>-2</v>
      </c>
      <c r="E16" s="69"/>
      <c r="F16" s="75">
        <v>-3</v>
      </c>
      <c r="G16" s="69"/>
      <c r="H16" s="75">
        <v>-4</v>
      </c>
      <c r="I16" s="69"/>
      <c r="J16" s="75">
        <v>-5</v>
      </c>
      <c r="K16" s="69"/>
      <c r="L16" s="75">
        <v>-6</v>
      </c>
      <c r="M16" s="69"/>
      <c r="N16" s="75">
        <v>-7</v>
      </c>
      <c r="O16" s="69"/>
      <c r="P16" s="75">
        <v>-8</v>
      </c>
      <c r="Q16" s="69"/>
      <c r="R16" s="75">
        <v>-9</v>
      </c>
      <c r="T16" s="77"/>
      <c r="U16" s="64"/>
      <c r="V16" s="64"/>
    </row>
    <row r="17" spans="1:22" x14ac:dyDescent="0.25">
      <c r="A17" s="67"/>
      <c r="B17" s="68"/>
      <c r="C17" s="69"/>
      <c r="D17" s="68"/>
      <c r="E17" s="69"/>
      <c r="F17" s="73"/>
      <c r="G17" s="69"/>
      <c r="H17" s="68"/>
      <c r="I17" s="69"/>
      <c r="J17" s="68"/>
      <c r="K17" s="69"/>
      <c r="L17" s="68"/>
      <c r="M17" s="69"/>
      <c r="N17" s="74" t="s">
        <v>131</v>
      </c>
      <c r="O17" s="69"/>
      <c r="P17" s="68"/>
      <c r="Q17" s="69"/>
      <c r="R17" s="68" t="s">
        <v>132</v>
      </c>
      <c r="T17" s="64"/>
      <c r="U17" s="64"/>
      <c r="V17" s="64"/>
    </row>
    <row r="18" spans="1:22" ht="21" customHeight="1" x14ac:dyDescent="0.25">
      <c r="A18" s="78">
        <f>1</f>
        <v>1</v>
      </c>
      <c r="B18" s="79" t="s">
        <v>133</v>
      </c>
      <c r="C18" s="80"/>
      <c r="D18" s="81">
        <v>8992820570.5432816</v>
      </c>
      <c r="E18" s="82"/>
      <c r="F18" s="81">
        <v>1451167917.4495189</v>
      </c>
      <c r="G18" s="82"/>
      <c r="H18" s="81">
        <v>9108523.959999999</v>
      </c>
      <c r="I18" s="82"/>
      <c r="J18" s="81">
        <v>175155625.91100633</v>
      </c>
      <c r="K18" s="82"/>
      <c r="L18" s="81">
        <v>0</v>
      </c>
      <c r="M18" s="82"/>
      <c r="N18" s="81">
        <f>D18-SUM(F18:L18)</f>
        <v>7357388503.2227564</v>
      </c>
      <c r="O18" s="82"/>
      <c r="P18" s="81">
        <f>R18-D18</f>
        <v>1111892971.3779392</v>
      </c>
      <c r="Q18" s="82"/>
      <c r="R18" s="81">
        <v>10104713541.921221</v>
      </c>
      <c r="T18" s="64"/>
      <c r="U18" s="64"/>
      <c r="V18" s="83"/>
    </row>
    <row r="19" spans="1:22" ht="13.5" customHeight="1" x14ac:dyDescent="0.25">
      <c r="A19" s="67"/>
      <c r="B19" s="79"/>
      <c r="C19" s="80"/>
      <c r="D19" s="84"/>
      <c r="E19" s="82"/>
      <c r="F19" s="84"/>
      <c r="G19" s="82"/>
      <c r="H19" s="84"/>
      <c r="I19" s="82"/>
      <c r="J19" s="84"/>
      <c r="K19" s="82"/>
      <c r="L19" s="84"/>
      <c r="M19" s="82"/>
      <c r="N19" s="84"/>
      <c r="O19" s="82"/>
      <c r="P19" s="84"/>
      <c r="Q19" s="82"/>
      <c r="R19" s="84"/>
      <c r="T19" s="64"/>
      <c r="U19" s="64"/>
      <c r="V19" s="64"/>
    </row>
    <row r="20" spans="1:22" ht="21" customHeight="1" x14ac:dyDescent="0.25">
      <c r="A20" s="78">
        <f>1+A18</f>
        <v>2</v>
      </c>
      <c r="B20" s="79" t="s">
        <v>134</v>
      </c>
      <c r="C20" s="80"/>
      <c r="D20" s="84"/>
      <c r="E20" s="82"/>
      <c r="F20" s="84"/>
      <c r="G20" s="82"/>
      <c r="H20" s="84"/>
      <c r="I20" s="82"/>
      <c r="J20" s="84"/>
      <c r="K20" s="82"/>
      <c r="L20" s="84"/>
      <c r="M20" s="82"/>
      <c r="N20" s="84"/>
      <c r="O20" s="82"/>
      <c r="P20" s="84"/>
      <c r="Q20" s="82"/>
      <c r="R20" s="84"/>
      <c r="T20" s="64"/>
      <c r="U20" s="64"/>
      <c r="V20" s="64"/>
    </row>
    <row r="21" spans="1:22" ht="21" customHeight="1" x14ac:dyDescent="0.25">
      <c r="A21" s="78">
        <f>1+A20</f>
        <v>3</v>
      </c>
      <c r="B21" s="79" t="s">
        <v>135</v>
      </c>
      <c r="C21" s="80"/>
      <c r="D21" s="84">
        <v>3054966556.8375449</v>
      </c>
      <c r="E21" s="82"/>
      <c r="F21" s="84">
        <v>101892789.02246837</v>
      </c>
      <c r="G21" s="82"/>
      <c r="H21" s="84">
        <v>2822503.9459919999</v>
      </c>
      <c r="I21" s="82"/>
      <c r="J21" s="84">
        <v>116436917.0011571</v>
      </c>
      <c r="K21" s="82"/>
      <c r="L21" s="84">
        <v>0</v>
      </c>
      <c r="M21" s="82"/>
      <c r="N21" s="84">
        <f>D21-SUM(F21:L21)</f>
        <v>2833814346.8679276</v>
      </c>
      <c r="O21" s="82"/>
      <c r="P21" s="84">
        <f>R21-D21</f>
        <v>403019339.19421148</v>
      </c>
      <c r="Q21" s="82"/>
      <c r="R21" s="84">
        <v>3457985896.0317564</v>
      </c>
      <c r="T21" s="64"/>
      <c r="U21" s="64"/>
      <c r="V21" s="83"/>
    </row>
    <row r="22" spans="1:22" ht="13.5" customHeight="1" x14ac:dyDescent="0.25">
      <c r="A22" s="78"/>
      <c r="B22" s="79"/>
      <c r="C22" s="80"/>
      <c r="D22" s="84"/>
      <c r="E22" s="82"/>
      <c r="F22" s="84"/>
      <c r="G22" s="82"/>
      <c r="H22" s="84"/>
      <c r="I22" s="82"/>
      <c r="J22" s="84"/>
      <c r="K22" s="82"/>
      <c r="L22" s="84"/>
      <c r="M22" s="82"/>
      <c r="N22" s="84"/>
      <c r="O22" s="82"/>
      <c r="P22" s="84"/>
      <c r="Q22" s="82"/>
      <c r="R22" s="84"/>
      <c r="T22" s="64"/>
      <c r="U22" s="64"/>
      <c r="V22" s="64"/>
    </row>
    <row r="23" spans="1:22" ht="21" customHeight="1" x14ac:dyDescent="0.25">
      <c r="A23" s="78">
        <f>1+A21</f>
        <v>4</v>
      </c>
      <c r="B23" s="79" t="s">
        <v>136</v>
      </c>
      <c r="C23" s="80"/>
      <c r="D23" s="85">
        <f>D18-D21</f>
        <v>5937854013.7057362</v>
      </c>
      <c r="E23" s="82"/>
      <c r="F23" s="85">
        <f>+F18-F21</f>
        <v>1349275128.4270506</v>
      </c>
      <c r="G23" s="82"/>
      <c r="H23" s="85">
        <f>+H18-H21</f>
        <v>6286020.0140079986</v>
      </c>
      <c r="I23" s="82"/>
      <c r="J23" s="85">
        <f>+J18-J21</f>
        <v>58718708.909849226</v>
      </c>
      <c r="K23" s="82"/>
      <c r="L23" s="85">
        <f>+L18-L21</f>
        <v>0</v>
      </c>
      <c r="M23" s="82"/>
      <c r="N23" s="85">
        <f>+N18-N21</f>
        <v>4523574156.3548288</v>
      </c>
      <c r="O23" s="82"/>
      <c r="P23" s="85">
        <f>P18-P21</f>
        <v>708873632.18372774</v>
      </c>
      <c r="Q23" s="82"/>
      <c r="R23" s="85">
        <f>+R18-R21</f>
        <v>6646727645.8894644</v>
      </c>
      <c r="T23" s="64"/>
      <c r="U23" s="64"/>
      <c r="V23" s="82"/>
    </row>
    <row r="24" spans="1:22" ht="13.5" customHeight="1" x14ac:dyDescent="0.25">
      <c r="A24" s="78"/>
      <c r="B24" s="79"/>
      <c r="C24" s="80"/>
      <c r="D24" s="84"/>
      <c r="E24" s="82"/>
      <c r="F24" s="84"/>
      <c r="G24" s="82"/>
      <c r="H24" s="84"/>
      <c r="I24" s="82"/>
      <c r="J24" s="84"/>
      <c r="K24" s="82"/>
      <c r="L24" s="84"/>
      <c r="M24" s="82"/>
      <c r="N24" s="84"/>
      <c r="O24" s="82"/>
      <c r="P24" s="84"/>
      <c r="Q24" s="82"/>
      <c r="R24" s="84"/>
    </row>
    <row r="25" spans="1:22" ht="21" customHeight="1" x14ac:dyDescent="0.25">
      <c r="A25" s="78">
        <f>1+A23</f>
        <v>5</v>
      </c>
      <c r="B25" s="79" t="s">
        <v>134</v>
      </c>
      <c r="C25" s="80"/>
      <c r="D25" s="84"/>
      <c r="E25" s="82"/>
      <c r="F25" s="84"/>
      <c r="G25" s="82"/>
      <c r="H25" s="84"/>
      <c r="I25" s="82"/>
      <c r="J25" s="84"/>
      <c r="K25" s="82"/>
      <c r="L25" s="84"/>
      <c r="M25" s="82"/>
      <c r="N25" s="84"/>
      <c r="O25" s="82"/>
      <c r="P25" s="84"/>
      <c r="Q25" s="82"/>
      <c r="R25" s="84"/>
      <c r="S25" s="86"/>
    </row>
    <row r="26" spans="1:22" ht="21" customHeight="1" x14ac:dyDescent="0.25">
      <c r="A26" s="78">
        <f>1+A25</f>
        <v>6</v>
      </c>
      <c r="B26" s="79" t="s">
        <v>137</v>
      </c>
      <c r="C26" s="80"/>
      <c r="D26" s="84">
        <v>951646.55364259379</v>
      </c>
      <c r="E26" s="82"/>
      <c r="F26" s="84">
        <v>0</v>
      </c>
      <c r="G26" s="82"/>
      <c r="H26" s="84">
        <v>0</v>
      </c>
      <c r="I26" s="82"/>
      <c r="J26" s="84">
        <v>0</v>
      </c>
      <c r="K26" s="82"/>
      <c r="L26" s="84">
        <v>0</v>
      </c>
      <c r="M26" s="82"/>
      <c r="N26" s="84">
        <f t="shared" ref="N26:N28" si="0">D26-SUM(F26:L26)</f>
        <v>951646.55364259379</v>
      </c>
      <c r="O26" s="82"/>
      <c r="P26" s="84">
        <f t="shared" ref="P26:P28" si="1">R26-D26</f>
        <v>29334.816357406205</v>
      </c>
      <c r="Q26" s="82"/>
      <c r="R26" s="84">
        <v>980981.37</v>
      </c>
      <c r="T26" s="87"/>
    </row>
    <row r="27" spans="1:22" ht="21" customHeight="1" x14ac:dyDescent="0.25">
      <c r="A27" s="78">
        <f>1+A26</f>
        <v>7</v>
      </c>
      <c r="B27" s="79" t="s">
        <v>138</v>
      </c>
      <c r="C27" s="80"/>
      <c r="D27" s="84">
        <v>1235513890.8331704</v>
      </c>
      <c r="E27" s="88"/>
      <c r="F27" s="89">
        <v>294508460.53322691</v>
      </c>
      <c r="G27" s="88"/>
      <c r="H27" s="89">
        <v>1782749.3012646399</v>
      </c>
      <c r="I27" s="88"/>
      <c r="J27" s="89">
        <v>0</v>
      </c>
      <c r="K27" s="88"/>
      <c r="L27" s="89">
        <v>0</v>
      </c>
      <c r="M27" s="88"/>
      <c r="N27" s="89">
        <f t="shared" si="0"/>
        <v>939222680.99867892</v>
      </c>
      <c r="O27" s="88"/>
      <c r="P27" s="84">
        <f t="shared" si="1"/>
        <v>145112113.16682982</v>
      </c>
      <c r="Q27" s="88"/>
      <c r="R27" s="84">
        <v>1380626004.0000002</v>
      </c>
    </row>
    <row r="28" spans="1:22" ht="21" customHeight="1" x14ac:dyDescent="0.25">
      <c r="A28" s="78">
        <f>A27+1</f>
        <v>8</v>
      </c>
      <c r="B28" s="90" t="s">
        <v>139</v>
      </c>
      <c r="C28" s="80"/>
      <c r="D28" s="84">
        <v>79747725.782731548</v>
      </c>
      <c r="E28" s="82"/>
      <c r="F28" s="82">
        <v>0</v>
      </c>
      <c r="G28" s="82"/>
      <c r="H28" s="82">
        <v>0</v>
      </c>
      <c r="I28" s="82"/>
      <c r="J28" s="82">
        <v>0</v>
      </c>
      <c r="K28" s="82"/>
      <c r="L28" s="82">
        <v>0</v>
      </c>
      <c r="M28" s="82"/>
      <c r="N28" s="82">
        <f t="shared" si="0"/>
        <v>79747725.782731548</v>
      </c>
      <c r="O28" s="82"/>
      <c r="P28" s="84">
        <f t="shared" si="1"/>
        <v>11876320.217268467</v>
      </c>
      <c r="Q28" s="82"/>
      <c r="R28" s="84">
        <v>91624046.000000015</v>
      </c>
    </row>
    <row r="29" spans="1:22" ht="12" customHeight="1" x14ac:dyDescent="0.25">
      <c r="A29" s="78"/>
      <c r="B29" s="79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22" ht="21" customHeight="1" x14ac:dyDescent="0.25">
      <c r="A30" s="78">
        <f>1+A28</f>
        <v>9</v>
      </c>
      <c r="B30" s="79" t="s">
        <v>140</v>
      </c>
      <c r="C30" s="80"/>
      <c r="D30" s="85">
        <f>SUM(D26:D29)</f>
        <v>1316213263.1695445</v>
      </c>
      <c r="E30" s="82"/>
      <c r="F30" s="85">
        <f>SUM(F26:F29)</f>
        <v>294508460.53322691</v>
      </c>
      <c r="G30" s="82"/>
      <c r="H30" s="85">
        <f>SUM(H26:H29)</f>
        <v>1782749.3012646399</v>
      </c>
      <c r="I30" s="82"/>
      <c r="J30" s="85">
        <f>SUM(J26:J29)</f>
        <v>0</v>
      </c>
      <c r="K30" s="82"/>
      <c r="L30" s="85">
        <f>SUM(L26:L29)</f>
        <v>0</v>
      </c>
      <c r="M30" s="82"/>
      <c r="N30" s="85">
        <f>SUM(N26:N29)</f>
        <v>1019922053.3350531</v>
      </c>
      <c r="O30" s="82"/>
      <c r="P30" s="85">
        <f>SUM(P26:P29)</f>
        <v>157017768.2004557</v>
      </c>
      <c r="Q30" s="82"/>
      <c r="R30" s="85">
        <f>SUM(R26:R29)</f>
        <v>1473231031.3700001</v>
      </c>
    </row>
    <row r="31" spans="1:22" ht="13.5" customHeight="1" x14ac:dyDescent="0.25">
      <c r="A31" s="67"/>
      <c r="B31" s="79"/>
      <c r="C31" s="80"/>
      <c r="D31" s="84"/>
      <c r="E31" s="82"/>
      <c r="F31" s="84"/>
      <c r="G31" s="82"/>
      <c r="H31" s="84"/>
      <c r="I31" s="82"/>
      <c r="J31" s="84"/>
      <c r="K31" s="82"/>
      <c r="L31" s="84"/>
      <c r="M31" s="82"/>
      <c r="N31" s="84"/>
      <c r="O31" s="82"/>
      <c r="P31" s="84"/>
      <c r="Q31" s="82"/>
      <c r="R31" s="84"/>
    </row>
    <row r="32" spans="1:22" ht="21" customHeight="1" x14ac:dyDescent="0.25">
      <c r="A32" s="67">
        <f>1+A30</f>
        <v>10</v>
      </c>
      <c r="B32" s="79" t="s">
        <v>141</v>
      </c>
      <c r="C32" s="80"/>
      <c r="D32" s="85">
        <f>D23-D30</f>
        <v>4621640750.5361919</v>
      </c>
      <c r="E32" s="82"/>
      <c r="F32" s="85">
        <f>+F23-F30</f>
        <v>1054766667.8938236</v>
      </c>
      <c r="G32" s="82"/>
      <c r="H32" s="85">
        <f>+H23-H30</f>
        <v>4503270.7127433587</v>
      </c>
      <c r="I32" s="82"/>
      <c r="J32" s="85">
        <f>+J23-J30</f>
        <v>58718708.909849226</v>
      </c>
      <c r="K32" s="82"/>
      <c r="L32" s="85">
        <f>+L23-L30</f>
        <v>0</v>
      </c>
      <c r="M32" s="82"/>
      <c r="N32" s="85">
        <f>+N23-N30</f>
        <v>3503652103.0197759</v>
      </c>
      <c r="O32" s="82"/>
      <c r="P32" s="85">
        <f>P23-P30</f>
        <v>551855863.98327208</v>
      </c>
      <c r="Q32" s="82"/>
      <c r="R32" s="85">
        <f>+R23-R30</f>
        <v>5173496614.5194645</v>
      </c>
    </row>
    <row r="33" spans="1:19" ht="15" customHeight="1" x14ac:dyDescent="0.25">
      <c r="A33" s="67"/>
      <c r="B33" s="79"/>
      <c r="C33" s="80"/>
      <c r="D33" s="84"/>
      <c r="E33" s="82"/>
      <c r="F33" s="84"/>
      <c r="G33" s="82"/>
      <c r="H33" s="84"/>
      <c r="I33" s="82"/>
      <c r="J33" s="84"/>
      <c r="K33" s="82"/>
      <c r="L33" s="84"/>
      <c r="M33" s="82"/>
      <c r="N33" s="84"/>
      <c r="O33" s="82"/>
      <c r="P33" s="84"/>
      <c r="Q33" s="82"/>
      <c r="R33" s="84"/>
    </row>
    <row r="34" spans="1:19" ht="21" customHeight="1" x14ac:dyDescent="0.25">
      <c r="A34" s="67">
        <f>1+A32</f>
        <v>11</v>
      </c>
      <c r="B34" s="79" t="s">
        <v>142</v>
      </c>
      <c r="C34" s="80"/>
      <c r="D34" s="84"/>
      <c r="E34" s="82"/>
      <c r="F34" s="84"/>
      <c r="G34" s="82"/>
      <c r="H34" s="84"/>
      <c r="I34" s="82"/>
      <c r="J34" s="84"/>
      <c r="K34" s="82"/>
      <c r="L34" s="84"/>
      <c r="M34" s="82"/>
      <c r="N34" s="84"/>
      <c r="O34" s="82"/>
      <c r="P34" s="84"/>
      <c r="Q34" s="82"/>
      <c r="R34" s="84"/>
    </row>
    <row r="35" spans="1:19" ht="21" customHeight="1" x14ac:dyDescent="0.25">
      <c r="A35" s="78">
        <f>1+A34</f>
        <v>12</v>
      </c>
      <c r="B35" s="90" t="s">
        <v>143</v>
      </c>
      <c r="C35" s="80"/>
      <c r="D35" s="89">
        <v>109068057.27403554</v>
      </c>
      <c r="E35" s="82"/>
      <c r="F35" s="84">
        <v>0</v>
      </c>
      <c r="G35" s="82"/>
      <c r="H35" s="84">
        <v>0</v>
      </c>
      <c r="I35" s="82"/>
      <c r="J35" s="84">
        <v>0</v>
      </c>
      <c r="K35" s="82"/>
      <c r="L35" s="84">
        <v>0</v>
      </c>
      <c r="M35" s="82"/>
      <c r="N35" s="84">
        <f t="shared" ref="N35:N37" si="2">D35-SUM(F35:L35)</f>
        <v>109068057.27403554</v>
      </c>
      <c r="O35" s="82"/>
      <c r="P35" s="89">
        <f t="shared" ref="P35:P39" si="3">R35-D35</f>
        <v>14271243.725964457</v>
      </c>
      <c r="Q35" s="82"/>
      <c r="R35" s="89">
        <v>123339301</v>
      </c>
    </row>
    <row r="36" spans="1:19" ht="21" customHeight="1" x14ac:dyDescent="0.25">
      <c r="A36" s="78">
        <f>1+A35</f>
        <v>13</v>
      </c>
      <c r="B36" s="91" t="s">
        <v>144</v>
      </c>
      <c r="C36" s="80"/>
      <c r="D36" s="89">
        <v>15329766.510857889</v>
      </c>
      <c r="E36" s="82"/>
      <c r="F36" s="84">
        <v>0</v>
      </c>
      <c r="G36" s="82"/>
      <c r="H36" s="84">
        <v>0</v>
      </c>
      <c r="I36" s="82"/>
      <c r="J36" s="84">
        <v>0</v>
      </c>
      <c r="K36" s="82"/>
      <c r="L36" s="84">
        <v>0</v>
      </c>
      <c r="M36" s="82"/>
      <c r="N36" s="84">
        <f t="shared" si="2"/>
        <v>15329766.510857889</v>
      </c>
      <c r="O36" s="82"/>
      <c r="P36" s="89">
        <f t="shared" si="3"/>
        <v>956209.61574366875</v>
      </c>
      <c r="Q36" s="82"/>
      <c r="R36" s="89">
        <v>16285976.126601558</v>
      </c>
    </row>
    <row r="37" spans="1:19" ht="21" customHeight="1" x14ac:dyDescent="0.25">
      <c r="A37" s="78">
        <f>1+A36</f>
        <v>14</v>
      </c>
      <c r="B37" s="79" t="s">
        <v>145</v>
      </c>
      <c r="C37" s="80"/>
      <c r="D37" s="89">
        <v>113981.13937935673</v>
      </c>
      <c r="E37" s="82"/>
      <c r="F37" s="89">
        <v>113981.13937935673</v>
      </c>
      <c r="G37" s="82"/>
      <c r="H37" s="84">
        <v>0</v>
      </c>
      <c r="I37" s="82"/>
      <c r="J37" s="84">
        <v>0</v>
      </c>
      <c r="K37" s="82"/>
      <c r="L37" s="84">
        <v>0</v>
      </c>
      <c r="M37" s="82"/>
      <c r="N37" s="84">
        <f t="shared" si="2"/>
        <v>0</v>
      </c>
      <c r="O37" s="82"/>
      <c r="P37" s="89">
        <f t="shared" si="3"/>
        <v>16024.860620643274</v>
      </c>
      <c r="Q37" s="82"/>
      <c r="R37" s="89">
        <v>130006</v>
      </c>
      <c r="S37" s="92"/>
    </row>
    <row r="38" spans="1:19" ht="21" customHeight="1" x14ac:dyDescent="0.25">
      <c r="A38" s="78">
        <f>1+A37</f>
        <v>15</v>
      </c>
      <c r="B38" s="79" t="s">
        <v>487</v>
      </c>
      <c r="C38" s="80"/>
      <c r="D38" s="82">
        <v>55733181.061881177</v>
      </c>
      <c r="E38" s="82"/>
      <c r="F38" s="82">
        <v>2900008.3762499974</v>
      </c>
      <c r="G38" s="82"/>
      <c r="H38" s="82">
        <v>0</v>
      </c>
      <c r="I38" s="82"/>
      <c r="J38" s="82">
        <v>0</v>
      </c>
      <c r="K38" s="82"/>
      <c r="L38" s="82">
        <v>0</v>
      </c>
      <c r="M38" s="82"/>
      <c r="N38" s="82">
        <f>D38-SUM(F38:L38)</f>
        <v>52833172.685631178</v>
      </c>
      <c r="O38" s="82"/>
      <c r="P38" s="82">
        <f t="shared" si="3"/>
        <v>13130460.835447483</v>
      </c>
      <c r="Q38" s="82"/>
      <c r="R38" s="82">
        <v>68863641.89732866</v>
      </c>
    </row>
    <row r="39" spans="1:19" ht="21" customHeight="1" x14ac:dyDescent="0.25">
      <c r="A39" s="78">
        <f t="shared" ref="A39" si="4">A38+1</f>
        <v>16</v>
      </c>
      <c r="B39" s="129" t="s">
        <v>392</v>
      </c>
      <c r="C39" s="108"/>
      <c r="D39" s="108">
        <v>62293698</v>
      </c>
      <c r="E39" s="108"/>
      <c r="F39" s="108">
        <v>62293698</v>
      </c>
      <c r="G39" s="108"/>
      <c r="H39" s="84">
        <v>0</v>
      </c>
      <c r="I39" s="82"/>
      <c r="J39" s="84">
        <v>0</v>
      </c>
      <c r="K39" s="82"/>
      <c r="L39" s="84">
        <v>0</v>
      </c>
      <c r="M39" s="82"/>
      <c r="N39" s="84">
        <f t="shared" ref="N39" si="5">D39-SUM(F39:L39)</f>
        <v>0</v>
      </c>
      <c r="O39" s="82"/>
      <c r="P39" s="89">
        <f t="shared" si="3"/>
        <v>7339924.4276371151</v>
      </c>
      <c r="Q39" s="82"/>
      <c r="R39" s="84">
        <v>69633622.427637115</v>
      </c>
      <c r="S39" s="92"/>
    </row>
    <row r="40" spans="1:19" ht="13.5" customHeight="1" x14ac:dyDescent="0.25">
      <c r="A40" s="78"/>
      <c r="B40" s="79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9" ht="21" customHeight="1" x14ac:dyDescent="0.25">
      <c r="A41" s="78">
        <f>A39+1</f>
        <v>17</v>
      </c>
      <c r="B41" s="93" t="s">
        <v>146</v>
      </c>
      <c r="C41" s="80"/>
      <c r="D41" s="85">
        <f>SUM(D35:D39)</f>
        <v>242538683.98615396</v>
      </c>
      <c r="E41" s="82"/>
      <c r="F41" s="85">
        <f>SUM(F35:F39)</f>
        <v>65307687.515629351</v>
      </c>
      <c r="G41" s="82"/>
      <c r="H41" s="85">
        <f>SUM(H35:H39)</f>
        <v>0</v>
      </c>
      <c r="I41" s="82"/>
      <c r="J41" s="85">
        <f>SUM(J35:J39)</f>
        <v>0</v>
      </c>
      <c r="K41" s="82"/>
      <c r="L41" s="85">
        <f>SUM(L35:L39)</f>
        <v>0</v>
      </c>
      <c r="M41" s="82"/>
      <c r="N41" s="85">
        <f>SUM(N35:N39)</f>
        <v>177230996.47052461</v>
      </c>
      <c r="O41" s="82"/>
      <c r="P41" s="85">
        <f>SUM(P35:P39)</f>
        <v>35713863.465413369</v>
      </c>
      <c r="Q41" s="82"/>
      <c r="R41" s="85">
        <f>SUM(R35:R39)</f>
        <v>278252547.45156729</v>
      </c>
    </row>
    <row r="42" spans="1:19" ht="13.5" customHeight="1" x14ac:dyDescent="0.25">
      <c r="A42" s="78"/>
      <c r="B42" s="79"/>
      <c r="C42" s="80"/>
      <c r="D42" s="84"/>
      <c r="E42" s="82"/>
      <c r="F42" s="84"/>
      <c r="G42" s="82"/>
      <c r="H42" s="84"/>
      <c r="I42" s="82"/>
      <c r="J42" s="84"/>
      <c r="K42" s="82"/>
      <c r="L42" s="84"/>
      <c r="M42" s="82"/>
      <c r="N42" s="84"/>
      <c r="O42" s="82"/>
      <c r="P42" s="84"/>
      <c r="Q42" s="82"/>
      <c r="R42" s="84"/>
    </row>
    <row r="43" spans="1:19" ht="21" customHeight="1" thickBot="1" x14ac:dyDescent="0.3">
      <c r="A43" s="78">
        <f>1+A41</f>
        <v>18</v>
      </c>
      <c r="B43" s="90" t="s">
        <v>147</v>
      </c>
      <c r="C43" s="80"/>
      <c r="D43" s="94">
        <f>+D32+D41</f>
        <v>4864179434.5223455</v>
      </c>
      <c r="E43" s="95"/>
      <c r="F43" s="94">
        <f>+F32+F41</f>
        <v>1120074355.4094529</v>
      </c>
      <c r="G43" s="95"/>
      <c r="H43" s="94">
        <f>+H32+H41</f>
        <v>4503270.7127433587</v>
      </c>
      <c r="I43" s="95"/>
      <c r="J43" s="94">
        <f>+J32+J41</f>
        <v>58718708.909849226</v>
      </c>
      <c r="K43" s="95"/>
      <c r="L43" s="94">
        <f>+L32+L41</f>
        <v>0</v>
      </c>
      <c r="M43" s="95"/>
      <c r="N43" s="94">
        <f>+N32+N41</f>
        <v>3680883099.4903007</v>
      </c>
      <c r="O43" s="95"/>
      <c r="P43" s="94">
        <f>+P32+P41</f>
        <v>587569727.44868541</v>
      </c>
      <c r="Q43" s="95"/>
      <c r="R43" s="94">
        <f>+R32+R41</f>
        <v>5451749161.9710321</v>
      </c>
    </row>
    <row r="44" spans="1:19" ht="13.5" customHeight="1" thickTop="1" x14ac:dyDescent="0.25">
      <c r="A44" s="78"/>
      <c r="B44" s="79"/>
      <c r="C44" s="80"/>
      <c r="D44" s="84"/>
      <c r="E44" s="82"/>
      <c r="F44" s="84"/>
      <c r="G44" s="82"/>
      <c r="H44" s="84"/>
      <c r="I44" s="82"/>
      <c r="J44" s="84"/>
      <c r="K44" s="82"/>
      <c r="L44" s="84"/>
      <c r="M44" s="82"/>
      <c r="N44" s="84"/>
      <c r="O44" s="82"/>
      <c r="P44" s="84"/>
      <c r="Q44" s="82"/>
      <c r="R44" s="84"/>
    </row>
    <row r="45" spans="1:19" ht="21" customHeight="1" x14ac:dyDescent="0.25">
      <c r="A45" s="78">
        <f>1+A43</f>
        <v>19</v>
      </c>
      <c r="B45" s="91" t="s">
        <v>161</v>
      </c>
      <c r="C45" s="80"/>
      <c r="D45" s="89"/>
      <c r="E45" s="82"/>
      <c r="F45" s="84"/>
      <c r="G45" s="82"/>
      <c r="H45" s="84"/>
      <c r="I45" s="82"/>
      <c r="J45" s="84">
        <f>-J43</f>
        <v>-58718708.909849226</v>
      </c>
      <c r="K45" s="82"/>
      <c r="L45" s="84">
        <v>0</v>
      </c>
      <c r="M45" s="82"/>
      <c r="N45" s="84">
        <f t="shared" ref="N45" si="6">D45-SUM(F45:L45)</f>
        <v>58718708.909849226</v>
      </c>
      <c r="O45" s="82"/>
      <c r="P45" s="89"/>
      <c r="Q45" s="82"/>
      <c r="R45" s="89">
        <f>SUM(D45,P45)</f>
        <v>0</v>
      </c>
    </row>
    <row r="46" spans="1:19" ht="15.75" customHeight="1" x14ac:dyDescent="0.25">
      <c r="A46" s="78"/>
      <c r="C46" s="80"/>
      <c r="D46" s="84"/>
      <c r="E46" s="82"/>
      <c r="F46" s="84"/>
      <c r="G46" s="82"/>
      <c r="H46" s="84"/>
      <c r="I46" s="82"/>
      <c r="J46" s="84"/>
      <c r="K46" s="82"/>
      <c r="L46" s="84"/>
      <c r="M46" s="82"/>
      <c r="N46" s="84"/>
      <c r="O46" s="82"/>
      <c r="P46" s="84"/>
      <c r="Q46" s="82"/>
      <c r="R46" s="84"/>
    </row>
    <row r="47" spans="1:19" ht="21" customHeight="1" thickBot="1" x14ac:dyDescent="0.3">
      <c r="A47" s="78">
        <f>1+A45</f>
        <v>20</v>
      </c>
      <c r="B47" s="108" t="s">
        <v>162</v>
      </c>
      <c r="C47" s="80"/>
      <c r="D47" s="94">
        <f>D43+D45</f>
        <v>4864179434.5223455</v>
      </c>
      <c r="E47" s="95"/>
      <c r="F47" s="94">
        <f>F43+F45</f>
        <v>1120074355.4094529</v>
      </c>
      <c r="G47" s="95"/>
      <c r="H47" s="94">
        <f>H43+H45</f>
        <v>4503270.7127433587</v>
      </c>
      <c r="I47" s="95"/>
      <c r="J47" s="94">
        <f>J43+J45</f>
        <v>0</v>
      </c>
      <c r="K47" s="95"/>
      <c r="L47" s="94">
        <f>L43+L45</f>
        <v>0</v>
      </c>
      <c r="M47" s="95"/>
      <c r="N47" s="94">
        <f>N43+N45</f>
        <v>3739601808.4001498</v>
      </c>
      <c r="O47" s="95"/>
      <c r="P47" s="94">
        <f>P43+P45</f>
        <v>587569727.44868541</v>
      </c>
      <c r="Q47" s="95"/>
      <c r="R47" s="94">
        <f>R43+R45</f>
        <v>5451749161.9710321</v>
      </c>
    </row>
    <row r="48" spans="1:19" ht="13.5" customHeight="1" thickTop="1" x14ac:dyDescent="0.25">
      <c r="A48" s="78"/>
      <c r="B48" s="79"/>
      <c r="C48" s="80"/>
      <c r="D48" s="84"/>
      <c r="E48" s="82"/>
      <c r="F48" s="84"/>
      <c r="G48" s="82"/>
      <c r="H48" s="84"/>
      <c r="I48" s="82"/>
      <c r="J48" s="84"/>
      <c r="K48" s="82"/>
      <c r="L48" s="84"/>
      <c r="M48" s="82"/>
      <c r="N48" s="84"/>
      <c r="O48" s="82"/>
      <c r="P48" s="84"/>
      <c r="Q48" s="82"/>
      <c r="R48" s="84"/>
    </row>
    <row r="49" spans="1:21" ht="21" customHeight="1" thickBot="1" x14ac:dyDescent="0.3">
      <c r="A49" s="96">
        <f>1+A47</f>
        <v>21</v>
      </c>
      <c r="B49" s="90" t="s">
        <v>148</v>
      </c>
      <c r="C49" s="63"/>
      <c r="D49" s="97">
        <f>ROUND(D47/$R47,4)</f>
        <v>0.89219999999999999</v>
      </c>
      <c r="E49" s="63"/>
      <c r="F49" s="97">
        <f>ROUND(F47/$R47,4)</f>
        <v>0.20549999999999999</v>
      </c>
      <c r="G49" s="63"/>
      <c r="H49" s="97">
        <f>ROUND(H47/$R47,4)</f>
        <v>8.0000000000000004E-4</v>
      </c>
      <c r="I49" s="63"/>
      <c r="J49" s="97">
        <f>ROUND(J47/$R47,4)</f>
        <v>0</v>
      </c>
      <c r="K49" s="63"/>
      <c r="L49" s="97">
        <f>ROUND(L47/$R47,4)</f>
        <v>0</v>
      </c>
      <c r="M49" s="63"/>
      <c r="N49" s="97">
        <f>ROUND(N47/$R47,4)</f>
        <v>0.68589999999999995</v>
      </c>
      <c r="O49" s="63"/>
      <c r="P49" s="97">
        <f>ROUND(P47/$R47,4)</f>
        <v>0.10780000000000001</v>
      </c>
      <c r="Q49" s="63"/>
      <c r="R49" s="97">
        <f>ROUND(R47/$R47,4)</f>
        <v>1</v>
      </c>
    </row>
    <row r="50" spans="1:21" ht="18.95" customHeight="1" thickTop="1" x14ac:dyDescent="0.25">
      <c r="A50" s="63"/>
      <c r="C50" s="63"/>
      <c r="E50" s="63"/>
      <c r="F50" s="98"/>
      <c r="G50" s="63"/>
      <c r="I50" s="63"/>
      <c r="K50" s="63"/>
      <c r="M50" s="63"/>
      <c r="N50" s="99"/>
      <c r="O50" s="63"/>
      <c r="Q50" s="63"/>
    </row>
    <row r="51" spans="1:21" ht="18.95" customHeight="1" x14ac:dyDescent="0.25">
      <c r="A51" s="100" t="s">
        <v>149</v>
      </c>
      <c r="B51" s="90" t="s">
        <v>150</v>
      </c>
      <c r="C51" s="63"/>
      <c r="E51" s="63"/>
      <c r="F51" s="98"/>
      <c r="G51" s="63"/>
      <c r="I51" s="63"/>
      <c r="K51" s="63"/>
      <c r="M51" s="63"/>
      <c r="N51" s="101"/>
      <c r="O51" s="63"/>
      <c r="Q51" s="63"/>
    </row>
    <row r="52" spans="1:21" ht="18.95" customHeight="1" x14ac:dyDescent="0.25">
      <c r="A52" s="102" t="s">
        <v>151</v>
      </c>
      <c r="B52" s="103" t="s">
        <v>152</v>
      </c>
      <c r="C52" s="63"/>
      <c r="E52" s="63"/>
      <c r="F52" s="104"/>
      <c r="G52" s="63"/>
      <c r="I52" s="63"/>
      <c r="K52" s="63"/>
      <c r="M52" s="63"/>
      <c r="O52" s="63"/>
      <c r="Q52" s="63"/>
    </row>
    <row r="53" spans="1:21" ht="18.95" customHeight="1" x14ac:dyDescent="0.25">
      <c r="A53" s="102" t="s">
        <v>153</v>
      </c>
      <c r="B53" s="63" t="s">
        <v>154</v>
      </c>
      <c r="C53" s="63"/>
      <c r="E53" s="63"/>
      <c r="G53" s="63"/>
      <c r="I53" s="63"/>
      <c r="K53" s="63"/>
      <c r="M53" s="63"/>
      <c r="O53" s="63"/>
      <c r="Q53" s="63"/>
      <c r="T53" s="105"/>
      <c r="U53" s="105"/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63.42578125" style="137" bestFit="1" customWidth="1"/>
    <col min="2" max="30" width="10.7109375" style="58" customWidth="1"/>
    <col min="31" max="31" width="14.5703125" style="124" customWidth="1"/>
    <col min="32" max="16384" width="9.140625" style="58"/>
  </cols>
  <sheetData>
    <row r="1" spans="1:31" s="57" customFormat="1" x14ac:dyDescent="0.25">
      <c r="A1" s="133" t="s">
        <v>415</v>
      </c>
      <c r="AE1" s="59"/>
    </row>
    <row r="2" spans="1:31" s="57" customFormat="1" ht="15" customHeight="1" x14ac:dyDescent="0.25">
      <c r="A2" s="133"/>
      <c r="B2" s="57" t="s">
        <v>416</v>
      </c>
      <c r="C2" s="57" t="s">
        <v>417</v>
      </c>
      <c r="D2" s="57" t="s">
        <v>418</v>
      </c>
      <c r="E2" s="57" t="s">
        <v>419</v>
      </c>
      <c r="F2" s="57" t="s">
        <v>420</v>
      </c>
      <c r="G2" s="57" t="s">
        <v>421</v>
      </c>
      <c r="H2" s="57" t="s">
        <v>422</v>
      </c>
      <c r="I2" s="57" t="s">
        <v>188</v>
      </c>
      <c r="J2" s="57" t="s">
        <v>189</v>
      </c>
      <c r="K2" s="57" t="s">
        <v>190</v>
      </c>
      <c r="L2" s="57" t="s">
        <v>191</v>
      </c>
      <c r="M2" s="57" t="s">
        <v>192</v>
      </c>
      <c r="N2" s="57" t="s">
        <v>193</v>
      </c>
      <c r="O2" s="57" t="s">
        <v>194</v>
      </c>
      <c r="P2" s="57" t="s">
        <v>195</v>
      </c>
      <c r="Q2" s="57" t="s">
        <v>196</v>
      </c>
      <c r="R2" s="57" t="s">
        <v>197</v>
      </c>
      <c r="S2" s="57" t="s">
        <v>198</v>
      </c>
      <c r="T2" s="57" t="s">
        <v>199</v>
      </c>
      <c r="U2" s="57" t="s">
        <v>200</v>
      </c>
      <c r="V2" s="57" t="s">
        <v>201</v>
      </c>
      <c r="W2" s="57" t="s">
        <v>202</v>
      </c>
      <c r="X2" s="57" t="s">
        <v>203</v>
      </c>
      <c r="Y2" s="57" t="s">
        <v>204</v>
      </c>
      <c r="Z2" s="57" t="s">
        <v>205</v>
      </c>
      <c r="AA2" s="57" t="s">
        <v>206</v>
      </c>
      <c r="AB2" s="57" t="s">
        <v>207</v>
      </c>
      <c r="AC2" s="57" t="s">
        <v>208</v>
      </c>
      <c r="AD2" s="57" t="s">
        <v>209</v>
      </c>
      <c r="AE2" s="59" t="s">
        <v>217</v>
      </c>
    </row>
    <row r="3" spans="1:31" s="57" customFormat="1" x14ac:dyDescent="0.25">
      <c r="A3" s="134" t="s">
        <v>423</v>
      </c>
      <c r="AE3" s="59"/>
    </row>
    <row r="4" spans="1:31" x14ac:dyDescent="0.25">
      <c r="A4" s="135" t="s">
        <v>114</v>
      </c>
    </row>
    <row r="6" spans="1:31" x14ac:dyDescent="0.25">
      <c r="A6" s="135" t="s">
        <v>218</v>
      </c>
    </row>
    <row r="8" spans="1:31" x14ac:dyDescent="0.25">
      <c r="A8" s="135" t="s">
        <v>219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25"/>
    </row>
    <row r="9" spans="1:31" x14ac:dyDescent="0.25">
      <c r="A9" s="137" t="s">
        <v>220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25"/>
    </row>
    <row r="10" spans="1:31" x14ac:dyDescent="0.25">
      <c r="A10" s="137" t="s">
        <v>221</v>
      </c>
      <c r="B10" s="58">
        <v>8307877.2688299902</v>
      </c>
      <c r="C10" s="58">
        <v>8310999.4623600002</v>
      </c>
      <c r="D10" s="58">
        <v>8305161.1203399999</v>
      </c>
      <c r="E10" s="58">
        <v>8325186.7803499997</v>
      </c>
      <c r="F10" s="58">
        <v>8356494.0359699903</v>
      </c>
      <c r="G10" s="58">
        <v>8367767.3757999996</v>
      </c>
      <c r="H10" s="58">
        <v>8375561.5613500001</v>
      </c>
      <c r="I10" s="58">
        <v>8478942.4002999999</v>
      </c>
      <c r="J10" s="58">
        <v>8543302.9119700007</v>
      </c>
      <c r="K10" s="58">
        <v>8601058.6548200008</v>
      </c>
      <c r="L10" s="58">
        <v>8638336.7819299996</v>
      </c>
      <c r="M10" s="58">
        <v>8696080.6917000003</v>
      </c>
      <c r="N10" s="58">
        <v>8797394.7789399996</v>
      </c>
      <c r="O10" s="58">
        <v>8805369.9620099999</v>
      </c>
      <c r="P10" s="58">
        <v>8700896.8809900004</v>
      </c>
      <c r="Q10" s="58">
        <v>8723896.8260999992</v>
      </c>
      <c r="R10" s="58">
        <v>8747210.6767800003</v>
      </c>
      <c r="S10" s="58">
        <v>8913039.2254099995</v>
      </c>
      <c r="T10" s="58">
        <v>8964464.5611700006</v>
      </c>
      <c r="U10" s="58">
        <v>8987723.9035100006</v>
      </c>
      <c r="V10" s="58">
        <v>9001704.1442799997</v>
      </c>
      <c r="W10" s="58">
        <v>9042302.7639799993</v>
      </c>
      <c r="X10" s="58">
        <v>9074916.1605699994</v>
      </c>
      <c r="Y10" s="58">
        <v>9135177.5251899995</v>
      </c>
      <c r="Z10" s="58">
        <v>9296560.3224599995</v>
      </c>
      <c r="AA10" s="58">
        <v>9240839.8500100002</v>
      </c>
      <c r="AB10" s="58">
        <v>9246274.3473099992</v>
      </c>
      <c r="AC10" s="58">
        <v>9274751.0254699998</v>
      </c>
      <c r="AD10" s="58">
        <v>9305852.1471299995</v>
      </c>
      <c r="AE10" s="124">
        <f>SUM(R10:AD10)/13</f>
        <v>9094678.2040976919</v>
      </c>
    </row>
    <row r="11" spans="1:31" x14ac:dyDescent="0.25">
      <c r="A11" s="137" t="s">
        <v>222</v>
      </c>
      <c r="B11" s="58">
        <v>32786.7336</v>
      </c>
      <c r="C11" s="58">
        <v>32786.7336</v>
      </c>
      <c r="D11" s="58">
        <v>32786.7336</v>
      </c>
      <c r="E11" s="58">
        <v>32786.7336</v>
      </c>
      <c r="F11" s="58">
        <v>32786.7336</v>
      </c>
      <c r="G11" s="58">
        <v>32786.7336</v>
      </c>
      <c r="H11" s="58">
        <v>32786.7336</v>
      </c>
      <c r="I11" s="58">
        <v>32786.7336</v>
      </c>
      <c r="J11" s="58">
        <v>32786.7336</v>
      </c>
      <c r="K11" s="58">
        <v>32786.7336</v>
      </c>
      <c r="L11" s="58">
        <v>32786.7336</v>
      </c>
      <c r="M11" s="58">
        <v>32786.7336</v>
      </c>
      <c r="N11" s="58">
        <v>32786.7336</v>
      </c>
      <c r="O11" s="58">
        <v>32786.7336</v>
      </c>
      <c r="P11" s="58">
        <v>32786.7336</v>
      </c>
      <c r="Q11" s="58">
        <v>32786.7336</v>
      </c>
      <c r="R11" s="58">
        <v>32786.7336</v>
      </c>
      <c r="S11" s="58">
        <v>32786.7336</v>
      </c>
      <c r="T11" s="58">
        <v>32786.7336</v>
      </c>
      <c r="U11" s="58">
        <v>32786.7336</v>
      </c>
      <c r="V11" s="58">
        <v>32786.7336</v>
      </c>
      <c r="W11" s="58">
        <v>32786.7336</v>
      </c>
      <c r="X11" s="58">
        <v>32786.7336</v>
      </c>
      <c r="Y11" s="58">
        <v>32786.7336</v>
      </c>
      <c r="Z11" s="58">
        <v>32786.7336</v>
      </c>
      <c r="AA11" s="58">
        <v>32786.7336</v>
      </c>
      <c r="AB11" s="58">
        <v>32786.7336</v>
      </c>
      <c r="AC11" s="58">
        <v>32786.7336</v>
      </c>
      <c r="AD11" s="58">
        <v>32786.7336</v>
      </c>
      <c r="AE11" s="124">
        <f t="shared" ref="AE11:AE74" si="0">SUM(R11:AD11)/13</f>
        <v>32786.733599999992</v>
      </c>
    </row>
    <row r="12" spans="1:31" x14ac:dyDescent="0.25">
      <c r="A12" s="137" t="s">
        <v>424</v>
      </c>
      <c r="B12" s="58">
        <v>0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30514.841260000001</v>
      </c>
      <c r="P12" s="58">
        <v>30494.47882</v>
      </c>
      <c r="Q12" s="58">
        <v>30430.691579999999</v>
      </c>
      <c r="R12" s="58">
        <v>30322.53703</v>
      </c>
      <c r="S12" s="58">
        <v>30308.3943</v>
      </c>
      <c r="T12" s="58">
        <v>30286.77708</v>
      </c>
      <c r="U12" s="58">
        <v>30239.77087</v>
      </c>
      <c r="V12" s="58">
        <v>30094.226500000001</v>
      </c>
      <c r="W12" s="58">
        <v>30086.780449999998</v>
      </c>
      <c r="X12" s="58">
        <v>30053.8233</v>
      </c>
      <c r="Y12" s="58">
        <v>29793.929400000001</v>
      </c>
      <c r="Z12" s="58">
        <v>29647.1911</v>
      </c>
      <c r="AA12" s="58">
        <v>29467.187279999998</v>
      </c>
      <c r="AB12" s="58">
        <v>29322.740229999999</v>
      </c>
      <c r="AC12" s="58">
        <v>29301.046989999999</v>
      </c>
      <c r="AD12" s="58">
        <v>29242.47393</v>
      </c>
      <c r="AE12" s="124">
        <f t="shared" si="0"/>
        <v>29858.990650769229</v>
      </c>
    </row>
    <row r="13" spans="1:31" x14ac:dyDescent="0.25">
      <c r="A13" s="137" t="s">
        <v>223</v>
      </c>
      <c r="B13" s="58">
        <v>1912.91975</v>
      </c>
      <c r="C13" s="58">
        <v>1912.91975</v>
      </c>
      <c r="D13" s="58">
        <v>1912.91975</v>
      </c>
      <c r="E13" s="58">
        <v>1912.91975</v>
      </c>
      <c r="F13" s="58">
        <v>1912.91975</v>
      </c>
      <c r="G13" s="58">
        <v>1912.91975</v>
      </c>
      <c r="H13" s="58">
        <v>1912.91975</v>
      </c>
      <c r="I13" s="58">
        <v>1912.91975</v>
      </c>
      <c r="J13" s="58">
        <v>1912.91975</v>
      </c>
      <c r="K13" s="58">
        <v>1912.91975</v>
      </c>
      <c r="L13" s="58">
        <v>1912.91975</v>
      </c>
      <c r="M13" s="58">
        <v>1912.91975</v>
      </c>
      <c r="N13" s="58">
        <v>1912.91975</v>
      </c>
      <c r="O13" s="58">
        <v>1912.91975</v>
      </c>
      <c r="P13" s="58">
        <v>1912.91975</v>
      </c>
      <c r="Q13" s="58">
        <v>1912.91975</v>
      </c>
      <c r="R13" s="58">
        <v>1912.91975</v>
      </c>
      <c r="S13" s="58">
        <v>1912.91975</v>
      </c>
      <c r="T13" s="58">
        <v>1912.91975</v>
      </c>
      <c r="U13" s="58">
        <v>1912.91975</v>
      </c>
      <c r="V13" s="58">
        <v>1912.91975</v>
      </c>
      <c r="W13" s="58">
        <v>1912.91975</v>
      </c>
      <c r="X13" s="58">
        <v>1912.91975</v>
      </c>
      <c r="Y13" s="58">
        <v>1912.91975</v>
      </c>
      <c r="Z13" s="58">
        <v>1912.91975</v>
      </c>
      <c r="AA13" s="58">
        <v>1912.91975</v>
      </c>
      <c r="AB13" s="58">
        <v>1912.91975</v>
      </c>
      <c r="AC13" s="58">
        <v>1912.91975</v>
      </c>
      <c r="AD13" s="58">
        <v>1912.91975</v>
      </c>
      <c r="AE13" s="124">
        <f t="shared" si="0"/>
        <v>1912.9197500000007</v>
      </c>
    </row>
    <row r="14" spans="1:31" x14ac:dyDescent="0.25">
      <c r="A14" s="137" t="s">
        <v>224</v>
      </c>
      <c r="B14" s="58">
        <v>934606.97123999998</v>
      </c>
      <c r="C14" s="58">
        <v>952711.67232999904</v>
      </c>
      <c r="D14" s="58">
        <v>954698.84317000001</v>
      </c>
      <c r="E14" s="58">
        <v>942348.67981</v>
      </c>
      <c r="F14" s="58">
        <v>932327.76992999995</v>
      </c>
      <c r="G14" s="58">
        <v>943057.74179999996</v>
      </c>
      <c r="H14" s="58">
        <v>951317.18938</v>
      </c>
      <c r="I14" s="58">
        <v>951317.18938</v>
      </c>
      <c r="J14" s="58">
        <v>951317.18938</v>
      </c>
      <c r="K14" s="58">
        <v>951317.18938</v>
      </c>
      <c r="L14" s="58">
        <v>951317.18938</v>
      </c>
      <c r="M14" s="58">
        <v>951317.18938</v>
      </c>
      <c r="N14" s="58">
        <v>951317.18938</v>
      </c>
      <c r="O14" s="58">
        <v>951317.18938</v>
      </c>
      <c r="P14" s="58">
        <v>951317.18938</v>
      </c>
      <c r="Q14" s="58">
        <v>951317.18938</v>
      </c>
      <c r="R14" s="58">
        <v>951317.18938</v>
      </c>
      <c r="S14" s="58">
        <v>951317.18938</v>
      </c>
      <c r="T14" s="58">
        <v>951317.18938</v>
      </c>
      <c r="U14" s="58">
        <v>951317.18938</v>
      </c>
      <c r="V14" s="58">
        <v>951317.18938</v>
      </c>
      <c r="W14" s="58">
        <v>951317.18938</v>
      </c>
      <c r="X14" s="58">
        <v>951317.18938</v>
      </c>
      <c r="Y14" s="58">
        <v>951317.18938</v>
      </c>
      <c r="Z14" s="58">
        <v>951317.18938</v>
      </c>
      <c r="AA14" s="58">
        <v>951317.18938</v>
      </c>
      <c r="AB14" s="58">
        <v>951317.18938</v>
      </c>
      <c r="AC14" s="58">
        <v>951317.18938</v>
      </c>
      <c r="AD14" s="58">
        <v>951317.18938</v>
      </c>
      <c r="AE14" s="124">
        <f t="shared" si="0"/>
        <v>951317.18937999988</v>
      </c>
    </row>
    <row r="15" spans="1:31" x14ac:dyDescent="0.25">
      <c r="A15" s="137" t="s">
        <v>225</v>
      </c>
      <c r="B15" s="58">
        <v>321167.93991999998</v>
      </c>
      <c r="C15" s="58">
        <v>330936.03506999998</v>
      </c>
      <c r="D15" s="58">
        <v>350034.70724999998</v>
      </c>
      <c r="E15" s="58">
        <v>373499.07523000002</v>
      </c>
      <c r="F15" s="58">
        <v>400855.70178</v>
      </c>
      <c r="G15" s="58">
        <v>419338.93676000001</v>
      </c>
      <c r="H15" s="58">
        <v>423870.17395999999</v>
      </c>
      <c r="I15" s="58">
        <v>368883.88821325498</v>
      </c>
      <c r="J15" s="58">
        <v>361381.50003795797</v>
      </c>
      <c r="K15" s="58">
        <v>360304.95282608899</v>
      </c>
      <c r="L15" s="58">
        <v>388646.66123915702</v>
      </c>
      <c r="M15" s="58">
        <v>373050.89904380101</v>
      </c>
      <c r="N15" s="58">
        <v>321301.91996124299</v>
      </c>
      <c r="O15" s="58">
        <v>345070.07885250897</v>
      </c>
      <c r="P15" s="58">
        <v>368206.08324395702</v>
      </c>
      <c r="Q15" s="58">
        <v>393385.50759336399</v>
      </c>
      <c r="R15" s="58">
        <v>383421.37332811498</v>
      </c>
      <c r="S15" s="58">
        <v>253512.806089316</v>
      </c>
      <c r="T15" s="58">
        <v>244700.86278664501</v>
      </c>
      <c r="U15" s="58">
        <v>261142.86394382999</v>
      </c>
      <c r="V15" s="58">
        <v>282552.65946949797</v>
      </c>
      <c r="W15" s="58">
        <v>282372.32392603898</v>
      </c>
      <c r="X15" s="58">
        <v>298342.57162855298</v>
      </c>
      <c r="Y15" s="58">
        <v>279936.11359364999</v>
      </c>
      <c r="Z15" s="58">
        <v>127230.626135171</v>
      </c>
      <c r="AA15" s="58">
        <v>142107.056706348</v>
      </c>
      <c r="AB15" s="58">
        <v>158194.61256251199</v>
      </c>
      <c r="AC15" s="58">
        <v>189347.267691908</v>
      </c>
      <c r="AD15" s="58">
        <v>199123.12228201199</v>
      </c>
      <c r="AE15" s="124">
        <f t="shared" si="0"/>
        <v>238614.17385719976</v>
      </c>
    </row>
    <row r="16" spans="1:31" x14ac:dyDescent="0.25">
      <c r="A16" s="137" t="s">
        <v>226</v>
      </c>
      <c r="B16" s="58">
        <v>9598351.8333400004</v>
      </c>
      <c r="C16" s="58">
        <v>9629346.8231099993</v>
      </c>
      <c r="D16" s="58">
        <v>9644594.3241099995</v>
      </c>
      <c r="E16" s="58">
        <v>9675734.1887400001</v>
      </c>
      <c r="F16" s="58">
        <v>9724377.1610299908</v>
      </c>
      <c r="G16" s="58">
        <v>9764863.7077099998</v>
      </c>
      <c r="H16" s="58">
        <v>9785448.5780400001</v>
      </c>
      <c r="I16" s="58">
        <v>9833843.1312432494</v>
      </c>
      <c r="J16" s="58">
        <v>9890701.2547379509</v>
      </c>
      <c r="K16" s="58">
        <v>9947380.4503760897</v>
      </c>
      <c r="L16" s="58">
        <v>10013000.285899101</v>
      </c>
      <c r="M16" s="58">
        <v>10055148.433473799</v>
      </c>
      <c r="N16" s="58">
        <v>10104713.541631199</v>
      </c>
      <c r="O16" s="58">
        <v>10166971.7248525</v>
      </c>
      <c r="P16" s="58">
        <v>10085614.2857839</v>
      </c>
      <c r="Q16" s="58">
        <v>10133729.868003299</v>
      </c>
      <c r="R16" s="58">
        <v>10146971.4298681</v>
      </c>
      <c r="S16" s="58">
        <v>10182877.2685293</v>
      </c>
      <c r="T16" s="58">
        <v>10225469.043766599</v>
      </c>
      <c r="U16" s="58">
        <v>10265123.3810538</v>
      </c>
      <c r="V16" s="58">
        <v>10300367.872979401</v>
      </c>
      <c r="W16" s="58">
        <v>10340778.711085999</v>
      </c>
      <c r="X16" s="58">
        <v>10389329.3982285</v>
      </c>
      <c r="Y16" s="58">
        <v>10430924.4109136</v>
      </c>
      <c r="Z16" s="58">
        <v>10439454.982425099</v>
      </c>
      <c r="AA16" s="58">
        <v>10398430.9367263</v>
      </c>
      <c r="AB16" s="58">
        <v>10419808.542832499</v>
      </c>
      <c r="AC16" s="58">
        <v>10479416.182881899</v>
      </c>
      <c r="AD16" s="58">
        <v>10520234.586072</v>
      </c>
      <c r="AE16" s="124">
        <f t="shared" si="0"/>
        <v>10349168.211335622</v>
      </c>
    </row>
    <row r="17" spans="1:31" x14ac:dyDescent="0.25"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24">
        <f t="shared" si="0"/>
        <v>0</v>
      </c>
    </row>
    <row r="18" spans="1:31" x14ac:dyDescent="0.25">
      <c r="A18" s="137" t="s">
        <v>227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24">
        <f t="shared" si="0"/>
        <v>0</v>
      </c>
    </row>
    <row r="19" spans="1:31" x14ac:dyDescent="0.25">
      <c r="A19" s="137" t="s">
        <v>228</v>
      </c>
      <c r="B19" s="58">
        <v>-2764706.22713</v>
      </c>
      <c r="C19" s="58">
        <v>-2783784.15918</v>
      </c>
      <c r="D19" s="58">
        <v>-2786943.1186099998</v>
      </c>
      <c r="E19" s="58">
        <v>-2805973.57345</v>
      </c>
      <c r="F19" s="58">
        <v>-2825998.9808399999</v>
      </c>
      <c r="G19" s="58">
        <v>-2841900.12606999</v>
      </c>
      <c r="H19" s="58">
        <v>-2857812.47321</v>
      </c>
      <c r="I19" s="58">
        <v>-2878212.2563571199</v>
      </c>
      <c r="J19" s="58">
        <v>-2899314.6428484698</v>
      </c>
      <c r="K19" s="58">
        <v>-2920601.9853434502</v>
      </c>
      <c r="L19" s="58">
        <v>-2941427.3331408901</v>
      </c>
      <c r="M19" s="58">
        <v>-2956102.34676988</v>
      </c>
      <c r="N19" s="58">
        <v>-2977677.1751851402</v>
      </c>
      <c r="O19" s="58">
        <v>-2999035.9449587199</v>
      </c>
      <c r="P19" s="58">
        <v>-2908176.6378119099</v>
      </c>
      <c r="Q19" s="58">
        <v>-2926336.3664112501</v>
      </c>
      <c r="R19" s="58">
        <v>-2945680.4473122498</v>
      </c>
      <c r="S19" s="58">
        <v>-2967460.7469007201</v>
      </c>
      <c r="T19" s="58">
        <v>-2991597.4445747901</v>
      </c>
      <c r="U19" s="58">
        <v>-3013873.2616692102</v>
      </c>
      <c r="V19" s="58">
        <v>-3035150.0055031199</v>
      </c>
      <c r="W19" s="58">
        <v>-3061215.1857893202</v>
      </c>
      <c r="X19" s="58">
        <v>-3085070.5029367902</v>
      </c>
      <c r="Y19" s="58">
        <v>-3110757.1102886298</v>
      </c>
      <c r="Z19" s="58">
        <v>-3115184.8497182401</v>
      </c>
      <c r="AA19" s="58">
        <v>-3079207.85790041</v>
      </c>
      <c r="AB19" s="58">
        <v>-3098853.0122386399</v>
      </c>
      <c r="AC19" s="58">
        <v>-3122288.3138853898</v>
      </c>
      <c r="AD19" s="58">
        <v>-3135650.05744622</v>
      </c>
      <c r="AE19" s="124">
        <f t="shared" si="0"/>
        <v>-3058614.5227818256</v>
      </c>
    </row>
    <row r="20" spans="1:31" x14ac:dyDescent="0.25">
      <c r="A20" s="137" t="s">
        <v>229</v>
      </c>
      <c r="B20" s="58">
        <v>-20092.463110000001</v>
      </c>
      <c r="C20" s="58">
        <v>-20115.104859999999</v>
      </c>
      <c r="D20" s="58">
        <v>-20137.746609999998</v>
      </c>
      <c r="E20" s="58">
        <v>-20160.388360000001</v>
      </c>
      <c r="F20" s="58">
        <v>-20183.03011</v>
      </c>
      <c r="G20" s="58">
        <v>-20205.671859999999</v>
      </c>
      <c r="H20" s="58">
        <v>-20228.313610000001</v>
      </c>
      <c r="I20" s="58">
        <v>-20228.313610000001</v>
      </c>
      <c r="J20" s="58">
        <v>-20228.313610000001</v>
      </c>
      <c r="K20" s="58">
        <v>-20228.313610000001</v>
      </c>
      <c r="L20" s="58">
        <v>-20228.313610000001</v>
      </c>
      <c r="M20" s="58">
        <v>-20228.313610000001</v>
      </c>
      <c r="N20" s="58">
        <v>-20228.313610000001</v>
      </c>
      <c r="O20" s="58">
        <v>-20228.313610000001</v>
      </c>
      <c r="P20" s="58">
        <v>-20228.313610000001</v>
      </c>
      <c r="Q20" s="58">
        <v>-20228.313610000001</v>
      </c>
      <c r="R20" s="58">
        <v>-20228.313610000001</v>
      </c>
      <c r="S20" s="58">
        <v>-20228.313610000001</v>
      </c>
      <c r="T20" s="58">
        <v>-20228.313610000001</v>
      </c>
      <c r="U20" s="58">
        <v>-20228.313610000001</v>
      </c>
      <c r="V20" s="58">
        <v>-20228.313610000001</v>
      </c>
      <c r="W20" s="58">
        <v>-20228.313610000001</v>
      </c>
      <c r="X20" s="58">
        <v>-20228.313610000001</v>
      </c>
      <c r="Y20" s="58">
        <v>-20228.313610000001</v>
      </c>
      <c r="Z20" s="58">
        <v>-20228.313610000001</v>
      </c>
      <c r="AA20" s="58">
        <v>-20228.313610000001</v>
      </c>
      <c r="AB20" s="58">
        <v>-20228.313610000001</v>
      </c>
      <c r="AC20" s="58">
        <v>-20228.313610000001</v>
      </c>
      <c r="AD20" s="58">
        <v>-20228.313610000001</v>
      </c>
      <c r="AE20" s="124">
        <f t="shared" si="0"/>
        <v>-20228.313610000005</v>
      </c>
    </row>
    <row r="21" spans="1:31" x14ac:dyDescent="0.25">
      <c r="A21" s="137" t="s">
        <v>230</v>
      </c>
      <c r="B21" s="58">
        <v>721.93904999999995</v>
      </c>
      <c r="C21" s="58">
        <v>810.64823999999999</v>
      </c>
      <c r="D21" s="58">
        <v>811.54515000000004</v>
      </c>
      <c r="E21" s="58">
        <v>901.20567000000005</v>
      </c>
      <c r="F21" s="58">
        <v>901.66273000000001</v>
      </c>
      <c r="G21" s="58">
        <v>872.72469000000001</v>
      </c>
      <c r="H21" s="58">
        <v>837.33713999999998</v>
      </c>
      <c r="I21" s="58">
        <v>837.33713999999998</v>
      </c>
      <c r="J21" s="58">
        <v>837.33713999999998</v>
      </c>
      <c r="K21" s="58">
        <v>837.33713999999998</v>
      </c>
      <c r="L21" s="58">
        <v>837.33713999999998</v>
      </c>
      <c r="M21" s="58">
        <v>837.33713999999998</v>
      </c>
      <c r="N21" s="58">
        <v>837.33713999999998</v>
      </c>
      <c r="O21" s="58">
        <v>837.33713999999998</v>
      </c>
      <c r="P21" s="58">
        <v>837.33713999999998</v>
      </c>
      <c r="Q21" s="58">
        <v>837.33713999999998</v>
      </c>
      <c r="R21" s="58">
        <v>837.33713999999998</v>
      </c>
      <c r="S21" s="58">
        <v>837.33713999999998</v>
      </c>
      <c r="T21" s="58">
        <v>837.33713999999998</v>
      </c>
      <c r="U21" s="58">
        <v>837.33713999999998</v>
      </c>
      <c r="V21" s="58">
        <v>837.33713999999998</v>
      </c>
      <c r="W21" s="58">
        <v>837.33713999999998</v>
      </c>
      <c r="X21" s="58">
        <v>837.33713999999998</v>
      </c>
      <c r="Y21" s="58">
        <v>837.33713999999998</v>
      </c>
      <c r="Z21" s="58">
        <v>837.33713999999998</v>
      </c>
      <c r="AA21" s="58">
        <v>837.33713999999998</v>
      </c>
      <c r="AB21" s="58">
        <v>837.33713999999998</v>
      </c>
      <c r="AC21" s="58">
        <v>837.33713999999998</v>
      </c>
      <c r="AD21" s="58">
        <v>837.33713999999998</v>
      </c>
      <c r="AE21" s="124">
        <f t="shared" si="0"/>
        <v>837.33713999999975</v>
      </c>
    </row>
    <row r="22" spans="1:31" x14ac:dyDescent="0.25">
      <c r="A22" s="137" t="s">
        <v>231</v>
      </c>
      <c r="B22" s="58">
        <v>-58635.313759999997</v>
      </c>
      <c r="C22" s="58">
        <v>-60023.122799999997</v>
      </c>
      <c r="D22" s="58">
        <v>-60737.084049999998</v>
      </c>
      <c r="E22" s="58">
        <v>-62286.759339999997</v>
      </c>
      <c r="F22" s="58">
        <v>-63468.947260000001</v>
      </c>
      <c r="G22" s="58">
        <v>-64545.2441599999</v>
      </c>
      <c r="H22" s="58">
        <v>-64960.0798</v>
      </c>
      <c r="I22" s="58">
        <v>-65294.257690860803</v>
      </c>
      <c r="J22" s="58">
        <v>-66371.645484721594</v>
      </c>
      <c r="K22" s="58">
        <v>-66803.932687182401</v>
      </c>
      <c r="L22" s="58">
        <v>-67158.143039943199</v>
      </c>
      <c r="M22" s="58">
        <v>-68853.107479704006</v>
      </c>
      <c r="N22" s="58">
        <v>-70609.544601364803</v>
      </c>
      <c r="O22" s="58">
        <v>-72402.499871525593</v>
      </c>
      <c r="P22" s="58">
        <v>-71676.617100686402</v>
      </c>
      <c r="Q22" s="58">
        <v>-72816.079854847194</v>
      </c>
      <c r="R22" s="58">
        <v>-36708.646875908002</v>
      </c>
      <c r="S22" s="58">
        <v>-37908.614080168802</v>
      </c>
      <c r="T22" s="58">
        <v>-39186.130236729601</v>
      </c>
      <c r="U22" s="58">
        <v>-40410.574181290402</v>
      </c>
      <c r="V22" s="58">
        <v>-40811.2513978512</v>
      </c>
      <c r="W22" s="58">
        <v>-41982.911135412003</v>
      </c>
      <c r="X22" s="58">
        <v>-41589.101893972802</v>
      </c>
      <c r="Y22" s="58">
        <v>-39376.259191533602</v>
      </c>
      <c r="Z22" s="58">
        <v>-40785.032034294403</v>
      </c>
      <c r="AA22" s="58">
        <v>-41389.217661155199</v>
      </c>
      <c r="AB22" s="58">
        <v>-40249.901557716003</v>
      </c>
      <c r="AC22" s="58">
        <v>-41534.819459976803</v>
      </c>
      <c r="AD22" s="58">
        <v>-43136.049924237603</v>
      </c>
      <c r="AE22" s="124">
        <f t="shared" si="0"/>
        <v>-40389.885356172803</v>
      </c>
    </row>
    <row r="23" spans="1:31" x14ac:dyDescent="0.25">
      <c r="A23" s="137" t="s">
        <v>232</v>
      </c>
      <c r="B23" s="58">
        <v>-69.345470000000006</v>
      </c>
      <c r="C23" s="58">
        <v>-69.514619999999994</v>
      </c>
      <c r="D23" s="58">
        <v>-69.683769999999996</v>
      </c>
      <c r="E23" s="58">
        <v>-69.852919999999997</v>
      </c>
      <c r="F23" s="58">
        <v>-70.022069999999999</v>
      </c>
      <c r="G23" s="58">
        <v>-70.191220000000001</v>
      </c>
      <c r="H23" s="58">
        <v>-70.360370000000003</v>
      </c>
      <c r="I23" s="58">
        <v>-70.360370000000003</v>
      </c>
      <c r="J23" s="58">
        <v>-70.360370000000003</v>
      </c>
      <c r="K23" s="58">
        <v>-70.360370000000003</v>
      </c>
      <c r="L23" s="58">
        <v>-70.360370000000003</v>
      </c>
      <c r="M23" s="58">
        <v>-70.360370000000003</v>
      </c>
      <c r="N23" s="58">
        <v>-70.360370000000003</v>
      </c>
      <c r="O23" s="58">
        <v>-70.360370000000003</v>
      </c>
      <c r="P23" s="58">
        <v>-70.360370000000003</v>
      </c>
      <c r="Q23" s="58">
        <v>-70.360370000000003</v>
      </c>
      <c r="R23" s="58">
        <v>-70.360370000000003</v>
      </c>
      <c r="S23" s="58">
        <v>-70.360370000000003</v>
      </c>
      <c r="T23" s="58">
        <v>-70.360370000000003</v>
      </c>
      <c r="U23" s="58">
        <v>-70.360370000000003</v>
      </c>
      <c r="V23" s="58">
        <v>-70.360370000000003</v>
      </c>
      <c r="W23" s="58">
        <v>-70.360370000000003</v>
      </c>
      <c r="X23" s="58">
        <v>-70.360370000000003</v>
      </c>
      <c r="Y23" s="58">
        <v>-70.360370000000003</v>
      </c>
      <c r="Z23" s="58">
        <v>-70.360370000000003</v>
      </c>
      <c r="AA23" s="58">
        <v>-70.360370000000003</v>
      </c>
      <c r="AB23" s="58">
        <v>-70.360370000000003</v>
      </c>
      <c r="AC23" s="58">
        <v>-70.360370000000003</v>
      </c>
      <c r="AD23" s="58">
        <v>-70.360370000000003</v>
      </c>
      <c r="AE23" s="124">
        <f t="shared" si="0"/>
        <v>-70.360370000000003</v>
      </c>
    </row>
    <row r="24" spans="1:31" x14ac:dyDescent="0.25">
      <c r="A24" s="137" t="s">
        <v>425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-635.68627000000004</v>
      </c>
      <c r="P24" s="58">
        <v>-1233.61155999999</v>
      </c>
      <c r="Q24" s="58">
        <v>-1781.0899199999899</v>
      </c>
      <c r="R24" s="58">
        <v>-2266.5516899999998</v>
      </c>
      <c r="S24" s="58">
        <v>-2821.6973599999901</v>
      </c>
      <c r="T24" s="58">
        <v>-3369.4422799999902</v>
      </c>
      <c r="U24" s="58">
        <v>-3891.19345999999</v>
      </c>
      <c r="V24" s="58">
        <v>-4310.4898499999899</v>
      </c>
      <c r="W24" s="58">
        <v>-4852.1683799999901</v>
      </c>
      <c r="X24" s="58">
        <v>-5370.3258499999902</v>
      </c>
      <c r="Y24" s="58">
        <v>-5661.0160499999902</v>
      </c>
      <c r="Z24" s="58">
        <v>-6043.3222500000002</v>
      </c>
      <c r="AA24" s="58">
        <v>-6382.4529199999997</v>
      </c>
      <c r="AB24" s="58">
        <v>-6745.4785299999903</v>
      </c>
      <c r="AC24" s="58">
        <v>-7223.1810599999899</v>
      </c>
      <c r="AD24" s="58">
        <v>-7665.7033199999896</v>
      </c>
      <c r="AE24" s="124">
        <f t="shared" si="0"/>
        <v>-5123.3094615384534</v>
      </c>
    </row>
    <row r="25" spans="1:31" x14ac:dyDescent="0.25">
      <c r="A25" s="137" t="s">
        <v>233</v>
      </c>
      <c r="B25" s="58">
        <v>114457.888029999</v>
      </c>
      <c r="C25" s="58">
        <v>114887.672179999</v>
      </c>
      <c r="D25" s="58">
        <v>115322.60855999999</v>
      </c>
      <c r="E25" s="58">
        <v>115768.24400999901</v>
      </c>
      <c r="F25" s="58">
        <v>116029.523959999</v>
      </c>
      <c r="G25" s="58">
        <v>116310.73838</v>
      </c>
      <c r="H25" s="58">
        <v>116750.4274</v>
      </c>
      <c r="I25" s="58">
        <v>117205.46443101999</v>
      </c>
      <c r="J25" s="58">
        <v>117665.749231422</v>
      </c>
      <c r="K25" s="58">
        <v>118129.359316705</v>
      </c>
      <c r="L25" s="58">
        <v>118595.469579899</v>
      </c>
      <c r="M25" s="58">
        <v>119063.96511962901</v>
      </c>
      <c r="N25" s="58">
        <v>119537.75053812</v>
      </c>
      <c r="O25" s="58">
        <v>120015.65244967199</v>
      </c>
      <c r="P25" s="58">
        <v>120489.410264176</v>
      </c>
      <c r="Q25" s="58">
        <v>120959.60158474599</v>
      </c>
      <c r="R25" s="58">
        <v>121431.872425047</v>
      </c>
      <c r="S25" s="58">
        <v>122138.98373440999</v>
      </c>
      <c r="T25" s="58">
        <v>122855.61058066299</v>
      </c>
      <c r="U25" s="58">
        <v>123574.748839718</v>
      </c>
      <c r="V25" s="58">
        <v>124295.44886955799</v>
      </c>
      <c r="W25" s="58">
        <v>125017.628963151</v>
      </c>
      <c r="X25" s="58">
        <v>125742.378309398</v>
      </c>
      <c r="Y25" s="58">
        <v>126470.84663163099</v>
      </c>
      <c r="Z25" s="58">
        <v>127208.28745038</v>
      </c>
      <c r="AA25" s="58">
        <v>127953.13559212101</v>
      </c>
      <c r="AB25" s="58">
        <v>128698.765814604</v>
      </c>
      <c r="AC25" s="58">
        <v>129445.70656473099</v>
      </c>
      <c r="AD25" s="58">
        <v>130194.619632409</v>
      </c>
      <c r="AE25" s="124">
        <f t="shared" si="0"/>
        <v>125771.38718521698</v>
      </c>
    </row>
    <row r="26" spans="1:31" x14ac:dyDescent="0.25">
      <c r="A26" s="137" t="s">
        <v>234</v>
      </c>
      <c r="B26" s="58">
        <v>26742.41934</v>
      </c>
      <c r="C26" s="58">
        <v>27086.053070000002</v>
      </c>
      <c r="D26" s="58">
        <v>27811.50878</v>
      </c>
      <c r="E26" s="58">
        <v>28513.932779999999</v>
      </c>
      <c r="F26" s="58">
        <v>29804.953079999999</v>
      </c>
      <c r="G26" s="58">
        <v>29688.770629999999</v>
      </c>
      <c r="H26" s="58">
        <v>28934.2427399999</v>
      </c>
      <c r="I26" s="58">
        <v>5232.8591699999997</v>
      </c>
      <c r="J26" s="58">
        <v>6192.7080100000003</v>
      </c>
      <c r="K26" s="58">
        <v>9500.8965200000002</v>
      </c>
      <c r="L26" s="58">
        <v>13009.619849999999</v>
      </c>
      <c r="M26" s="58">
        <v>12765.41131</v>
      </c>
      <c r="N26" s="58">
        <v>10878.254349999899</v>
      </c>
      <c r="O26" s="58">
        <v>14663.396409999899</v>
      </c>
      <c r="P26" s="58">
        <v>20520.070729999999</v>
      </c>
      <c r="Q26" s="58">
        <v>24624.383720000002</v>
      </c>
      <c r="R26" s="58">
        <v>28426.715390000001</v>
      </c>
      <c r="S26" s="58">
        <v>30269.383290000002</v>
      </c>
      <c r="T26" s="58">
        <v>31284.589599999999</v>
      </c>
      <c r="U26" s="58">
        <v>32942.745929999997</v>
      </c>
      <c r="V26" s="58">
        <v>33442.967019999996</v>
      </c>
      <c r="W26" s="58">
        <v>19715.525010000001</v>
      </c>
      <c r="X26" s="58">
        <v>21493.495299999999</v>
      </c>
      <c r="Y26" s="58">
        <v>21706.992460000001</v>
      </c>
      <c r="Z26" s="58">
        <v>883.98128999999199</v>
      </c>
      <c r="AA26" s="58">
        <v>1453.4633899999901</v>
      </c>
      <c r="AB26" s="58">
        <v>2133.15102999999</v>
      </c>
      <c r="AC26" s="58">
        <v>7956.9343499999904</v>
      </c>
      <c r="AD26" s="58">
        <v>5916.8037999999897</v>
      </c>
      <c r="AE26" s="124">
        <f t="shared" si="0"/>
        <v>18278.980604615386</v>
      </c>
    </row>
    <row r="27" spans="1:31" ht="15.75" thickBot="1" x14ac:dyDescent="0.3">
      <c r="A27" s="137" t="s">
        <v>235</v>
      </c>
      <c r="B27" s="138">
        <v>-536560.67877999996</v>
      </c>
      <c r="C27" s="138">
        <v>-538123.56241000001</v>
      </c>
      <c r="D27" s="138">
        <v>-539555.40660999995</v>
      </c>
      <c r="E27" s="138">
        <v>-541080.69415</v>
      </c>
      <c r="F27" s="138">
        <v>-542601.82614999998</v>
      </c>
      <c r="G27" s="138">
        <v>-543543.89801999996</v>
      </c>
      <c r="H27" s="138">
        <v>-543915.46235000005</v>
      </c>
      <c r="I27" s="138">
        <v>-521253.88920832501</v>
      </c>
      <c r="J27" s="138">
        <v>-522201.74418952398</v>
      </c>
      <c r="K27" s="138">
        <v>-523450.08928348997</v>
      </c>
      <c r="L27" s="138">
        <v>-524853.814964302</v>
      </c>
      <c r="M27" s="138">
        <v>-522802.15941301698</v>
      </c>
      <c r="N27" s="138">
        <v>-520653.84438337397</v>
      </c>
      <c r="O27" s="138">
        <v>-522590.74512618798</v>
      </c>
      <c r="P27" s="138">
        <v>-524494.04739905102</v>
      </c>
      <c r="Q27" s="138">
        <v>-525833.268085349</v>
      </c>
      <c r="R27" s="138">
        <v>-526950.14693293499</v>
      </c>
      <c r="S27" s="138">
        <v>-528385.79509611498</v>
      </c>
      <c r="T27" s="138">
        <v>-529791.91110329796</v>
      </c>
      <c r="U27" s="138">
        <v>-532644.11542344897</v>
      </c>
      <c r="V27" s="138">
        <v>-535496.99522034498</v>
      </c>
      <c r="W27" s="138">
        <v>-524428.99193029106</v>
      </c>
      <c r="X27" s="138">
        <v>-527544.69937318796</v>
      </c>
      <c r="Y27" s="138">
        <v>-529230.70390806103</v>
      </c>
      <c r="Z27" s="138">
        <v>-506749.97810267302</v>
      </c>
      <c r="AA27" s="138">
        <v>-510047.899364312</v>
      </c>
      <c r="AB27" s="138">
        <v>-513342.79655457602</v>
      </c>
      <c r="AC27" s="138">
        <v>-515765.29400909698</v>
      </c>
      <c r="AD27" s="138">
        <v>-515670.59765366901</v>
      </c>
      <c r="AE27" s="124">
        <f t="shared" si="0"/>
        <v>-522773.07112861605</v>
      </c>
    </row>
    <row r="28" spans="1:31" x14ac:dyDescent="0.25">
      <c r="A28" s="137" t="s">
        <v>236</v>
      </c>
      <c r="B28" s="58">
        <v>-3238141.78182999</v>
      </c>
      <c r="C28" s="58">
        <v>-3259331.09038</v>
      </c>
      <c r="D28" s="58">
        <v>-3263497.3771599899</v>
      </c>
      <c r="E28" s="58">
        <v>-3284387.88576</v>
      </c>
      <c r="F28" s="58">
        <v>-3305586.6666600001</v>
      </c>
      <c r="G28" s="58">
        <v>-3323392.8976299898</v>
      </c>
      <c r="H28" s="58">
        <v>-3340464.68206</v>
      </c>
      <c r="I28" s="58">
        <v>-3361783.4164952901</v>
      </c>
      <c r="J28" s="58">
        <v>-3383490.9121213001</v>
      </c>
      <c r="K28" s="58">
        <v>-3402687.0883174199</v>
      </c>
      <c r="L28" s="58">
        <v>-3421295.5385552398</v>
      </c>
      <c r="M28" s="58">
        <v>-3435389.5740729701</v>
      </c>
      <c r="N28" s="58">
        <v>-3457985.8961217599</v>
      </c>
      <c r="O28" s="58">
        <v>-3479447.1642067698</v>
      </c>
      <c r="P28" s="58">
        <v>-3384032.7697174801</v>
      </c>
      <c r="Q28" s="58">
        <v>-3400644.1558066998</v>
      </c>
      <c r="R28" s="58">
        <v>-3381208.5418360499</v>
      </c>
      <c r="S28" s="58">
        <v>-3403629.8232525899</v>
      </c>
      <c r="T28" s="58">
        <v>-3429266.0648541502</v>
      </c>
      <c r="U28" s="58">
        <v>-3453762.9868042301</v>
      </c>
      <c r="V28" s="58">
        <v>-3477491.6629217602</v>
      </c>
      <c r="W28" s="58">
        <v>-3507207.4401018699</v>
      </c>
      <c r="X28" s="58">
        <v>-3531800.0932845501</v>
      </c>
      <c r="Y28" s="58">
        <v>-3556308.5871866001</v>
      </c>
      <c r="Z28" s="58">
        <v>-3560132.25020483</v>
      </c>
      <c r="AA28" s="58">
        <v>-3527082.16570376</v>
      </c>
      <c r="AB28" s="58">
        <v>-3547820.6088763298</v>
      </c>
      <c r="AC28" s="58">
        <v>-3568870.30433974</v>
      </c>
      <c r="AD28" s="58">
        <v>-3585472.3217517198</v>
      </c>
      <c r="AE28" s="124">
        <f t="shared" si="0"/>
        <v>-3502311.7577783219</v>
      </c>
    </row>
    <row r="29" spans="1:31" x14ac:dyDescent="0.25"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24">
        <f t="shared" si="0"/>
        <v>0</v>
      </c>
    </row>
    <row r="30" spans="1:31" ht="15.75" thickBot="1" x14ac:dyDescent="0.3">
      <c r="A30" s="135" t="s">
        <v>237</v>
      </c>
      <c r="B30" s="139">
        <v>6360210.0515099997</v>
      </c>
      <c r="C30" s="139">
        <v>6370015.7327300003</v>
      </c>
      <c r="D30" s="139">
        <v>6381096.9469499998</v>
      </c>
      <c r="E30" s="139">
        <v>6391346.3029800002</v>
      </c>
      <c r="F30" s="139">
        <v>6418790.4943699902</v>
      </c>
      <c r="G30" s="139">
        <v>6441470.8100800002</v>
      </c>
      <c r="H30" s="139">
        <v>6444983.8959799996</v>
      </c>
      <c r="I30" s="139">
        <v>6472059.7147479597</v>
      </c>
      <c r="J30" s="139">
        <v>6507210.3426166503</v>
      </c>
      <c r="K30" s="139">
        <v>6544693.36205866</v>
      </c>
      <c r="L30" s="139">
        <v>6591704.7473439099</v>
      </c>
      <c r="M30" s="139">
        <v>6619758.8594008302</v>
      </c>
      <c r="N30" s="139">
        <v>6646727.6455094703</v>
      </c>
      <c r="O30" s="139">
        <v>6687524.5606457302</v>
      </c>
      <c r="P30" s="139">
        <v>6701581.5160664702</v>
      </c>
      <c r="Q30" s="139">
        <v>6733085.71219665</v>
      </c>
      <c r="R30" s="139">
        <v>6765762.8880320601</v>
      </c>
      <c r="S30" s="139">
        <v>6779247.4452767204</v>
      </c>
      <c r="T30" s="139">
        <v>6796202.9789124802</v>
      </c>
      <c r="U30" s="139">
        <v>6811360.3942495901</v>
      </c>
      <c r="V30" s="139">
        <v>6822876.2100577299</v>
      </c>
      <c r="W30" s="139">
        <v>6833571.2709841598</v>
      </c>
      <c r="X30" s="139">
        <v>6857529.30494399</v>
      </c>
      <c r="Y30" s="139">
        <v>6874615.8237270396</v>
      </c>
      <c r="Z30" s="139">
        <v>6879322.7322203303</v>
      </c>
      <c r="AA30" s="139">
        <v>6871348.7710225796</v>
      </c>
      <c r="AB30" s="139">
        <v>6871987.9339561705</v>
      </c>
      <c r="AC30" s="139">
        <v>6910545.8785421597</v>
      </c>
      <c r="AD30" s="139">
        <v>6934762.2643202804</v>
      </c>
      <c r="AE30" s="124">
        <f t="shared" si="0"/>
        <v>6846856.4535573293</v>
      </c>
    </row>
    <row r="31" spans="1:31" x14ac:dyDescent="0.25">
      <c r="AE31" s="124">
        <f t="shared" si="0"/>
        <v>0</v>
      </c>
    </row>
    <row r="32" spans="1:31" x14ac:dyDescent="0.25">
      <c r="A32" s="135" t="s">
        <v>238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24">
        <f t="shared" si="0"/>
        <v>0</v>
      </c>
    </row>
    <row r="33" spans="1:31" x14ac:dyDescent="0.25">
      <c r="A33" s="137" t="s">
        <v>239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24">
        <f t="shared" si="0"/>
        <v>0</v>
      </c>
    </row>
    <row r="34" spans="1:31" ht="15.75" thickBot="1" x14ac:dyDescent="0.3">
      <c r="A34" s="137" t="s">
        <v>240</v>
      </c>
      <c r="B34" s="138">
        <v>250</v>
      </c>
      <c r="C34" s="138">
        <v>250</v>
      </c>
      <c r="D34" s="138">
        <v>250</v>
      </c>
      <c r="E34" s="138">
        <v>250</v>
      </c>
      <c r="F34" s="138">
        <v>250</v>
      </c>
      <c r="G34" s="138">
        <v>250</v>
      </c>
      <c r="H34" s="138">
        <v>250</v>
      </c>
      <c r="I34" s="138">
        <v>250</v>
      </c>
      <c r="J34" s="138">
        <v>250</v>
      </c>
      <c r="K34" s="138">
        <v>250</v>
      </c>
      <c r="L34" s="138">
        <v>250</v>
      </c>
      <c r="M34" s="138">
        <v>250</v>
      </c>
      <c r="N34" s="138">
        <v>250</v>
      </c>
      <c r="O34" s="138">
        <v>250</v>
      </c>
      <c r="P34" s="138">
        <v>250</v>
      </c>
      <c r="Q34" s="138">
        <v>250</v>
      </c>
      <c r="R34" s="138">
        <v>250</v>
      </c>
      <c r="S34" s="138">
        <v>250</v>
      </c>
      <c r="T34" s="138">
        <v>250</v>
      </c>
      <c r="U34" s="138">
        <v>250</v>
      </c>
      <c r="V34" s="138">
        <v>250</v>
      </c>
      <c r="W34" s="138">
        <v>250</v>
      </c>
      <c r="X34" s="138">
        <v>250</v>
      </c>
      <c r="Y34" s="138">
        <v>250</v>
      </c>
      <c r="Z34" s="138">
        <v>250</v>
      </c>
      <c r="AA34" s="138">
        <v>250</v>
      </c>
      <c r="AB34" s="138">
        <v>250</v>
      </c>
      <c r="AC34" s="138">
        <v>250</v>
      </c>
      <c r="AD34" s="138">
        <v>250</v>
      </c>
      <c r="AE34" s="124">
        <f t="shared" si="0"/>
        <v>250</v>
      </c>
    </row>
    <row r="35" spans="1:31" x14ac:dyDescent="0.25">
      <c r="A35" s="137" t="s">
        <v>241</v>
      </c>
      <c r="B35" s="58">
        <v>250</v>
      </c>
      <c r="C35" s="58">
        <v>250</v>
      </c>
      <c r="D35" s="58">
        <v>250</v>
      </c>
      <c r="E35" s="58">
        <v>250</v>
      </c>
      <c r="F35" s="58">
        <v>250</v>
      </c>
      <c r="G35" s="58">
        <v>250</v>
      </c>
      <c r="H35" s="58">
        <v>250</v>
      </c>
      <c r="I35" s="58">
        <v>250</v>
      </c>
      <c r="J35" s="58">
        <v>250</v>
      </c>
      <c r="K35" s="58">
        <v>250</v>
      </c>
      <c r="L35" s="58">
        <v>250</v>
      </c>
      <c r="M35" s="58">
        <v>250</v>
      </c>
      <c r="N35" s="58">
        <v>250</v>
      </c>
      <c r="O35" s="58">
        <v>250</v>
      </c>
      <c r="P35" s="58">
        <v>250</v>
      </c>
      <c r="Q35" s="58">
        <v>250</v>
      </c>
      <c r="R35" s="58">
        <v>250</v>
      </c>
      <c r="S35" s="58">
        <v>250</v>
      </c>
      <c r="T35" s="58">
        <v>250</v>
      </c>
      <c r="U35" s="58">
        <v>250</v>
      </c>
      <c r="V35" s="58">
        <v>250</v>
      </c>
      <c r="W35" s="58">
        <v>250</v>
      </c>
      <c r="X35" s="58">
        <v>250</v>
      </c>
      <c r="Y35" s="58">
        <v>250</v>
      </c>
      <c r="Z35" s="58">
        <v>250</v>
      </c>
      <c r="AA35" s="58">
        <v>250</v>
      </c>
      <c r="AB35" s="58">
        <v>250</v>
      </c>
      <c r="AC35" s="58">
        <v>250</v>
      </c>
      <c r="AD35" s="58">
        <v>250</v>
      </c>
      <c r="AE35" s="124">
        <f t="shared" si="0"/>
        <v>250</v>
      </c>
    </row>
    <row r="36" spans="1:31" x14ac:dyDescent="0.25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24">
        <f t="shared" si="0"/>
        <v>0</v>
      </c>
    </row>
    <row r="37" spans="1:31" x14ac:dyDescent="0.25">
      <c r="A37" s="137" t="s">
        <v>242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24">
        <f t="shared" si="0"/>
        <v>0</v>
      </c>
    </row>
    <row r="38" spans="1:31" x14ac:dyDescent="0.25">
      <c r="A38" s="137" t="s">
        <v>243</v>
      </c>
      <c r="B38" s="58">
        <v>178.71388999999999</v>
      </c>
      <c r="C38" s="58">
        <v>178.71388999999999</v>
      </c>
      <c r="D38" s="58">
        <v>178.71388999999999</v>
      </c>
      <c r="E38" s="58">
        <v>178.71388999999999</v>
      </c>
      <c r="F38" s="58">
        <v>178.71388999999999</v>
      </c>
      <c r="G38" s="58">
        <v>178.71388999999999</v>
      </c>
      <c r="H38" s="58">
        <v>178.71388999999999</v>
      </c>
      <c r="I38" s="58">
        <v>178.71388999999999</v>
      </c>
      <c r="J38" s="58">
        <v>178.71388999999999</v>
      </c>
      <c r="K38" s="58">
        <v>178.71388999999999</v>
      </c>
      <c r="L38" s="58">
        <v>178.71388999999999</v>
      </c>
      <c r="M38" s="58">
        <v>178.71388999999999</v>
      </c>
      <c r="N38" s="58">
        <v>178.71388999999999</v>
      </c>
      <c r="O38" s="58">
        <v>178.71388999999999</v>
      </c>
      <c r="P38" s="58">
        <v>178.71388999999999</v>
      </c>
      <c r="Q38" s="58">
        <v>178.71388999999999</v>
      </c>
      <c r="R38" s="58">
        <v>178.71388999999999</v>
      </c>
      <c r="S38" s="58">
        <v>178.71388999999999</v>
      </c>
      <c r="T38" s="58">
        <v>178.71388999999999</v>
      </c>
      <c r="U38" s="58">
        <v>178.71388999999999</v>
      </c>
      <c r="V38" s="58">
        <v>178.71388999999999</v>
      </c>
      <c r="W38" s="58">
        <v>178.71388999999999</v>
      </c>
      <c r="X38" s="58">
        <v>178.71388999999999</v>
      </c>
      <c r="Y38" s="58">
        <v>178.71388999999999</v>
      </c>
      <c r="Z38" s="58">
        <v>178.71388999999999</v>
      </c>
      <c r="AA38" s="58">
        <v>178.71388999999999</v>
      </c>
      <c r="AB38" s="58">
        <v>178.71388999999999</v>
      </c>
      <c r="AC38" s="58">
        <v>178.71388999999999</v>
      </c>
      <c r="AD38" s="58">
        <v>178.71388999999999</v>
      </c>
      <c r="AE38" s="124">
        <f t="shared" si="0"/>
        <v>178.71388999999999</v>
      </c>
    </row>
    <row r="39" spans="1:31" x14ac:dyDescent="0.25">
      <c r="A39" s="137" t="s">
        <v>244</v>
      </c>
      <c r="B39" s="58">
        <v>178.71388999999999</v>
      </c>
      <c r="C39" s="58">
        <v>178.71388999999999</v>
      </c>
      <c r="D39" s="58">
        <v>178.71388999999999</v>
      </c>
      <c r="E39" s="58">
        <v>178.71388999999999</v>
      </c>
      <c r="F39" s="58">
        <v>178.71388999999999</v>
      </c>
      <c r="G39" s="58">
        <v>178.71388999999999</v>
      </c>
      <c r="H39" s="58">
        <v>178.71388999999999</v>
      </c>
      <c r="I39" s="58">
        <v>178.71388999999999</v>
      </c>
      <c r="J39" s="58">
        <v>178.71388999999999</v>
      </c>
      <c r="K39" s="58">
        <v>178.71388999999999</v>
      </c>
      <c r="L39" s="58">
        <v>178.71388999999999</v>
      </c>
      <c r="M39" s="58">
        <v>178.71388999999999</v>
      </c>
      <c r="N39" s="58">
        <v>178.71388999999999</v>
      </c>
      <c r="O39" s="58">
        <v>178.71388999999999</v>
      </c>
      <c r="P39" s="58">
        <v>178.71388999999999</v>
      </c>
      <c r="Q39" s="58">
        <v>178.71388999999999</v>
      </c>
      <c r="R39" s="58">
        <v>178.71388999999999</v>
      </c>
      <c r="S39" s="58">
        <v>178.71388999999999</v>
      </c>
      <c r="T39" s="58">
        <v>178.71388999999999</v>
      </c>
      <c r="U39" s="58">
        <v>178.71388999999999</v>
      </c>
      <c r="V39" s="58">
        <v>178.71388999999999</v>
      </c>
      <c r="W39" s="58">
        <v>178.71388999999999</v>
      </c>
      <c r="X39" s="58">
        <v>178.71388999999999</v>
      </c>
      <c r="Y39" s="58">
        <v>178.71388999999999</v>
      </c>
      <c r="Z39" s="58">
        <v>178.71388999999999</v>
      </c>
      <c r="AA39" s="58">
        <v>178.71388999999999</v>
      </c>
      <c r="AB39" s="58">
        <v>178.71388999999999</v>
      </c>
      <c r="AC39" s="58">
        <v>178.71388999999999</v>
      </c>
      <c r="AD39" s="58">
        <v>178.71388999999999</v>
      </c>
      <c r="AE39" s="124">
        <f t="shared" si="0"/>
        <v>178.71388999999999</v>
      </c>
    </row>
    <row r="40" spans="1:31" x14ac:dyDescent="0.25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24">
        <f t="shared" si="0"/>
        <v>0</v>
      </c>
    </row>
    <row r="41" spans="1:31" x14ac:dyDescent="0.25">
      <c r="A41" s="137" t="s">
        <v>245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24">
        <f t="shared" si="0"/>
        <v>0</v>
      </c>
    </row>
    <row r="42" spans="1:31" ht="15.75" thickBot="1" x14ac:dyDescent="0.3">
      <c r="A42" s="137" t="s">
        <v>426</v>
      </c>
      <c r="B42" s="138">
        <v>0</v>
      </c>
      <c r="C42" s="138">
        <v>0</v>
      </c>
      <c r="D42" s="138">
        <v>9758.6631199999993</v>
      </c>
      <c r="E42" s="138">
        <v>9758.6631199999993</v>
      </c>
      <c r="F42" s="138">
        <v>9758.6631199999993</v>
      </c>
      <c r="G42" s="138">
        <v>9758.6631199999993</v>
      </c>
      <c r="H42" s="138">
        <v>14130.22012</v>
      </c>
      <c r="I42" s="138">
        <v>14813.0562866666</v>
      </c>
      <c r="J42" s="138">
        <v>15495.892453333299</v>
      </c>
      <c r="K42" s="138">
        <v>16178.7286199999</v>
      </c>
      <c r="L42" s="138">
        <v>16861.5647866666</v>
      </c>
      <c r="M42" s="138">
        <v>17544.400953333301</v>
      </c>
      <c r="N42" s="138">
        <v>18227.237120000002</v>
      </c>
      <c r="O42" s="138">
        <v>18860.9612033333</v>
      </c>
      <c r="P42" s="138">
        <v>19494.685286666601</v>
      </c>
      <c r="Q42" s="138">
        <v>20128.409370000001</v>
      </c>
      <c r="R42" s="138">
        <v>20762.133453333299</v>
      </c>
      <c r="S42" s="138">
        <v>21395.857536666601</v>
      </c>
      <c r="T42" s="138">
        <v>22029.581620000001</v>
      </c>
      <c r="U42" s="138">
        <v>22663.305703333299</v>
      </c>
      <c r="V42" s="138">
        <v>23297.029786666601</v>
      </c>
      <c r="W42" s="138">
        <v>23930.75387</v>
      </c>
      <c r="X42" s="138">
        <v>24564.477953333299</v>
      </c>
      <c r="Y42" s="138">
        <v>25198.2020366666</v>
      </c>
      <c r="Z42" s="138">
        <v>25831.92612</v>
      </c>
      <c r="AA42" s="138">
        <v>26522.610120000001</v>
      </c>
      <c r="AB42" s="138">
        <v>27213.294119999999</v>
      </c>
      <c r="AC42" s="138">
        <v>27903.97812</v>
      </c>
      <c r="AD42" s="138">
        <v>28594.662120000001</v>
      </c>
      <c r="AE42" s="124">
        <f t="shared" si="0"/>
        <v>24608.293273846128</v>
      </c>
    </row>
    <row r="43" spans="1:31" x14ac:dyDescent="0.25">
      <c r="A43" s="137" t="s">
        <v>427</v>
      </c>
      <c r="B43" s="58">
        <v>0</v>
      </c>
      <c r="C43" s="58">
        <v>0</v>
      </c>
      <c r="D43" s="58">
        <v>9758.6631199999993</v>
      </c>
      <c r="E43" s="58">
        <v>9758.6631199999993</v>
      </c>
      <c r="F43" s="58">
        <v>9758.6631199999993</v>
      </c>
      <c r="G43" s="58">
        <v>9758.6631199999993</v>
      </c>
      <c r="H43" s="58">
        <v>14130.22012</v>
      </c>
      <c r="I43" s="58">
        <v>14813.0562866666</v>
      </c>
      <c r="J43" s="58">
        <v>15495.892453333299</v>
      </c>
      <c r="K43" s="58">
        <v>16178.7286199999</v>
      </c>
      <c r="L43" s="58">
        <v>16861.5647866666</v>
      </c>
      <c r="M43" s="58">
        <v>17544.400953333301</v>
      </c>
      <c r="N43" s="58">
        <v>18227.237120000002</v>
      </c>
      <c r="O43" s="58">
        <v>18860.9612033333</v>
      </c>
      <c r="P43" s="58">
        <v>19494.685286666601</v>
      </c>
      <c r="Q43" s="58">
        <v>20128.409370000001</v>
      </c>
      <c r="R43" s="58">
        <v>20762.133453333299</v>
      </c>
      <c r="S43" s="58">
        <v>21395.857536666601</v>
      </c>
      <c r="T43" s="58">
        <v>22029.581620000001</v>
      </c>
      <c r="U43" s="58">
        <v>22663.305703333299</v>
      </c>
      <c r="V43" s="58">
        <v>23297.029786666601</v>
      </c>
      <c r="W43" s="58">
        <v>23930.75387</v>
      </c>
      <c r="X43" s="58">
        <v>24564.477953333299</v>
      </c>
      <c r="Y43" s="58">
        <v>25198.2020366666</v>
      </c>
      <c r="Z43" s="58">
        <v>25831.92612</v>
      </c>
      <c r="AA43" s="58">
        <v>26522.610120000001</v>
      </c>
      <c r="AB43" s="58">
        <v>27213.294119999999</v>
      </c>
      <c r="AC43" s="58">
        <v>27903.97812</v>
      </c>
      <c r="AD43" s="58">
        <v>28594.662120000001</v>
      </c>
      <c r="AE43" s="124">
        <f t="shared" si="0"/>
        <v>24608.293273846128</v>
      </c>
    </row>
    <row r="44" spans="1:31" x14ac:dyDescent="0.25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24">
        <f t="shared" si="0"/>
        <v>0</v>
      </c>
    </row>
    <row r="45" spans="1:31" ht="15.75" thickBot="1" x14ac:dyDescent="0.3">
      <c r="A45" s="135" t="s">
        <v>246</v>
      </c>
      <c r="B45" s="139">
        <v>428.71388999999999</v>
      </c>
      <c r="C45" s="139">
        <v>428.71388999999999</v>
      </c>
      <c r="D45" s="139">
        <v>10187.37701</v>
      </c>
      <c r="E45" s="139">
        <v>10187.37701</v>
      </c>
      <c r="F45" s="139">
        <v>10187.37701</v>
      </c>
      <c r="G45" s="139">
        <v>10187.37701</v>
      </c>
      <c r="H45" s="139">
        <v>14558.934010000001</v>
      </c>
      <c r="I45" s="139">
        <v>15241.7701766666</v>
      </c>
      <c r="J45" s="139">
        <v>15924.6063433333</v>
      </c>
      <c r="K45" s="139">
        <v>16607.442509999899</v>
      </c>
      <c r="L45" s="139">
        <v>17290.278676666599</v>
      </c>
      <c r="M45" s="139">
        <v>17973.1148433333</v>
      </c>
      <c r="N45" s="139">
        <v>18655.951010000001</v>
      </c>
      <c r="O45" s="139">
        <v>19289.675093333299</v>
      </c>
      <c r="P45" s="139">
        <v>19923.3991766666</v>
      </c>
      <c r="Q45" s="139">
        <v>20557.12326</v>
      </c>
      <c r="R45" s="139">
        <v>21190.847343333298</v>
      </c>
      <c r="S45" s="139">
        <v>21824.5714266666</v>
      </c>
      <c r="T45" s="139">
        <v>22458.29551</v>
      </c>
      <c r="U45" s="139">
        <v>23092.019593333302</v>
      </c>
      <c r="V45" s="139">
        <v>23725.7436766666</v>
      </c>
      <c r="W45" s="139">
        <v>24359.46776</v>
      </c>
      <c r="X45" s="139">
        <v>24993.191843333301</v>
      </c>
      <c r="Y45" s="139">
        <v>25626.915926666599</v>
      </c>
      <c r="Z45" s="139">
        <v>26260.640009999999</v>
      </c>
      <c r="AA45" s="139">
        <v>26951.32401</v>
      </c>
      <c r="AB45" s="139">
        <v>27642.008010000001</v>
      </c>
      <c r="AC45" s="139">
        <v>28332.692009999999</v>
      </c>
      <c r="AD45" s="139">
        <v>29023.37601</v>
      </c>
      <c r="AE45" s="124">
        <f t="shared" si="0"/>
        <v>25037.007163846134</v>
      </c>
    </row>
    <row r="46" spans="1:31" x14ac:dyDescent="0.25">
      <c r="AE46" s="124">
        <f t="shared" si="0"/>
        <v>0</v>
      </c>
    </row>
    <row r="47" spans="1:31" x14ac:dyDescent="0.25">
      <c r="A47" s="135" t="s">
        <v>247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24">
        <f t="shared" si="0"/>
        <v>0</v>
      </c>
    </row>
    <row r="48" spans="1:31" x14ac:dyDescent="0.25">
      <c r="A48" s="137" t="s">
        <v>248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24">
        <f t="shared" si="0"/>
        <v>0</v>
      </c>
    </row>
    <row r="49" spans="1:31" x14ac:dyDescent="0.25">
      <c r="A49" s="137" t="s">
        <v>249</v>
      </c>
      <c r="B49" s="58">
        <v>12816.843429999901</v>
      </c>
      <c r="C49" s="58">
        <v>12427.772929999999</v>
      </c>
      <c r="D49" s="58">
        <v>11641.19238</v>
      </c>
      <c r="E49" s="58">
        <v>9971.0925000000007</v>
      </c>
      <c r="F49" s="58">
        <v>12215.742249999999</v>
      </c>
      <c r="G49" s="58">
        <v>7161.2765799999997</v>
      </c>
      <c r="H49" s="58">
        <v>11928.16518</v>
      </c>
      <c r="I49" s="58">
        <v>5000</v>
      </c>
      <c r="J49" s="58">
        <v>5000</v>
      </c>
      <c r="K49" s="58">
        <v>5000</v>
      </c>
      <c r="L49" s="58">
        <v>5000</v>
      </c>
      <c r="M49" s="58">
        <v>5000</v>
      </c>
      <c r="N49" s="58">
        <v>5000</v>
      </c>
      <c r="O49" s="58">
        <v>5000</v>
      </c>
      <c r="P49" s="58">
        <v>5000</v>
      </c>
      <c r="Q49" s="58">
        <v>5000</v>
      </c>
      <c r="R49" s="58">
        <v>5000</v>
      </c>
      <c r="S49" s="58">
        <v>5000</v>
      </c>
      <c r="T49" s="58">
        <v>5000</v>
      </c>
      <c r="U49" s="58">
        <v>5000</v>
      </c>
      <c r="V49" s="58">
        <v>5000</v>
      </c>
      <c r="W49" s="58">
        <v>5000</v>
      </c>
      <c r="X49" s="58">
        <v>5000</v>
      </c>
      <c r="Y49" s="58">
        <v>5000</v>
      </c>
      <c r="Z49" s="58">
        <v>5000</v>
      </c>
      <c r="AA49" s="58">
        <v>5000</v>
      </c>
      <c r="AB49" s="58">
        <v>5000</v>
      </c>
      <c r="AC49" s="58">
        <v>5000</v>
      </c>
      <c r="AD49" s="58">
        <v>5000</v>
      </c>
      <c r="AE49" s="124">
        <f t="shared" si="0"/>
        <v>5000</v>
      </c>
    </row>
    <row r="50" spans="1:31" ht="15.75" thickBot="1" x14ac:dyDescent="0.3">
      <c r="A50" s="137" t="s">
        <v>250</v>
      </c>
      <c r="B50" s="138">
        <v>61.03</v>
      </c>
      <c r="C50" s="138">
        <v>61.03</v>
      </c>
      <c r="D50" s="138">
        <v>61.03</v>
      </c>
      <c r="E50" s="138">
        <v>61.03</v>
      </c>
      <c r="F50" s="138">
        <v>61.03</v>
      </c>
      <c r="G50" s="138">
        <v>61.03</v>
      </c>
      <c r="H50" s="138">
        <v>61.03</v>
      </c>
      <c r="I50" s="138">
        <v>61.03</v>
      </c>
      <c r="J50" s="138">
        <v>61.03</v>
      </c>
      <c r="K50" s="138">
        <v>61.03</v>
      </c>
      <c r="L50" s="138">
        <v>61.03</v>
      </c>
      <c r="M50" s="138">
        <v>61.03</v>
      </c>
      <c r="N50" s="138">
        <v>61.03</v>
      </c>
      <c r="O50" s="138">
        <v>61.03</v>
      </c>
      <c r="P50" s="138">
        <v>61.03</v>
      </c>
      <c r="Q50" s="138">
        <v>61.03</v>
      </c>
      <c r="R50" s="138">
        <v>61.03</v>
      </c>
      <c r="S50" s="138">
        <v>61.03</v>
      </c>
      <c r="T50" s="138">
        <v>61.03</v>
      </c>
      <c r="U50" s="138">
        <v>61.03</v>
      </c>
      <c r="V50" s="138">
        <v>61.03</v>
      </c>
      <c r="W50" s="138">
        <v>61.03</v>
      </c>
      <c r="X50" s="138">
        <v>61.03</v>
      </c>
      <c r="Y50" s="138">
        <v>61.03</v>
      </c>
      <c r="Z50" s="138">
        <v>61.03</v>
      </c>
      <c r="AA50" s="138">
        <v>61.03</v>
      </c>
      <c r="AB50" s="138">
        <v>61.03</v>
      </c>
      <c r="AC50" s="138">
        <v>61.03</v>
      </c>
      <c r="AD50" s="138">
        <v>61.03</v>
      </c>
      <c r="AE50" s="124">
        <f t="shared" si="0"/>
        <v>61.02999999999998</v>
      </c>
    </row>
    <row r="51" spans="1:31" x14ac:dyDescent="0.25">
      <c r="A51" s="137" t="s">
        <v>248</v>
      </c>
      <c r="B51" s="58">
        <v>12877.8734299999</v>
      </c>
      <c r="C51" s="58">
        <v>12488.80293</v>
      </c>
      <c r="D51" s="58">
        <v>11702.222379999999</v>
      </c>
      <c r="E51" s="58">
        <v>10032.122499999999</v>
      </c>
      <c r="F51" s="58">
        <v>12276.77225</v>
      </c>
      <c r="G51" s="58">
        <v>7222.3065799999904</v>
      </c>
      <c r="H51" s="58">
        <v>11989.195180000001</v>
      </c>
      <c r="I51" s="58">
        <v>5061.03</v>
      </c>
      <c r="J51" s="58">
        <v>5061.03</v>
      </c>
      <c r="K51" s="58">
        <v>5061.03</v>
      </c>
      <c r="L51" s="58">
        <v>5061.03</v>
      </c>
      <c r="M51" s="58">
        <v>5061.03</v>
      </c>
      <c r="N51" s="58">
        <v>5061.03</v>
      </c>
      <c r="O51" s="58">
        <v>5061.03</v>
      </c>
      <c r="P51" s="58">
        <v>5061.03</v>
      </c>
      <c r="Q51" s="58">
        <v>5061.03</v>
      </c>
      <c r="R51" s="58">
        <v>5061.03</v>
      </c>
      <c r="S51" s="58">
        <v>5061.03</v>
      </c>
      <c r="T51" s="58">
        <v>5061.03</v>
      </c>
      <c r="U51" s="58">
        <v>5061.03</v>
      </c>
      <c r="V51" s="58">
        <v>5061.03</v>
      </c>
      <c r="W51" s="58">
        <v>5061.03</v>
      </c>
      <c r="X51" s="58">
        <v>5061.03</v>
      </c>
      <c r="Y51" s="58">
        <v>5061.03</v>
      </c>
      <c r="Z51" s="58">
        <v>5061.03</v>
      </c>
      <c r="AA51" s="58">
        <v>5061.03</v>
      </c>
      <c r="AB51" s="58">
        <v>5061.03</v>
      </c>
      <c r="AC51" s="58">
        <v>5061.03</v>
      </c>
      <c r="AD51" s="58">
        <v>5061.03</v>
      </c>
      <c r="AE51" s="124">
        <f t="shared" si="0"/>
        <v>5061.03</v>
      </c>
    </row>
    <row r="52" spans="1:31" x14ac:dyDescent="0.25"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24">
        <f t="shared" si="0"/>
        <v>0</v>
      </c>
    </row>
    <row r="53" spans="1:31" x14ac:dyDescent="0.25">
      <c r="A53" s="137" t="s">
        <v>251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24">
        <f t="shared" si="0"/>
        <v>0</v>
      </c>
    </row>
    <row r="54" spans="1:31" ht="15.75" thickBot="1" x14ac:dyDescent="0.3">
      <c r="A54" s="137" t="s">
        <v>252</v>
      </c>
      <c r="B54" s="138">
        <v>1864.1282200000001</v>
      </c>
      <c r="C54" s="138">
        <v>727.69099000000006</v>
      </c>
      <c r="D54" s="138">
        <v>182.53855999999999</v>
      </c>
      <c r="E54" s="138">
        <v>881.35690999999997</v>
      </c>
      <c r="F54" s="138">
        <v>130.18629999999999</v>
      </c>
      <c r="G54" s="138">
        <v>704.09118000000001</v>
      </c>
      <c r="H54" s="138">
        <v>7519.3973999999998</v>
      </c>
      <c r="I54" s="138">
        <v>2.7284841053187799E-12</v>
      </c>
      <c r="J54" s="138">
        <v>6.8212102632969598E-13</v>
      </c>
      <c r="K54" s="138">
        <v>-1.28466126625426E-11</v>
      </c>
      <c r="L54" s="138">
        <v>9.3223206931725096E-12</v>
      </c>
      <c r="M54" s="138">
        <v>-2.23963070311583E-11</v>
      </c>
      <c r="N54" s="138">
        <v>1.1368683772161601E-12</v>
      </c>
      <c r="O54" s="138">
        <v>4.8885340220294804E-12</v>
      </c>
      <c r="P54" s="138">
        <v>-6.35225205769529E-12</v>
      </c>
      <c r="Q54" s="138">
        <v>1.4189538433129201E-11</v>
      </c>
      <c r="R54" s="138">
        <v>-2.77964318229351E-11</v>
      </c>
      <c r="S54" s="138">
        <v>3.3537617127876701E-12</v>
      </c>
      <c r="T54" s="138">
        <v>-1.59161572810262E-12</v>
      </c>
      <c r="U54" s="138">
        <v>1.0800249583553501E-12</v>
      </c>
      <c r="V54" s="138">
        <v>2430.5753321797501</v>
      </c>
      <c r="W54" s="138">
        <v>-9.0949470177292804E-13</v>
      </c>
      <c r="X54" s="138">
        <v>-2.8421709430404002E-13</v>
      </c>
      <c r="Y54" s="138">
        <v>1.9895196601282801E-12</v>
      </c>
      <c r="Z54" s="138">
        <v>-4.9169557314598901E-12</v>
      </c>
      <c r="AA54" s="138">
        <v>-3.46744855050928E-12</v>
      </c>
      <c r="AB54" s="138">
        <v>5.7411853049415998E-12</v>
      </c>
      <c r="AC54" s="138">
        <v>8.5265128291211997E-14</v>
      </c>
      <c r="AD54" s="138">
        <v>4.3485215428518099E-12</v>
      </c>
      <c r="AE54" s="124">
        <f t="shared" si="0"/>
        <v>186.96733324459441</v>
      </c>
    </row>
    <row r="55" spans="1:31" x14ac:dyDescent="0.25">
      <c r="A55" s="137" t="s">
        <v>251</v>
      </c>
      <c r="B55" s="58">
        <v>1864.1282200000001</v>
      </c>
      <c r="C55" s="58">
        <v>727.69099000000006</v>
      </c>
      <c r="D55" s="58">
        <v>182.53855999999999</v>
      </c>
      <c r="E55" s="58">
        <v>881.35690999999997</v>
      </c>
      <c r="F55" s="58">
        <v>130.18629999999999</v>
      </c>
      <c r="G55" s="58">
        <v>704.09118000000001</v>
      </c>
      <c r="H55" s="58">
        <v>7519.3973999999998</v>
      </c>
      <c r="I55" s="58">
        <v>2.7284841053187799E-12</v>
      </c>
      <c r="J55" s="58">
        <v>6.8212102632969598E-13</v>
      </c>
      <c r="K55" s="58">
        <v>-1.28466126625426E-11</v>
      </c>
      <c r="L55" s="58">
        <v>9.3223206931725096E-12</v>
      </c>
      <c r="M55" s="58">
        <v>-2.23963070311583E-11</v>
      </c>
      <c r="N55" s="58">
        <v>1.1368683772161601E-12</v>
      </c>
      <c r="O55" s="58">
        <v>4.8885340220294804E-12</v>
      </c>
      <c r="P55" s="58">
        <v>-6.35225205769529E-12</v>
      </c>
      <c r="Q55" s="58">
        <v>1.4189538433129201E-11</v>
      </c>
      <c r="R55" s="58">
        <v>-2.77964318229351E-11</v>
      </c>
      <c r="S55" s="58">
        <v>3.3537617127876701E-12</v>
      </c>
      <c r="T55" s="58">
        <v>-1.59161572810262E-12</v>
      </c>
      <c r="U55" s="58">
        <v>1.0800249583553501E-12</v>
      </c>
      <c r="V55" s="58">
        <v>2430.5753321797501</v>
      </c>
      <c r="W55" s="58">
        <v>-9.0949470177292804E-13</v>
      </c>
      <c r="X55" s="58">
        <v>-2.8421709430404002E-13</v>
      </c>
      <c r="Y55" s="58">
        <v>1.9895196601282801E-12</v>
      </c>
      <c r="Z55" s="58">
        <v>-4.9169557314598901E-12</v>
      </c>
      <c r="AA55" s="58">
        <v>-3.46744855050928E-12</v>
      </c>
      <c r="AB55" s="58">
        <v>5.7411853049415998E-12</v>
      </c>
      <c r="AC55" s="58">
        <v>8.5265128291211997E-14</v>
      </c>
      <c r="AD55" s="58">
        <v>4.3485215428518099E-12</v>
      </c>
      <c r="AE55" s="124">
        <f t="shared" si="0"/>
        <v>186.96733324459441</v>
      </c>
    </row>
    <row r="56" spans="1:31" x14ac:dyDescent="0.25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24">
        <f t="shared" si="0"/>
        <v>0</v>
      </c>
    </row>
    <row r="57" spans="1:31" x14ac:dyDescent="0.25">
      <c r="A57" s="137" t="s">
        <v>253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24">
        <f t="shared" si="0"/>
        <v>0</v>
      </c>
    </row>
    <row r="58" spans="1:31" x14ac:dyDescent="0.25">
      <c r="A58" s="137" t="s">
        <v>254</v>
      </c>
      <c r="B58" s="58">
        <v>130977.19740999999</v>
      </c>
      <c r="C58" s="58">
        <v>173568.91100999899</v>
      </c>
      <c r="D58" s="58">
        <v>164237.05064999999</v>
      </c>
      <c r="E58" s="58">
        <v>137539.60165</v>
      </c>
      <c r="F58" s="58">
        <v>131249.02995</v>
      </c>
      <c r="G58" s="58">
        <v>120797.80017</v>
      </c>
      <c r="H58" s="58">
        <v>126587.467039999</v>
      </c>
      <c r="I58" s="58">
        <v>149501.74781618101</v>
      </c>
      <c r="J58" s="58">
        <v>156800.69943727099</v>
      </c>
      <c r="K58" s="58">
        <v>145828.3437312</v>
      </c>
      <c r="L58" s="58">
        <v>134622.06099514099</v>
      </c>
      <c r="M58" s="58">
        <v>132121.279513307</v>
      </c>
      <c r="N58" s="58">
        <v>135917.480776121</v>
      </c>
      <c r="O58" s="58">
        <v>161133.67461707501</v>
      </c>
      <c r="P58" s="58">
        <v>151396.87751314399</v>
      </c>
      <c r="Q58" s="58">
        <v>135042.21265324301</v>
      </c>
      <c r="R58" s="58">
        <v>128892.419290342</v>
      </c>
      <c r="S58" s="58">
        <v>123124.43729773699</v>
      </c>
      <c r="T58" s="58">
        <v>131668.84984522601</v>
      </c>
      <c r="U58" s="58">
        <v>147161.53733306201</v>
      </c>
      <c r="V58" s="58">
        <v>153051.83939494501</v>
      </c>
      <c r="W58" s="58">
        <v>142630.684092496</v>
      </c>
      <c r="X58" s="58">
        <v>131649.77397643999</v>
      </c>
      <c r="Y58" s="58">
        <v>128717.788299404</v>
      </c>
      <c r="Z58" s="58">
        <v>133531.62124138701</v>
      </c>
      <c r="AA58" s="58">
        <v>158479.81972252799</v>
      </c>
      <c r="AB58" s="58">
        <v>149665.211480989</v>
      </c>
      <c r="AC58" s="58">
        <v>132231.08431466401</v>
      </c>
      <c r="AD58" s="58">
        <v>128062.47076394</v>
      </c>
      <c r="AE58" s="124">
        <f t="shared" si="0"/>
        <v>137605.19515793538</v>
      </c>
    </row>
    <row r="59" spans="1:31" x14ac:dyDescent="0.25">
      <c r="A59" s="137" t="s">
        <v>255</v>
      </c>
      <c r="B59" s="58">
        <v>29165.5716499999</v>
      </c>
      <c r="C59" s="58">
        <v>32577.012330000001</v>
      </c>
      <c r="D59" s="58">
        <v>26338.38726</v>
      </c>
      <c r="E59" s="58">
        <v>23537.571629999999</v>
      </c>
      <c r="F59" s="58">
        <v>27255.117289999998</v>
      </c>
      <c r="G59" s="58">
        <v>29855.350920000001</v>
      </c>
      <c r="H59" s="58">
        <v>27555.4682499999</v>
      </c>
      <c r="I59" s="58">
        <v>27555.4682499999</v>
      </c>
      <c r="J59" s="58">
        <v>27555.4682499999</v>
      </c>
      <c r="K59" s="58">
        <v>27555.4682499999</v>
      </c>
      <c r="L59" s="58">
        <v>27555.4682499999</v>
      </c>
      <c r="M59" s="58">
        <v>27555.4682499999</v>
      </c>
      <c r="N59" s="58">
        <v>27555.4682499999</v>
      </c>
      <c r="O59" s="58">
        <v>27555.4682499999</v>
      </c>
      <c r="P59" s="58">
        <v>27555.4682499999</v>
      </c>
      <c r="Q59" s="58">
        <v>27555.4682499999</v>
      </c>
      <c r="R59" s="58">
        <v>27555.4682499999</v>
      </c>
      <c r="S59" s="58">
        <v>27555.4682499999</v>
      </c>
      <c r="T59" s="58">
        <v>27555.4682499999</v>
      </c>
      <c r="U59" s="58">
        <v>27555.4682499999</v>
      </c>
      <c r="V59" s="58">
        <v>27555.4682499999</v>
      </c>
      <c r="W59" s="58">
        <v>27555.4682499999</v>
      </c>
      <c r="X59" s="58">
        <v>27555.4682499999</v>
      </c>
      <c r="Y59" s="58">
        <v>27555.4682499999</v>
      </c>
      <c r="Z59" s="58">
        <v>27555.4682499999</v>
      </c>
      <c r="AA59" s="58">
        <v>27555.4682499999</v>
      </c>
      <c r="AB59" s="58">
        <v>27555.4682499999</v>
      </c>
      <c r="AC59" s="58">
        <v>27555.4682499999</v>
      </c>
      <c r="AD59" s="58">
        <v>27555.4682499999</v>
      </c>
      <c r="AE59" s="124">
        <f t="shared" si="0"/>
        <v>27555.4682499999</v>
      </c>
    </row>
    <row r="60" spans="1:31" x14ac:dyDescent="0.25">
      <c r="A60" s="137" t="s">
        <v>393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124">
        <f t="shared" si="0"/>
        <v>0</v>
      </c>
    </row>
    <row r="61" spans="1:31" x14ac:dyDescent="0.25">
      <c r="A61" s="137" t="s">
        <v>256</v>
      </c>
      <c r="B61" s="58">
        <v>536.09190000000001</v>
      </c>
      <c r="C61" s="58">
        <v>315.66687999999999</v>
      </c>
      <c r="D61" s="58">
        <v>265.84537</v>
      </c>
      <c r="E61" s="58">
        <v>1568.69894</v>
      </c>
      <c r="F61" s="58">
        <v>305.95828</v>
      </c>
      <c r="G61" s="58">
        <v>356.58305999999999</v>
      </c>
      <c r="H61" s="58">
        <v>2717.9394600000001</v>
      </c>
      <c r="I61" s="58">
        <v>2717.9394600000001</v>
      </c>
      <c r="J61" s="58">
        <v>2717.9394600000001</v>
      </c>
      <c r="K61" s="58">
        <v>2717.9394600000001</v>
      </c>
      <c r="L61" s="58">
        <v>2717.9394600000001</v>
      </c>
      <c r="M61" s="58">
        <v>2717.9394600000001</v>
      </c>
      <c r="N61" s="58">
        <v>2717.9394600000001</v>
      </c>
      <c r="O61" s="58">
        <v>2717.9394600000001</v>
      </c>
      <c r="P61" s="58">
        <v>2717.9394600000001</v>
      </c>
      <c r="Q61" s="58">
        <v>2717.9394600000001</v>
      </c>
      <c r="R61" s="58">
        <v>2717.9394600000001</v>
      </c>
      <c r="S61" s="58">
        <v>2717.9394600000001</v>
      </c>
      <c r="T61" s="58">
        <v>2717.9394600000001</v>
      </c>
      <c r="U61" s="58">
        <v>2717.9394600000001</v>
      </c>
      <c r="V61" s="58">
        <v>2717.9394600000001</v>
      </c>
      <c r="W61" s="58">
        <v>2717.9394600000001</v>
      </c>
      <c r="X61" s="58">
        <v>2717.9394600000001</v>
      </c>
      <c r="Y61" s="58">
        <v>2717.9394600000001</v>
      </c>
      <c r="Z61" s="58">
        <v>2717.9394600000001</v>
      </c>
      <c r="AA61" s="58">
        <v>2717.9394600000001</v>
      </c>
      <c r="AB61" s="58">
        <v>2717.9394600000001</v>
      </c>
      <c r="AC61" s="58">
        <v>2717.9394600000001</v>
      </c>
      <c r="AD61" s="58">
        <v>2717.9394600000001</v>
      </c>
      <c r="AE61" s="124">
        <f t="shared" si="0"/>
        <v>2717.9394600000005</v>
      </c>
    </row>
    <row r="62" spans="1:31" x14ac:dyDescent="0.25">
      <c r="A62" s="137" t="s">
        <v>257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124">
        <f t="shared" si="0"/>
        <v>0</v>
      </c>
    </row>
    <row r="63" spans="1:31" x14ac:dyDescent="0.25">
      <c r="A63" s="137" t="s">
        <v>258</v>
      </c>
      <c r="B63" s="58">
        <v>-1410.8763099999901</v>
      </c>
      <c r="C63" s="58">
        <v>-1512.02865</v>
      </c>
      <c r="D63" s="58">
        <v>-1545.2561800000001</v>
      </c>
      <c r="E63" s="58">
        <v>-1526.4698899999901</v>
      </c>
      <c r="F63" s="58">
        <v>-1504.2720899999999</v>
      </c>
      <c r="G63" s="58">
        <v>-1348.84564</v>
      </c>
      <c r="H63" s="58">
        <v>-1278.49835999999</v>
      </c>
      <c r="I63" s="58">
        <v>-1278.49835999999</v>
      </c>
      <c r="J63" s="58">
        <v>-1278.49835999999</v>
      </c>
      <c r="K63" s="58">
        <v>-1278.49835999999</v>
      </c>
      <c r="L63" s="58">
        <v>-1278.49835999999</v>
      </c>
      <c r="M63" s="58">
        <v>-1278.49835999999</v>
      </c>
      <c r="N63" s="58">
        <v>-1278.49835999999</v>
      </c>
      <c r="O63" s="58">
        <v>-1278.49835999999</v>
      </c>
      <c r="P63" s="58">
        <v>-1278.49835999999</v>
      </c>
      <c r="Q63" s="58">
        <v>-1278.49835999999</v>
      </c>
      <c r="R63" s="58">
        <v>-1278.49835999999</v>
      </c>
      <c r="S63" s="58">
        <v>-1278.49835999999</v>
      </c>
      <c r="T63" s="58">
        <v>-1278.49835999999</v>
      </c>
      <c r="U63" s="58">
        <v>-1278.49835999999</v>
      </c>
      <c r="V63" s="58">
        <v>-1278.49835999999</v>
      </c>
      <c r="W63" s="58">
        <v>-1278.49835999999</v>
      </c>
      <c r="X63" s="58">
        <v>-1278.49835999999</v>
      </c>
      <c r="Y63" s="58">
        <v>-1278.49835999999</v>
      </c>
      <c r="Z63" s="58">
        <v>-1278.49835999999</v>
      </c>
      <c r="AA63" s="58">
        <v>-1278.49835999999</v>
      </c>
      <c r="AB63" s="58">
        <v>-1278.49835999999</v>
      </c>
      <c r="AC63" s="58">
        <v>-1278.49835999999</v>
      </c>
      <c r="AD63" s="58">
        <v>-1278.49835999999</v>
      </c>
      <c r="AE63" s="124">
        <f t="shared" si="0"/>
        <v>-1278.4983599999903</v>
      </c>
    </row>
    <row r="64" spans="1:31" x14ac:dyDescent="0.25">
      <c r="A64" s="137" t="s">
        <v>259</v>
      </c>
      <c r="B64" s="58">
        <v>-67.242559999999997</v>
      </c>
      <c r="C64" s="58">
        <v>-67.242559999999997</v>
      </c>
      <c r="D64" s="58">
        <v>-67.242559999999997</v>
      </c>
      <c r="E64" s="58">
        <v>-42.001579999999997</v>
      </c>
      <c r="F64" s="58">
        <v>-42.001579999999997</v>
      </c>
      <c r="G64" s="58">
        <v>-42.001579999999997</v>
      </c>
      <c r="H64" s="58">
        <v>-22.152189999999901</v>
      </c>
      <c r="I64" s="58">
        <v>-22.152189999999901</v>
      </c>
      <c r="J64" s="58">
        <v>-22.152189999999901</v>
      </c>
      <c r="K64" s="58">
        <v>-22.152189999999901</v>
      </c>
      <c r="L64" s="58">
        <v>-22.152189999999901</v>
      </c>
      <c r="M64" s="58">
        <v>-22.152189999999901</v>
      </c>
      <c r="N64" s="58">
        <v>-22.152189999999901</v>
      </c>
      <c r="O64" s="58">
        <v>-22.152189999999901</v>
      </c>
      <c r="P64" s="58">
        <v>-22.152189999999901</v>
      </c>
      <c r="Q64" s="58">
        <v>-22.152189999999901</v>
      </c>
      <c r="R64" s="58">
        <v>-22.152189999999901</v>
      </c>
      <c r="S64" s="58">
        <v>-22.152189999999901</v>
      </c>
      <c r="T64" s="58">
        <v>-22.152189999999901</v>
      </c>
      <c r="U64" s="58">
        <v>-22.152189999999901</v>
      </c>
      <c r="V64" s="58">
        <v>-22.152189999999901</v>
      </c>
      <c r="W64" s="58">
        <v>-22.152189999999901</v>
      </c>
      <c r="X64" s="58">
        <v>-22.152189999999901</v>
      </c>
      <c r="Y64" s="58">
        <v>-22.152189999999901</v>
      </c>
      <c r="Z64" s="58">
        <v>-22.152189999999901</v>
      </c>
      <c r="AA64" s="58">
        <v>-22.152189999999901</v>
      </c>
      <c r="AB64" s="58">
        <v>-22.152189999999901</v>
      </c>
      <c r="AC64" s="58">
        <v>-22.152189999999901</v>
      </c>
      <c r="AD64" s="58">
        <v>-22.152189999999901</v>
      </c>
      <c r="AE64" s="124">
        <f t="shared" si="0"/>
        <v>-22.152189999999901</v>
      </c>
    </row>
    <row r="65" spans="1:31" x14ac:dyDescent="0.25">
      <c r="A65" s="137" t="s">
        <v>260</v>
      </c>
      <c r="B65" s="58">
        <v>123.67312</v>
      </c>
      <c r="C65" s="58">
        <v>103.06093</v>
      </c>
      <c r="D65" s="58">
        <v>82.448740000000001</v>
      </c>
      <c r="E65" s="58">
        <v>61.836550000000003</v>
      </c>
      <c r="F65" s="58">
        <v>41.224359999999997</v>
      </c>
      <c r="G65" s="58">
        <v>20.612169999999999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124">
        <f t="shared" si="0"/>
        <v>0</v>
      </c>
    </row>
    <row r="66" spans="1:31" x14ac:dyDescent="0.25">
      <c r="A66" s="137" t="s">
        <v>261</v>
      </c>
      <c r="B66" s="58">
        <v>548.54818999999998</v>
      </c>
      <c r="C66" s="58">
        <v>638.89584000000002</v>
      </c>
      <c r="D66" s="58">
        <v>795.39876000000004</v>
      </c>
      <c r="E66" s="58">
        <v>701.08213000000001</v>
      </c>
      <c r="F66" s="58">
        <v>395.82137</v>
      </c>
      <c r="G66" s="58">
        <v>484.35503999999997</v>
      </c>
      <c r="H66" s="58">
        <v>607.15839000000005</v>
      </c>
      <c r="I66" s="58">
        <v>607.15839000000005</v>
      </c>
      <c r="J66" s="58">
        <v>607.15839000000005</v>
      </c>
      <c r="K66" s="58">
        <v>607.15839000000005</v>
      </c>
      <c r="L66" s="58">
        <v>607.15839000000005</v>
      </c>
      <c r="M66" s="58">
        <v>607.15839000000005</v>
      </c>
      <c r="N66" s="58">
        <v>607.15839000000005</v>
      </c>
      <c r="O66" s="58">
        <v>607.15839000000005</v>
      </c>
      <c r="P66" s="58">
        <v>607.15839000000005</v>
      </c>
      <c r="Q66" s="58">
        <v>607.15839000000005</v>
      </c>
      <c r="R66" s="58">
        <v>607.15839000000005</v>
      </c>
      <c r="S66" s="58">
        <v>607.15839000000005</v>
      </c>
      <c r="T66" s="58">
        <v>607.15839000000005</v>
      </c>
      <c r="U66" s="58">
        <v>607.15839000000005</v>
      </c>
      <c r="V66" s="58">
        <v>607.15839000000005</v>
      </c>
      <c r="W66" s="58">
        <v>607.15839000000005</v>
      </c>
      <c r="X66" s="58">
        <v>607.15839000000005</v>
      </c>
      <c r="Y66" s="58">
        <v>607.15839000000005</v>
      </c>
      <c r="Z66" s="58">
        <v>607.15839000000005</v>
      </c>
      <c r="AA66" s="58">
        <v>607.15839000000005</v>
      </c>
      <c r="AB66" s="58">
        <v>607.15839000000005</v>
      </c>
      <c r="AC66" s="58">
        <v>607.15839000000005</v>
      </c>
      <c r="AD66" s="58">
        <v>607.15839000000005</v>
      </c>
      <c r="AE66" s="124">
        <f t="shared" si="0"/>
        <v>607.15839000000028</v>
      </c>
    </row>
    <row r="67" spans="1:31" ht="15.75" thickBot="1" x14ac:dyDescent="0.3">
      <c r="A67" s="137" t="s">
        <v>262</v>
      </c>
      <c r="B67" s="138">
        <v>112646.659489999</v>
      </c>
      <c r="C67" s="138">
        <v>113265.92602</v>
      </c>
      <c r="D67" s="138">
        <v>89491.269759999996</v>
      </c>
      <c r="E67" s="138">
        <v>96925.49613</v>
      </c>
      <c r="F67" s="138">
        <v>82920.373169999904</v>
      </c>
      <c r="G67" s="138">
        <v>94453.202900000004</v>
      </c>
      <c r="H67" s="138">
        <v>96421.983219999995</v>
      </c>
      <c r="I67" s="138">
        <v>91378.413723778198</v>
      </c>
      <c r="J67" s="138">
        <v>92189.243763368693</v>
      </c>
      <c r="K67" s="138">
        <v>84151.124719182495</v>
      </c>
      <c r="L67" s="138">
        <v>77301.337041874096</v>
      </c>
      <c r="M67" s="138">
        <v>85922.243553365595</v>
      </c>
      <c r="N67" s="138">
        <v>104140.243948563</v>
      </c>
      <c r="O67" s="138">
        <v>103604.49758325001</v>
      </c>
      <c r="P67" s="138">
        <v>95751.921485562605</v>
      </c>
      <c r="Q67" s="138">
        <v>95365.586738052996</v>
      </c>
      <c r="R67" s="138">
        <v>83569.715328914404</v>
      </c>
      <c r="S67" s="138">
        <v>90539.730558450305</v>
      </c>
      <c r="T67" s="138">
        <v>92012.868000014307</v>
      </c>
      <c r="U67" s="138">
        <v>91619.012596551707</v>
      </c>
      <c r="V67" s="138">
        <v>92704.178913318698</v>
      </c>
      <c r="W67" s="138">
        <v>84852.586252123394</v>
      </c>
      <c r="X67" s="138">
        <v>78629.071168222697</v>
      </c>
      <c r="Y67" s="138">
        <v>88438.967862014295</v>
      </c>
      <c r="Z67" s="138">
        <v>104237.542650976</v>
      </c>
      <c r="AA67" s="138">
        <v>105968.08517808899</v>
      </c>
      <c r="AB67" s="138">
        <v>97352.1342247992</v>
      </c>
      <c r="AC67" s="138">
        <v>99519.009839463397</v>
      </c>
      <c r="AD67" s="138">
        <v>84734.878179680498</v>
      </c>
      <c r="AE67" s="124">
        <f t="shared" si="0"/>
        <v>91859.829288662906</v>
      </c>
    </row>
    <row r="68" spans="1:31" x14ac:dyDescent="0.25">
      <c r="A68" s="137" t="s">
        <v>253</v>
      </c>
      <c r="B68" s="58">
        <v>272519.62289</v>
      </c>
      <c r="C68" s="58">
        <v>318890.20179999998</v>
      </c>
      <c r="D68" s="58">
        <v>279597.90179999999</v>
      </c>
      <c r="E68" s="58">
        <v>258765.815559999</v>
      </c>
      <c r="F68" s="58">
        <v>240621.25074999899</v>
      </c>
      <c r="G68" s="58">
        <v>244577.05704000001</v>
      </c>
      <c r="H68" s="58">
        <v>252589.36580999999</v>
      </c>
      <c r="I68" s="58">
        <v>270460.077089959</v>
      </c>
      <c r="J68" s="58">
        <v>278569.85875064001</v>
      </c>
      <c r="K68" s="58">
        <v>259559.384000383</v>
      </c>
      <c r="L68" s="58">
        <v>241503.313587015</v>
      </c>
      <c r="M68" s="58">
        <v>247623.438616673</v>
      </c>
      <c r="N68" s="58">
        <v>269637.64027468499</v>
      </c>
      <c r="O68" s="58">
        <v>294318.08775032498</v>
      </c>
      <c r="P68" s="58">
        <v>276728.71454870701</v>
      </c>
      <c r="Q68" s="58">
        <v>259987.71494129699</v>
      </c>
      <c r="R68" s="58">
        <v>242042.05016925599</v>
      </c>
      <c r="S68" s="58">
        <v>243244.083406188</v>
      </c>
      <c r="T68" s="58">
        <v>253261.63339524</v>
      </c>
      <c r="U68" s="58">
        <v>268360.46547961299</v>
      </c>
      <c r="V68" s="58">
        <v>275335.933858264</v>
      </c>
      <c r="W68" s="58">
        <v>257063.18589461999</v>
      </c>
      <c r="X68" s="58">
        <v>239858.76069466199</v>
      </c>
      <c r="Y68" s="58">
        <v>246736.67171141901</v>
      </c>
      <c r="Z68" s="58">
        <v>267349.07944236399</v>
      </c>
      <c r="AA68" s="58">
        <v>294027.820450617</v>
      </c>
      <c r="AB68" s="58">
        <v>276597.26125578798</v>
      </c>
      <c r="AC68" s="58">
        <v>261330.00970412701</v>
      </c>
      <c r="AD68" s="58">
        <v>242377.26449361999</v>
      </c>
      <c r="AE68" s="124">
        <f t="shared" si="0"/>
        <v>259044.93999659832</v>
      </c>
    </row>
    <row r="69" spans="1:31" x14ac:dyDescent="0.25"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24">
        <f t="shared" si="0"/>
        <v>0</v>
      </c>
    </row>
    <row r="70" spans="1:31" x14ac:dyDescent="0.25">
      <c r="A70" s="137" t="s">
        <v>263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24">
        <f t="shared" si="0"/>
        <v>0</v>
      </c>
    </row>
    <row r="71" spans="1:31" x14ac:dyDescent="0.25">
      <c r="A71" s="137" t="s">
        <v>387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124">
        <f t="shared" si="0"/>
        <v>0</v>
      </c>
    </row>
    <row r="72" spans="1:31" x14ac:dyDescent="0.25">
      <c r="A72" s="137" t="s">
        <v>264</v>
      </c>
      <c r="B72" s="58">
        <v>0</v>
      </c>
      <c r="C72" s="58">
        <v>0.95953999999999995</v>
      </c>
      <c r="D72" s="58">
        <v>33.595869999999998</v>
      </c>
      <c r="E72" s="58">
        <v>34.027830000000002</v>
      </c>
      <c r="F72" s="58">
        <v>35.518599999999999</v>
      </c>
      <c r="G72" s="58">
        <v>53.581339999999997</v>
      </c>
      <c r="H72" s="58">
        <v>0</v>
      </c>
      <c r="I72" s="58">
        <v>1002.5970599999901</v>
      </c>
      <c r="J72" s="58">
        <v>1007.66205999999</v>
      </c>
      <c r="K72" s="58">
        <v>740.51606000000004</v>
      </c>
      <c r="L72" s="58">
        <v>1275.9489599999899</v>
      </c>
      <c r="M72" s="58">
        <v>1590.1022599999999</v>
      </c>
      <c r="N72" s="58">
        <v>2154.5393599999902</v>
      </c>
      <c r="O72" s="58">
        <v>2538.8347599999902</v>
      </c>
      <c r="P72" s="58">
        <v>2849.3138599999902</v>
      </c>
      <c r="Q72" s="58">
        <v>3203.7324599999902</v>
      </c>
      <c r="R72" s="58">
        <v>3710.43336</v>
      </c>
      <c r="S72" s="58">
        <v>4381.7328600000001</v>
      </c>
      <c r="T72" s="58">
        <v>4465.0239600000004</v>
      </c>
      <c r="U72" s="58">
        <v>4719.3179600000003</v>
      </c>
      <c r="V72" s="58">
        <v>5188.2871599999999</v>
      </c>
      <c r="W72" s="58">
        <v>5031.6399600000004</v>
      </c>
      <c r="X72" s="58">
        <v>4309.90996</v>
      </c>
      <c r="Y72" s="58">
        <v>4007.3603600000001</v>
      </c>
      <c r="Z72" s="58">
        <v>4424.91716</v>
      </c>
      <c r="AA72" s="58">
        <v>4629.4026599999997</v>
      </c>
      <c r="AB72" s="58">
        <v>4835.7541599999904</v>
      </c>
      <c r="AC72" s="58">
        <v>4844.6405599999998</v>
      </c>
      <c r="AD72" s="58">
        <v>5417.5252599999903</v>
      </c>
      <c r="AE72" s="124">
        <f t="shared" si="0"/>
        <v>4612.7650292307671</v>
      </c>
    </row>
    <row r="73" spans="1:31" ht="15.75" thickBot="1" x14ac:dyDescent="0.3">
      <c r="A73" s="137" t="s">
        <v>394</v>
      </c>
      <c r="B73" s="138">
        <v>0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v>0</v>
      </c>
      <c r="R73" s="138">
        <v>0</v>
      </c>
      <c r="S73" s="138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0</v>
      </c>
      <c r="AA73" s="138">
        <v>0</v>
      </c>
      <c r="AB73" s="138">
        <v>0</v>
      </c>
      <c r="AC73" s="138">
        <v>0</v>
      </c>
      <c r="AD73" s="138">
        <v>0</v>
      </c>
      <c r="AE73" s="124">
        <f t="shared" si="0"/>
        <v>0</v>
      </c>
    </row>
    <row r="74" spans="1:31" x14ac:dyDescent="0.25">
      <c r="A74" s="137" t="s">
        <v>263</v>
      </c>
      <c r="B74" s="58">
        <v>0</v>
      </c>
      <c r="C74" s="58">
        <v>0.95953999999999995</v>
      </c>
      <c r="D74" s="58">
        <v>33.595869999999998</v>
      </c>
      <c r="E74" s="58">
        <v>34.027830000000002</v>
      </c>
      <c r="F74" s="58">
        <v>35.518599999999999</v>
      </c>
      <c r="G74" s="58">
        <v>53.581339999999997</v>
      </c>
      <c r="H74" s="58">
        <v>0</v>
      </c>
      <c r="I74" s="58">
        <v>1002.5970599999901</v>
      </c>
      <c r="J74" s="58">
        <v>1007.66205999999</v>
      </c>
      <c r="K74" s="58">
        <v>740.51606000000004</v>
      </c>
      <c r="L74" s="58">
        <v>1275.9489599999899</v>
      </c>
      <c r="M74" s="58">
        <v>1590.1022599999999</v>
      </c>
      <c r="N74" s="58">
        <v>2154.5393599999902</v>
      </c>
      <c r="O74" s="58">
        <v>2538.8347599999902</v>
      </c>
      <c r="P74" s="58">
        <v>2849.3138599999902</v>
      </c>
      <c r="Q74" s="58">
        <v>3203.7324599999902</v>
      </c>
      <c r="R74" s="58">
        <v>3710.43336</v>
      </c>
      <c r="S74" s="58">
        <v>4381.7328600000001</v>
      </c>
      <c r="T74" s="58">
        <v>4465.0239600000004</v>
      </c>
      <c r="U74" s="58">
        <v>4719.3179600000003</v>
      </c>
      <c r="V74" s="58">
        <v>5188.2871599999999</v>
      </c>
      <c r="W74" s="58">
        <v>5031.6399600000004</v>
      </c>
      <c r="X74" s="58">
        <v>4309.90996</v>
      </c>
      <c r="Y74" s="58">
        <v>4007.3603600000001</v>
      </c>
      <c r="Z74" s="58">
        <v>4424.91716</v>
      </c>
      <c r="AA74" s="58">
        <v>4629.4026599999997</v>
      </c>
      <c r="AB74" s="58">
        <v>4835.7541599999904</v>
      </c>
      <c r="AC74" s="58">
        <v>4844.6405599999998</v>
      </c>
      <c r="AD74" s="58">
        <v>5417.5252599999903</v>
      </c>
      <c r="AE74" s="124">
        <f t="shared" si="0"/>
        <v>4612.7650292307671</v>
      </c>
    </row>
    <row r="75" spans="1:31" x14ac:dyDescent="0.25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24">
        <f t="shared" ref="AE75:AE138" si="1">SUM(R75:AD75)/13</f>
        <v>0</v>
      </c>
    </row>
    <row r="76" spans="1:31" x14ac:dyDescent="0.25">
      <c r="A76" s="137" t="s">
        <v>265</v>
      </c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24">
        <f t="shared" si="1"/>
        <v>0</v>
      </c>
    </row>
    <row r="77" spans="1:31" x14ac:dyDescent="0.25">
      <c r="A77" s="137" t="s">
        <v>266</v>
      </c>
      <c r="B77" s="58">
        <v>62248.03643</v>
      </c>
      <c r="C77" s="58">
        <v>53271.788349999901</v>
      </c>
      <c r="D77" s="58">
        <v>48241.274720000001</v>
      </c>
      <c r="E77" s="58">
        <v>55665.469380000002</v>
      </c>
      <c r="F77" s="58">
        <v>64212.963580000003</v>
      </c>
      <c r="G77" s="58">
        <v>66970.595180000004</v>
      </c>
      <c r="H77" s="58">
        <v>66081.293409999998</v>
      </c>
      <c r="I77" s="58">
        <v>67990.8903600216</v>
      </c>
      <c r="J77" s="58">
        <v>70428.329779445194</v>
      </c>
      <c r="K77" s="58">
        <v>57400.484284430197</v>
      </c>
      <c r="L77" s="58">
        <v>59621.2016874252</v>
      </c>
      <c r="M77" s="58">
        <v>61718.177904460703</v>
      </c>
      <c r="N77" s="58">
        <v>62949.360903042703</v>
      </c>
      <c r="O77" s="58">
        <v>58190.641594896602</v>
      </c>
      <c r="P77" s="58">
        <v>57255.255809426097</v>
      </c>
      <c r="Q77" s="58">
        <v>59191.453899415603</v>
      </c>
      <c r="R77" s="58">
        <v>62963.536401707403</v>
      </c>
      <c r="S77" s="58">
        <v>64338.222849391299</v>
      </c>
      <c r="T77" s="58">
        <v>61919.188139315404</v>
      </c>
      <c r="U77" s="58">
        <v>58875.4916149208</v>
      </c>
      <c r="V77" s="58">
        <v>54189.070746498903</v>
      </c>
      <c r="W77" s="58">
        <v>56077.872996002399</v>
      </c>
      <c r="X77" s="58">
        <v>61948.619267040202</v>
      </c>
      <c r="Y77" s="58">
        <v>69680.742637314906</v>
      </c>
      <c r="Z77" s="58">
        <v>68026.175784909807</v>
      </c>
      <c r="AA77" s="58">
        <v>64452.419506965998</v>
      </c>
      <c r="AB77" s="58">
        <v>63318.511770700199</v>
      </c>
      <c r="AC77" s="58">
        <v>64147.367459490299</v>
      </c>
      <c r="AD77" s="58">
        <v>68483.713423098307</v>
      </c>
      <c r="AE77" s="124">
        <f t="shared" si="1"/>
        <v>62955.456353642759</v>
      </c>
    </row>
    <row r="78" spans="1:31" x14ac:dyDescent="0.25">
      <c r="A78" s="137" t="s">
        <v>267</v>
      </c>
      <c r="B78" s="58">
        <v>49287.221380000003</v>
      </c>
      <c r="C78" s="58">
        <v>49378.173020000002</v>
      </c>
      <c r="D78" s="58">
        <v>49443.959060000001</v>
      </c>
      <c r="E78" s="58">
        <v>49728.853130000003</v>
      </c>
      <c r="F78" s="58">
        <v>50161.264040000002</v>
      </c>
      <c r="G78" s="58">
        <v>50333.871019999999</v>
      </c>
      <c r="H78" s="58">
        <v>50559.138830000004</v>
      </c>
      <c r="I78" s="58">
        <v>50528.725830000003</v>
      </c>
      <c r="J78" s="58">
        <v>50513.308830000002</v>
      </c>
      <c r="K78" s="58">
        <v>50497.89183</v>
      </c>
      <c r="L78" s="58">
        <v>50482.474829999999</v>
      </c>
      <c r="M78" s="58">
        <v>50467.057829999998</v>
      </c>
      <c r="N78" s="58">
        <v>50451.640829999997</v>
      </c>
      <c r="O78" s="58">
        <v>50451.640829999997</v>
      </c>
      <c r="P78" s="58">
        <v>48440.678870000003</v>
      </c>
      <c r="Q78" s="58">
        <v>48385.678870000003</v>
      </c>
      <c r="R78" s="58">
        <v>48385.678870000003</v>
      </c>
      <c r="S78" s="58">
        <v>48385.678870000003</v>
      </c>
      <c r="T78" s="58">
        <v>48246.869870000002</v>
      </c>
      <c r="U78" s="58">
        <v>48246.869870000002</v>
      </c>
      <c r="V78" s="58">
        <v>48246.869870000002</v>
      </c>
      <c r="W78" s="58">
        <v>48191.869870000002</v>
      </c>
      <c r="X78" s="58">
        <v>48191.869870000002</v>
      </c>
      <c r="Y78" s="58">
        <v>48191.869870000002</v>
      </c>
      <c r="Z78" s="58">
        <v>48136.869870000002</v>
      </c>
      <c r="AA78" s="58">
        <v>48136.869870000002</v>
      </c>
      <c r="AB78" s="58">
        <v>48136.869870000002</v>
      </c>
      <c r="AC78" s="58">
        <v>48081.869870000002</v>
      </c>
      <c r="AD78" s="58">
        <v>48081.869870000002</v>
      </c>
      <c r="AE78" s="124">
        <f t="shared" si="1"/>
        <v>48204.7635623077</v>
      </c>
    </row>
    <row r="79" spans="1:31" x14ac:dyDescent="0.25">
      <c r="A79" s="137" t="s">
        <v>268</v>
      </c>
      <c r="B79" s="58">
        <v>131.23773</v>
      </c>
      <c r="C79" s="58">
        <v>130.94333</v>
      </c>
      <c r="D79" s="58">
        <v>130.77305999999999</v>
      </c>
      <c r="E79" s="58">
        <v>130.48747</v>
      </c>
      <c r="F79" s="58">
        <v>130.16242</v>
      </c>
      <c r="G79" s="58">
        <v>129.82372000000001</v>
      </c>
      <c r="H79" s="58">
        <v>129.52207999999999</v>
      </c>
      <c r="I79" s="58">
        <v>129.52207999999999</v>
      </c>
      <c r="J79" s="58">
        <v>129.52207999999999</v>
      </c>
      <c r="K79" s="58">
        <v>129.52207999999999</v>
      </c>
      <c r="L79" s="58">
        <v>129.52207999999999</v>
      </c>
      <c r="M79" s="58">
        <v>129.52207999999999</v>
      </c>
      <c r="N79" s="58">
        <v>129.52207999999999</v>
      </c>
      <c r="O79" s="58">
        <v>129.52207999999999</v>
      </c>
      <c r="P79" s="58">
        <v>129.52207999999999</v>
      </c>
      <c r="Q79" s="58">
        <v>129.52207999999999</v>
      </c>
      <c r="R79" s="58">
        <v>129.52207999999999</v>
      </c>
      <c r="S79" s="58">
        <v>129.52207999999999</v>
      </c>
      <c r="T79" s="58">
        <v>129.52207999999999</v>
      </c>
      <c r="U79" s="58">
        <v>129.52207999999999</v>
      </c>
      <c r="V79" s="58">
        <v>129.52207999999999</v>
      </c>
      <c r="W79" s="58">
        <v>129.52207999999999</v>
      </c>
      <c r="X79" s="58">
        <v>129.52207999999999</v>
      </c>
      <c r="Y79" s="58">
        <v>129.52207999999999</v>
      </c>
      <c r="Z79" s="58">
        <v>129.52207999999999</v>
      </c>
      <c r="AA79" s="58">
        <v>129.52207999999999</v>
      </c>
      <c r="AB79" s="58">
        <v>129.52207999999999</v>
      </c>
      <c r="AC79" s="58">
        <v>129.52207999999999</v>
      </c>
      <c r="AD79" s="58">
        <v>129.52207999999999</v>
      </c>
      <c r="AE79" s="124">
        <f t="shared" si="1"/>
        <v>129.52207999999999</v>
      </c>
    </row>
    <row r="80" spans="1:31" x14ac:dyDescent="0.25">
      <c r="A80" s="137" t="s">
        <v>269</v>
      </c>
      <c r="B80" s="58">
        <v>11598.192929999999</v>
      </c>
      <c r="C80" s="58">
        <v>11396.8491399999</v>
      </c>
      <c r="D80" s="58">
        <v>11728.55488</v>
      </c>
      <c r="E80" s="58">
        <v>11912.94564</v>
      </c>
      <c r="F80" s="58">
        <v>11881.814119999999</v>
      </c>
      <c r="G80" s="58">
        <v>12257.819289999999</v>
      </c>
      <c r="H80" s="58">
        <v>12000.185019999901</v>
      </c>
      <c r="I80" s="58">
        <v>12000.185019999901</v>
      </c>
      <c r="J80" s="58">
        <v>12000.185019999901</v>
      </c>
      <c r="K80" s="58">
        <v>12000.185019999901</v>
      </c>
      <c r="L80" s="58">
        <v>12000.185019999901</v>
      </c>
      <c r="M80" s="58">
        <v>12000.185019999901</v>
      </c>
      <c r="N80" s="58">
        <v>12000.185019999901</v>
      </c>
      <c r="O80" s="58">
        <v>12000.185019999901</v>
      </c>
      <c r="P80" s="58">
        <v>12000.185019999901</v>
      </c>
      <c r="Q80" s="58">
        <v>12000.185019999901</v>
      </c>
      <c r="R80" s="58">
        <v>12000.185019999901</v>
      </c>
      <c r="S80" s="58">
        <v>12000.185019999901</v>
      </c>
      <c r="T80" s="58">
        <v>12000.185019999901</v>
      </c>
      <c r="U80" s="58">
        <v>12000.185019999901</v>
      </c>
      <c r="V80" s="58">
        <v>12000.185019999901</v>
      </c>
      <c r="W80" s="58">
        <v>12000.185019999901</v>
      </c>
      <c r="X80" s="58">
        <v>12000.185019999901</v>
      </c>
      <c r="Y80" s="58">
        <v>12000.185019999901</v>
      </c>
      <c r="Z80" s="58">
        <v>12000.185019999901</v>
      </c>
      <c r="AA80" s="58">
        <v>12000.185019999901</v>
      </c>
      <c r="AB80" s="58">
        <v>12000.185019999901</v>
      </c>
      <c r="AC80" s="58">
        <v>12000.185019999901</v>
      </c>
      <c r="AD80" s="58">
        <v>12000.185019999901</v>
      </c>
      <c r="AE80" s="124">
        <f t="shared" si="1"/>
        <v>12000.185019999899</v>
      </c>
    </row>
    <row r="81" spans="1:31" x14ac:dyDescent="0.25">
      <c r="A81" s="137" t="s">
        <v>265</v>
      </c>
      <c r="B81" s="58">
        <v>123264.68846999999</v>
      </c>
      <c r="C81" s="58">
        <v>114177.753839999</v>
      </c>
      <c r="D81" s="58">
        <v>109544.56172</v>
      </c>
      <c r="E81" s="58">
        <v>117437.75562</v>
      </c>
      <c r="F81" s="58">
        <v>126386.20415999999</v>
      </c>
      <c r="G81" s="58">
        <v>129692.10921</v>
      </c>
      <c r="H81" s="58">
        <v>128770.13933999999</v>
      </c>
      <c r="I81" s="58">
        <v>130649.323290021</v>
      </c>
      <c r="J81" s="58">
        <v>133071.34570944501</v>
      </c>
      <c r="K81" s="58">
        <v>120028.08321442999</v>
      </c>
      <c r="L81" s="58">
        <v>122233.383617425</v>
      </c>
      <c r="M81" s="58">
        <v>124314.94283446</v>
      </c>
      <c r="N81" s="58">
        <v>125530.70883304199</v>
      </c>
      <c r="O81" s="58">
        <v>120771.98952489599</v>
      </c>
      <c r="P81" s="58">
        <v>117825.64177942601</v>
      </c>
      <c r="Q81" s="58">
        <v>119706.83986941499</v>
      </c>
      <c r="R81" s="58">
        <v>123478.922371707</v>
      </c>
      <c r="S81" s="58">
        <v>124853.608819391</v>
      </c>
      <c r="T81" s="58">
        <v>122295.76510931501</v>
      </c>
      <c r="U81" s="58">
        <v>119252.06858491999</v>
      </c>
      <c r="V81" s="58">
        <v>114565.647716498</v>
      </c>
      <c r="W81" s="58">
        <v>116399.44996600199</v>
      </c>
      <c r="X81" s="58">
        <v>122270.19623704</v>
      </c>
      <c r="Y81" s="58">
        <v>130002.319607314</v>
      </c>
      <c r="Z81" s="58">
        <v>128292.752754909</v>
      </c>
      <c r="AA81" s="58">
        <v>124718.996476966</v>
      </c>
      <c r="AB81" s="58">
        <v>123585.0887407</v>
      </c>
      <c r="AC81" s="58">
        <v>124358.94442949</v>
      </c>
      <c r="AD81" s="58">
        <v>128695.290393098</v>
      </c>
      <c r="AE81" s="124">
        <f t="shared" si="1"/>
        <v>123289.92701594999</v>
      </c>
    </row>
    <row r="82" spans="1:31" x14ac:dyDescent="0.25"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24">
        <f t="shared" si="1"/>
        <v>0</v>
      </c>
    </row>
    <row r="83" spans="1:31" x14ac:dyDescent="0.25">
      <c r="A83" s="137" t="s">
        <v>270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24">
        <f t="shared" si="1"/>
        <v>0</v>
      </c>
    </row>
    <row r="84" spans="1:31" x14ac:dyDescent="0.25">
      <c r="A84" s="137" t="s">
        <v>271</v>
      </c>
      <c r="B84" s="58">
        <v>11218.732309999999</v>
      </c>
      <c r="C84" s="58">
        <v>13170.063889999999</v>
      </c>
      <c r="D84" s="58">
        <v>13915.3105699999</v>
      </c>
      <c r="E84" s="58">
        <v>12799.8837799999</v>
      </c>
      <c r="F84" s="58">
        <v>17071.98372</v>
      </c>
      <c r="G84" s="58">
        <v>16847.333329999899</v>
      </c>
      <c r="H84" s="58">
        <v>15321.1225399999</v>
      </c>
      <c r="I84" s="58">
        <v>14498.1688745376</v>
      </c>
      <c r="J84" s="58">
        <v>13080.354627475301</v>
      </c>
      <c r="K84" s="58">
        <v>13366.953810413001</v>
      </c>
      <c r="L84" s="58">
        <v>12580.822598899</v>
      </c>
      <c r="M84" s="58">
        <v>11900.1492636691</v>
      </c>
      <c r="N84" s="58">
        <v>11372.0403600926</v>
      </c>
      <c r="O84" s="58">
        <v>14898.739560792799</v>
      </c>
      <c r="P84" s="58">
        <v>13188.848602054</v>
      </c>
      <c r="Q84" s="58">
        <v>11465.1174448236</v>
      </c>
      <c r="R84" s="58">
        <v>16671.429717826999</v>
      </c>
      <c r="S84" s="58">
        <v>15557.3689987207</v>
      </c>
      <c r="T84" s="58">
        <v>15099.955503814401</v>
      </c>
      <c r="U84" s="58">
        <v>13463.377518908201</v>
      </c>
      <c r="V84" s="58">
        <v>11959.929497364399</v>
      </c>
      <c r="W84" s="58">
        <v>12021.8892509707</v>
      </c>
      <c r="X84" s="58">
        <v>11290.122274576899</v>
      </c>
      <c r="Y84" s="58">
        <v>10505.5488101636</v>
      </c>
      <c r="Z84" s="58">
        <v>10363.419003769901</v>
      </c>
      <c r="AA84" s="58">
        <v>14611.5220439035</v>
      </c>
      <c r="AB84" s="58">
        <v>13175.6791627619</v>
      </c>
      <c r="AC84" s="58">
        <v>11318.218888863999</v>
      </c>
      <c r="AD84" s="58">
        <v>17550.6269139742</v>
      </c>
      <c r="AE84" s="124">
        <f t="shared" si="1"/>
        <v>13353.006737355339</v>
      </c>
    </row>
    <row r="85" spans="1:31" x14ac:dyDescent="0.25">
      <c r="A85" s="137" t="s">
        <v>272</v>
      </c>
      <c r="B85" s="58">
        <v>3408.29261</v>
      </c>
      <c r="C85" s="58">
        <v>3832.6428599999999</v>
      </c>
      <c r="D85" s="58">
        <v>3907.84204</v>
      </c>
      <c r="E85" s="58">
        <v>3827.0330099999901</v>
      </c>
      <c r="F85" s="58">
        <v>3682.8732500000001</v>
      </c>
      <c r="G85" s="58">
        <v>3485.3038700000002</v>
      </c>
      <c r="H85" s="58">
        <v>3291.5101800000002</v>
      </c>
      <c r="I85" s="58">
        <v>3291.5101800000002</v>
      </c>
      <c r="J85" s="58">
        <v>3291.5101800000002</v>
      </c>
      <c r="K85" s="58">
        <v>3291.5101800000002</v>
      </c>
      <c r="L85" s="58">
        <v>3291.5101800000002</v>
      </c>
      <c r="M85" s="58">
        <v>3291.5101800000002</v>
      </c>
      <c r="N85" s="58">
        <v>3291.5101800000002</v>
      </c>
      <c r="O85" s="58">
        <v>3291.5101800000002</v>
      </c>
      <c r="P85" s="58">
        <v>3291.5101800000002</v>
      </c>
      <c r="Q85" s="58">
        <v>3291.5101800000002</v>
      </c>
      <c r="R85" s="58">
        <v>3291.5101800000002</v>
      </c>
      <c r="S85" s="58">
        <v>3291.5101800000002</v>
      </c>
      <c r="T85" s="58">
        <v>3291.5101800000002</v>
      </c>
      <c r="U85" s="58">
        <v>3291.5101800000002</v>
      </c>
      <c r="V85" s="58">
        <v>3291.5101800000002</v>
      </c>
      <c r="W85" s="58">
        <v>3291.5101800000002</v>
      </c>
      <c r="X85" s="58">
        <v>3291.5101800000002</v>
      </c>
      <c r="Y85" s="58">
        <v>3291.5101800000002</v>
      </c>
      <c r="Z85" s="58">
        <v>3291.5101800000002</v>
      </c>
      <c r="AA85" s="58">
        <v>3291.5101800000002</v>
      </c>
      <c r="AB85" s="58">
        <v>3291.5101800000002</v>
      </c>
      <c r="AC85" s="58">
        <v>3291.5101800000002</v>
      </c>
      <c r="AD85" s="58">
        <v>3291.5101800000002</v>
      </c>
      <c r="AE85" s="124">
        <f t="shared" si="1"/>
        <v>3291.5101799999998</v>
      </c>
    </row>
    <row r="86" spans="1:31" ht="15.75" thickBot="1" x14ac:dyDescent="0.3">
      <c r="A86" s="137" t="s">
        <v>273</v>
      </c>
      <c r="B86" s="138">
        <v>1642.7015200000001</v>
      </c>
      <c r="C86" s="138">
        <v>1368.91794</v>
      </c>
      <c r="D86" s="138">
        <v>1095.13436</v>
      </c>
      <c r="E86" s="138">
        <v>821.35077999999999</v>
      </c>
      <c r="F86" s="138">
        <v>547.56719999999996</v>
      </c>
      <c r="G86" s="138">
        <v>273.78361999999998</v>
      </c>
      <c r="H86" s="138">
        <v>0</v>
      </c>
      <c r="I86" s="138">
        <v>3001.6268799999998</v>
      </c>
      <c r="J86" s="138">
        <v>2728.75170999999</v>
      </c>
      <c r="K86" s="138">
        <v>2455.8765399999902</v>
      </c>
      <c r="L86" s="138">
        <v>2183.0013699999899</v>
      </c>
      <c r="M86" s="138">
        <v>1910.1261999999899</v>
      </c>
      <c r="N86" s="138">
        <v>1637.2510299999899</v>
      </c>
      <c r="O86" s="138">
        <v>1364.3758599999901</v>
      </c>
      <c r="P86" s="138">
        <v>1091.5006899999901</v>
      </c>
      <c r="Q86" s="138">
        <v>818.62551999999801</v>
      </c>
      <c r="R86" s="138">
        <v>545.75034999999798</v>
      </c>
      <c r="S86" s="138">
        <v>272.87517999999801</v>
      </c>
      <c r="T86" s="138">
        <v>9.9999988378840499E-6</v>
      </c>
      <c r="U86" s="138">
        <v>3061.6594299999902</v>
      </c>
      <c r="V86" s="138">
        <v>2783.3267599999899</v>
      </c>
      <c r="W86" s="138">
        <v>2504.9940899999901</v>
      </c>
      <c r="X86" s="138">
        <v>2226.6614199999899</v>
      </c>
      <c r="Y86" s="138">
        <v>1948.3287499999899</v>
      </c>
      <c r="Z86" s="138">
        <v>1669.9960799999899</v>
      </c>
      <c r="AA86" s="138">
        <v>1391.6634099999901</v>
      </c>
      <c r="AB86" s="138">
        <v>1113.3307399999901</v>
      </c>
      <c r="AC86" s="138">
        <v>834.99806999999896</v>
      </c>
      <c r="AD86" s="138">
        <v>556.66539999999895</v>
      </c>
      <c r="AE86" s="124">
        <f t="shared" si="1"/>
        <v>1454.6345915384545</v>
      </c>
    </row>
    <row r="87" spans="1:31" x14ac:dyDescent="0.25">
      <c r="A87" s="137" t="s">
        <v>270</v>
      </c>
      <c r="B87" s="58">
        <v>16269.72644</v>
      </c>
      <c r="C87" s="58">
        <v>18371.624690000001</v>
      </c>
      <c r="D87" s="58">
        <v>18918.286969999899</v>
      </c>
      <c r="E87" s="58">
        <v>17448.26757</v>
      </c>
      <c r="F87" s="58">
        <v>21302.424169999998</v>
      </c>
      <c r="G87" s="58">
        <v>20606.420819999901</v>
      </c>
      <c r="H87" s="58">
        <v>18612.6327199999</v>
      </c>
      <c r="I87" s="58">
        <v>20791.305934537599</v>
      </c>
      <c r="J87" s="58">
        <v>19100.6165174753</v>
      </c>
      <c r="K87" s="58">
        <v>19114.340530412999</v>
      </c>
      <c r="L87" s="58">
        <v>18055.334148899001</v>
      </c>
      <c r="M87" s="58">
        <v>17101.7856436691</v>
      </c>
      <c r="N87" s="58">
        <v>16300.801570092601</v>
      </c>
      <c r="O87" s="58">
        <v>19554.625600792799</v>
      </c>
      <c r="P87" s="58">
        <v>17571.859472053999</v>
      </c>
      <c r="Q87" s="58">
        <v>15575.2531448236</v>
      </c>
      <c r="R87" s="58">
        <v>20508.690247826999</v>
      </c>
      <c r="S87" s="58">
        <v>19121.7543587207</v>
      </c>
      <c r="T87" s="58">
        <v>18391.4656938144</v>
      </c>
      <c r="U87" s="58">
        <v>19816.547128908202</v>
      </c>
      <c r="V87" s="58">
        <v>18034.7664373644</v>
      </c>
      <c r="W87" s="58">
        <v>17818.393520970702</v>
      </c>
      <c r="X87" s="58">
        <v>16808.293874576899</v>
      </c>
      <c r="Y87" s="58">
        <v>15745.3877401636</v>
      </c>
      <c r="Z87" s="58">
        <v>15324.925263769899</v>
      </c>
      <c r="AA87" s="58">
        <v>19294.695633903499</v>
      </c>
      <c r="AB87" s="58">
        <v>17580.520082761901</v>
      </c>
      <c r="AC87" s="58">
        <v>15444.727138864</v>
      </c>
      <c r="AD87" s="58">
        <v>21398.802493974199</v>
      </c>
      <c r="AE87" s="124">
        <f t="shared" si="1"/>
        <v>18099.151508893799</v>
      </c>
    </row>
    <row r="88" spans="1:31" x14ac:dyDescent="0.25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24">
        <f t="shared" si="1"/>
        <v>0</v>
      </c>
    </row>
    <row r="89" spans="1:31" x14ac:dyDescent="0.25">
      <c r="A89" s="137" t="s">
        <v>274</v>
      </c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24">
        <f t="shared" si="1"/>
        <v>0</v>
      </c>
    </row>
    <row r="90" spans="1:31" ht="15.75" thickBot="1" x14ac:dyDescent="0.3">
      <c r="A90" s="137" t="s">
        <v>275</v>
      </c>
      <c r="B90" s="138">
        <v>0</v>
      </c>
      <c r="C90" s="138">
        <v>0</v>
      </c>
      <c r="D90" s="138">
        <v>0</v>
      </c>
      <c r="E90" s="138">
        <v>8.8880000000000001E-2</v>
      </c>
      <c r="F90" s="138">
        <v>8.8880000000000001E-2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v>0</v>
      </c>
      <c r="R90" s="138">
        <v>0</v>
      </c>
      <c r="S90" s="138">
        <v>0</v>
      </c>
      <c r="T90" s="138">
        <v>0</v>
      </c>
      <c r="U90" s="138">
        <v>0</v>
      </c>
      <c r="V90" s="138">
        <v>0</v>
      </c>
      <c r="W90" s="138">
        <v>0</v>
      </c>
      <c r="X90" s="138">
        <v>0</v>
      </c>
      <c r="Y90" s="138">
        <v>0</v>
      </c>
      <c r="Z90" s="138">
        <v>0</v>
      </c>
      <c r="AA90" s="138">
        <v>0</v>
      </c>
      <c r="AB90" s="138">
        <v>0</v>
      </c>
      <c r="AC90" s="138">
        <v>0</v>
      </c>
      <c r="AD90" s="138">
        <v>0</v>
      </c>
      <c r="AE90" s="124">
        <f t="shared" si="1"/>
        <v>0</v>
      </c>
    </row>
    <row r="91" spans="1:31" x14ac:dyDescent="0.25">
      <c r="A91" s="137" t="s">
        <v>274</v>
      </c>
      <c r="B91" s="58">
        <v>0</v>
      </c>
      <c r="C91" s="58">
        <v>0</v>
      </c>
      <c r="D91" s="58">
        <v>0</v>
      </c>
      <c r="E91" s="58">
        <v>8.8880000000000001E-2</v>
      </c>
      <c r="F91" s="58">
        <v>8.8880000000000001E-2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124">
        <f t="shared" si="1"/>
        <v>0</v>
      </c>
    </row>
    <row r="92" spans="1:31" x14ac:dyDescent="0.25"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27">
        <f>SUM(R92:AD92)/13</f>
        <v>0</v>
      </c>
    </row>
    <row r="93" spans="1:31" ht="15.75" thickBot="1" x14ac:dyDescent="0.3">
      <c r="A93" s="135" t="s">
        <v>276</v>
      </c>
      <c r="B93" s="139">
        <v>426796.03944999998</v>
      </c>
      <c r="C93" s="139">
        <v>464657.03378999903</v>
      </c>
      <c r="D93" s="139">
        <v>419979.10729999997</v>
      </c>
      <c r="E93" s="139">
        <v>404599.43487</v>
      </c>
      <c r="F93" s="139">
        <v>400752.44510999997</v>
      </c>
      <c r="G93" s="139">
        <v>402855.56617000001</v>
      </c>
      <c r="H93" s="139">
        <v>419480.73044999997</v>
      </c>
      <c r="I93" s="139">
        <v>427964.33337451902</v>
      </c>
      <c r="J93" s="139">
        <v>436810.51303755998</v>
      </c>
      <c r="K93" s="139">
        <v>404503.35380522598</v>
      </c>
      <c r="L93" s="139">
        <v>388129.01031333901</v>
      </c>
      <c r="M93" s="139">
        <v>395691.29935480299</v>
      </c>
      <c r="N93" s="139">
        <v>418684.72003781999</v>
      </c>
      <c r="O93" s="139">
        <v>442244.56763601501</v>
      </c>
      <c r="P93" s="139">
        <v>420036.55966018699</v>
      </c>
      <c r="Q93" s="139">
        <v>403534.570415536</v>
      </c>
      <c r="R93" s="139">
        <v>394801.12614879099</v>
      </c>
      <c r="S93" s="139">
        <v>396662.20944429998</v>
      </c>
      <c r="T93" s="139">
        <v>403474.91815837001</v>
      </c>
      <c r="U93" s="139">
        <v>417209.42915344198</v>
      </c>
      <c r="V93" s="139">
        <v>420616.24050430697</v>
      </c>
      <c r="W93" s="139">
        <v>401373.69934159302</v>
      </c>
      <c r="X93" s="139">
        <v>388308.190766279</v>
      </c>
      <c r="Y93" s="139">
        <v>401552.76941889699</v>
      </c>
      <c r="Z93" s="139">
        <v>420452.70462104399</v>
      </c>
      <c r="AA93" s="139">
        <v>447731.94522148703</v>
      </c>
      <c r="AB93" s="139">
        <v>427659.65423925</v>
      </c>
      <c r="AC93" s="139">
        <v>411039.35183248197</v>
      </c>
      <c r="AD93" s="139">
        <v>402949.91264069302</v>
      </c>
      <c r="AE93" s="127">
        <f t="shared" si="1"/>
        <v>410294.78088391811</v>
      </c>
    </row>
    <row r="94" spans="1:31" x14ac:dyDescent="0.25">
      <c r="AE94" s="127">
        <f t="shared" si="1"/>
        <v>0</v>
      </c>
    </row>
    <row r="95" spans="1:31" x14ac:dyDescent="0.25">
      <c r="A95" s="135" t="s">
        <v>277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24">
        <f t="shared" si="1"/>
        <v>0</v>
      </c>
    </row>
    <row r="96" spans="1:31" x14ac:dyDescent="0.25">
      <c r="A96" s="137" t="s">
        <v>278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24">
        <f t="shared" si="1"/>
        <v>0</v>
      </c>
    </row>
    <row r="97" spans="1:31" x14ac:dyDescent="0.25">
      <c r="A97" s="137" t="s">
        <v>279</v>
      </c>
      <c r="B97" s="58">
        <v>15715.583720000001</v>
      </c>
      <c r="C97" s="58">
        <v>15580.693020000001</v>
      </c>
      <c r="D97" s="58">
        <v>15468.97121</v>
      </c>
      <c r="E97" s="58">
        <v>15381.873159999999</v>
      </c>
      <c r="F97" s="58">
        <v>15259.21631</v>
      </c>
      <c r="G97" s="58">
        <v>15131.9926</v>
      </c>
      <c r="H97" s="58">
        <v>15008.011259999999</v>
      </c>
      <c r="I97" s="58">
        <v>14781.12147</v>
      </c>
      <c r="J97" s="58">
        <v>14651.838809999999</v>
      </c>
      <c r="K97" s="58">
        <v>14900.83561</v>
      </c>
      <c r="L97" s="58">
        <v>14765.0801484274</v>
      </c>
      <c r="M97" s="58">
        <v>14632.884010454</v>
      </c>
      <c r="N97" s="58">
        <v>14495.4413188815</v>
      </c>
      <c r="O97" s="58">
        <v>14358.1119573089</v>
      </c>
      <c r="P97" s="58">
        <v>14233.4839165337</v>
      </c>
      <c r="Q97" s="58">
        <v>14094.6122749612</v>
      </c>
      <c r="R97" s="58">
        <v>13959.3073269878</v>
      </c>
      <c r="S97" s="58">
        <v>16893.5246354152</v>
      </c>
      <c r="T97" s="58">
        <v>16747.757877831798</v>
      </c>
      <c r="U97" s="58">
        <v>16596.400356649199</v>
      </c>
      <c r="V97" s="58">
        <v>16443.9824354667</v>
      </c>
      <c r="W97" s="58">
        <v>16947.711539800999</v>
      </c>
      <c r="X97" s="58">
        <v>16809.236967933499</v>
      </c>
      <c r="Y97" s="58">
        <v>16674.939962267901</v>
      </c>
      <c r="Z97" s="58">
        <v>16536.438380400399</v>
      </c>
      <c r="AA97" s="58">
        <v>16125.886308241101</v>
      </c>
      <c r="AB97" s="58">
        <v>15995.742358777299</v>
      </c>
      <c r="AC97" s="58">
        <v>15857.2002869098</v>
      </c>
      <c r="AD97" s="58">
        <v>15722.8378412441</v>
      </c>
      <c r="AE97" s="124">
        <f t="shared" si="1"/>
        <v>16254.689713686597</v>
      </c>
    </row>
    <row r="98" spans="1:31" x14ac:dyDescent="0.25">
      <c r="A98" s="137" t="s">
        <v>280</v>
      </c>
      <c r="B98" s="58">
        <v>2339.5183099999999</v>
      </c>
      <c r="C98" s="58">
        <v>2581.2042499999998</v>
      </c>
      <c r="D98" s="58">
        <v>2535.1667299999999</v>
      </c>
      <c r="E98" s="58">
        <v>2507.8151699999999</v>
      </c>
      <c r="F98" s="58">
        <v>2457.8864100000001</v>
      </c>
      <c r="G98" s="58">
        <v>2406.2933399999902</v>
      </c>
      <c r="H98" s="58">
        <v>2356.3645699999902</v>
      </c>
      <c r="I98" s="58">
        <v>2304.77150999999</v>
      </c>
      <c r="J98" s="58">
        <v>2253.1784599999901</v>
      </c>
      <c r="K98" s="58">
        <v>2203.2496899999901</v>
      </c>
      <c r="L98" s="58">
        <v>2151.6566299999899</v>
      </c>
      <c r="M98" s="58">
        <v>2101.72785999999</v>
      </c>
      <c r="N98" s="58">
        <v>2050.1347999999898</v>
      </c>
      <c r="O98" s="58">
        <v>2341.0076032858701</v>
      </c>
      <c r="P98" s="58">
        <v>2292.2619616867401</v>
      </c>
      <c r="Q98" s="58">
        <v>2238.2935720591399</v>
      </c>
      <c r="R98" s="58">
        <v>2186.0660917743598</v>
      </c>
      <c r="S98" s="58">
        <v>2132.0977121467599</v>
      </c>
      <c r="T98" s="58">
        <v>2079.8702418619901</v>
      </c>
      <c r="U98" s="58">
        <v>2025.9018522343899</v>
      </c>
      <c r="V98" s="58">
        <v>1971.93346260679</v>
      </c>
      <c r="W98" s="58">
        <v>1919.7059923220099</v>
      </c>
      <c r="X98" s="58">
        <v>1865.73760269441</v>
      </c>
      <c r="Y98" s="58">
        <v>1813.5101324096299</v>
      </c>
      <c r="Z98" s="58">
        <v>1759.54174278203</v>
      </c>
      <c r="AA98" s="58">
        <v>2052.1162371544301</v>
      </c>
      <c r="AB98" s="58">
        <v>2008.5976357576101</v>
      </c>
      <c r="AC98" s="58">
        <v>1961.1752815058301</v>
      </c>
      <c r="AD98" s="58">
        <v>1915.2826746815199</v>
      </c>
      <c r="AE98" s="124">
        <f t="shared" si="1"/>
        <v>1976.2720507639815</v>
      </c>
    </row>
    <row r="99" spans="1:31" ht="15.75" thickBot="1" x14ac:dyDescent="0.3">
      <c r="A99" s="137" t="s">
        <v>281</v>
      </c>
      <c r="B99" s="138">
        <v>8826.06315</v>
      </c>
      <c r="C99" s="138">
        <v>8780.9917600000008</v>
      </c>
      <c r="D99" s="138">
        <v>8740.2821100000001</v>
      </c>
      <c r="E99" s="138">
        <v>8695.2107799999994</v>
      </c>
      <c r="F99" s="138">
        <v>8651.5932899999898</v>
      </c>
      <c r="G99" s="138">
        <v>8608.4946299999992</v>
      </c>
      <c r="H99" s="138">
        <v>8565.3662999999997</v>
      </c>
      <c r="I99" s="138">
        <v>8618.7523399999991</v>
      </c>
      <c r="J99" s="138">
        <v>8573.7389700000003</v>
      </c>
      <c r="K99" s="138">
        <v>8581.2635900000005</v>
      </c>
      <c r="L99" s="138">
        <v>8535.3219599999993</v>
      </c>
      <c r="M99" s="138">
        <v>8490.8622699999996</v>
      </c>
      <c r="N99" s="138">
        <v>8444.9206099999992</v>
      </c>
      <c r="O99" s="138">
        <v>8398.9806940375602</v>
      </c>
      <c r="P99" s="138">
        <v>8357.4864918779294</v>
      </c>
      <c r="Q99" s="138">
        <v>8311.5465459154893</v>
      </c>
      <c r="R99" s="138">
        <v>8267.0884878873203</v>
      </c>
      <c r="S99" s="138">
        <v>8221.1485319248804</v>
      </c>
      <c r="T99" s="138">
        <v>8176.6905138967104</v>
      </c>
      <c r="U99" s="138">
        <v>8130.7505379342701</v>
      </c>
      <c r="V99" s="138">
        <v>8084.8105519718301</v>
      </c>
      <c r="W99" s="138">
        <v>8040.3525339436601</v>
      </c>
      <c r="X99" s="138">
        <v>7994.4125479812201</v>
      </c>
      <c r="Y99" s="138">
        <v>7949.9545199530503</v>
      </c>
      <c r="Z99" s="138">
        <v>7904.0145639906004</v>
      </c>
      <c r="AA99" s="138">
        <v>8129.5859583199799</v>
      </c>
      <c r="AB99" s="138">
        <v>8081.6437388292597</v>
      </c>
      <c r="AC99" s="138">
        <v>8030.3361952392197</v>
      </c>
      <c r="AD99" s="138">
        <v>7980.6837369262703</v>
      </c>
      <c r="AE99" s="124">
        <f t="shared" si="1"/>
        <v>8076.2671091383272</v>
      </c>
    </row>
    <row r="100" spans="1:31" x14ac:dyDescent="0.25">
      <c r="A100" s="137" t="s">
        <v>278</v>
      </c>
      <c r="B100" s="58">
        <v>26881.16518</v>
      </c>
      <c r="C100" s="58">
        <v>26942.889029999998</v>
      </c>
      <c r="D100" s="58">
        <v>26744.420050000001</v>
      </c>
      <c r="E100" s="58">
        <v>26584.899109999998</v>
      </c>
      <c r="F100" s="58">
        <v>26368.69601</v>
      </c>
      <c r="G100" s="58">
        <v>26146.780569999999</v>
      </c>
      <c r="H100" s="58">
        <v>25929.742129999999</v>
      </c>
      <c r="I100" s="58">
        <v>25704.64532</v>
      </c>
      <c r="J100" s="58">
        <v>25478.756239999999</v>
      </c>
      <c r="K100" s="58">
        <v>25685.348890000001</v>
      </c>
      <c r="L100" s="58">
        <v>25452.0587384274</v>
      </c>
      <c r="M100" s="58">
        <v>25225.474140454</v>
      </c>
      <c r="N100" s="58">
        <v>24990.496728881499</v>
      </c>
      <c r="O100" s="58">
        <v>25098.1002546323</v>
      </c>
      <c r="P100" s="58">
        <v>24883.232370098402</v>
      </c>
      <c r="Q100" s="58">
        <v>24644.4523929358</v>
      </c>
      <c r="R100" s="58">
        <v>24412.4619066495</v>
      </c>
      <c r="S100" s="58">
        <v>27246.7708794869</v>
      </c>
      <c r="T100" s="58">
        <v>27004.318633590501</v>
      </c>
      <c r="U100" s="58">
        <v>26753.052746817899</v>
      </c>
      <c r="V100" s="58">
        <v>26500.726450045298</v>
      </c>
      <c r="W100" s="58">
        <v>26907.7700660667</v>
      </c>
      <c r="X100" s="58">
        <v>26669.3871186092</v>
      </c>
      <c r="Y100" s="58">
        <v>26438.404614630599</v>
      </c>
      <c r="Z100" s="58">
        <v>26199.994687172999</v>
      </c>
      <c r="AA100" s="58">
        <v>26307.588503715499</v>
      </c>
      <c r="AB100" s="58">
        <v>26085.983733364199</v>
      </c>
      <c r="AC100" s="58">
        <v>25848.711763654799</v>
      </c>
      <c r="AD100" s="58">
        <v>25618.8042528519</v>
      </c>
      <c r="AE100" s="124">
        <f t="shared" si="1"/>
        <v>26307.228873588923</v>
      </c>
    </row>
    <row r="101" spans="1:31" x14ac:dyDescent="0.25"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24">
        <f t="shared" si="1"/>
        <v>0</v>
      </c>
    </row>
    <row r="102" spans="1:31" x14ac:dyDescent="0.25">
      <c r="A102" s="137" t="s">
        <v>282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24">
        <f t="shared" si="1"/>
        <v>0</v>
      </c>
    </row>
    <row r="103" spans="1:31" x14ac:dyDescent="0.25">
      <c r="A103" s="137" t="s">
        <v>283</v>
      </c>
      <c r="B103" s="58">
        <v>159778.14242999899</v>
      </c>
      <c r="C103" s="58">
        <v>159778.14242999899</v>
      </c>
      <c r="D103" s="58">
        <v>159778.14242999899</v>
      </c>
      <c r="E103" s="58">
        <v>159280.21995999999</v>
      </c>
      <c r="F103" s="58">
        <v>158431.40951</v>
      </c>
      <c r="G103" s="58">
        <v>158431.40951</v>
      </c>
      <c r="H103" s="58">
        <v>149865.57358</v>
      </c>
      <c r="I103" s="58">
        <v>149865.57358</v>
      </c>
      <c r="J103" s="58">
        <v>149865.57358</v>
      </c>
      <c r="K103" s="58">
        <v>149865.57358</v>
      </c>
      <c r="L103" s="58">
        <v>149865.57358</v>
      </c>
      <c r="M103" s="58">
        <v>149865.57358</v>
      </c>
      <c r="N103" s="58">
        <v>149865.57358</v>
      </c>
      <c r="O103" s="58">
        <v>149865.57358</v>
      </c>
      <c r="P103" s="58">
        <v>149865.57358</v>
      </c>
      <c r="Q103" s="58">
        <v>149865.57358</v>
      </c>
      <c r="R103" s="58">
        <v>149865.57358</v>
      </c>
      <c r="S103" s="58">
        <v>149865.57358</v>
      </c>
      <c r="T103" s="58">
        <v>149865.57358</v>
      </c>
      <c r="U103" s="58">
        <v>149865.57358</v>
      </c>
      <c r="V103" s="58">
        <v>149865.57358</v>
      </c>
      <c r="W103" s="58">
        <v>149865.57358</v>
      </c>
      <c r="X103" s="58">
        <v>149865.57358</v>
      </c>
      <c r="Y103" s="58">
        <v>149865.57358</v>
      </c>
      <c r="Z103" s="58">
        <v>149865.57358</v>
      </c>
      <c r="AA103" s="58">
        <v>149865.57358</v>
      </c>
      <c r="AB103" s="58">
        <v>149865.57358</v>
      </c>
      <c r="AC103" s="58">
        <v>149865.57358</v>
      </c>
      <c r="AD103" s="58">
        <v>149865.57358</v>
      </c>
      <c r="AE103" s="124">
        <f t="shared" si="1"/>
        <v>149865.57358000003</v>
      </c>
    </row>
    <row r="104" spans="1:31" x14ac:dyDescent="0.25">
      <c r="A104" s="137" t="s">
        <v>284</v>
      </c>
      <c r="B104" s="58">
        <v>202593.03302999999</v>
      </c>
      <c r="C104" s="58">
        <v>202593.03305</v>
      </c>
      <c r="D104" s="58">
        <v>202593.03305</v>
      </c>
      <c r="E104" s="58">
        <v>201458.83363000001</v>
      </c>
      <c r="F104" s="58">
        <v>201266.29419999901</v>
      </c>
      <c r="G104" s="58">
        <v>201266.29419999901</v>
      </c>
      <c r="H104" s="58">
        <v>199200.15653000001</v>
      </c>
      <c r="I104" s="58">
        <v>199200.15653000001</v>
      </c>
      <c r="J104" s="58">
        <v>199200.15653000001</v>
      </c>
      <c r="K104" s="58">
        <v>199200.15653000001</v>
      </c>
      <c r="L104" s="58">
        <v>199200.15653000001</v>
      </c>
      <c r="M104" s="58">
        <v>199200.15653000001</v>
      </c>
      <c r="N104" s="58">
        <v>199200.15653000001</v>
      </c>
      <c r="O104" s="58">
        <v>199200.15653000001</v>
      </c>
      <c r="P104" s="58">
        <v>199200.15653000001</v>
      </c>
      <c r="Q104" s="58">
        <v>199200.15653000001</v>
      </c>
      <c r="R104" s="58">
        <v>199200.15653000001</v>
      </c>
      <c r="S104" s="58">
        <v>199200.15653000001</v>
      </c>
      <c r="T104" s="58">
        <v>199200.15653000001</v>
      </c>
      <c r="U104" s="58">
        <v>199200.15653000001</v>
      </c>
      <c r="V104" s="58">
        <v>199200.15653000001</v>
      </c>
      <c r="W104" s="58">
        <v>199200.15653000001</v>
      </c>
      <c r="X104" s="58">
        <v>199200.15653000001</v>
      </c>
      <c r="Y104" s="58">
        <v>199200.15653000001</v>
      </c>
      <c r="Z104" s="58">
        <v>199200.15653000001</v>
      </c>
      <c r="AA104" s="58">
        <v>199200.15653000001</v>
      </c>
      <c r="AB104" s="58">
        <v>199200.15653000001</v>
      </c>
      <c r="AC104" s="58">
        <v>199200.15653000001</v>
      </c>
      <c r="AD104" s="58">
        <v>199200.15653000001</v>
      </c>
      <c r="AE104" s="124">
        <f t="shared" si="1"/>
        <v>199200.15652999998</v>
      </c>
    </row>
    <row r="105" spans="1:31" ht="15.75" thickBot="1" x14ac:dyDescent="0.3">
      <c r="A105" s="137" t="s">
        <v>285</v>
      </c>
      <c r="B105" s="138">
        <v>0</v>
      </c>
      <c r="C105" s="138">
        <v>0</v>
      </c>
      <c r="D105" s="138">
        <v>0</v>
      </c>
      <c r="E105" s="138">
        <v>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38">
        <v>0</v>
      </c>
      <c r="P105" s="138">
        <v>0</v>
      </c>
      <c r="Q105" s="138">
        <v>0</v>
      </c>
      <c r="R105" s="138">
        <v>0</v>
      </c>
      <c r="S105" s="138">
        <v>0</v>
      </c>
      <c r="T105" s="138">
        <v>0</v>
      </c>
      <c r="U105" s="138">
        <v>0</v>
      </c>
      <c r="V105" s="138">
        <v>0</v>
      </c>
      <c r="W105" s="138">
        <v>0</v>
      </c>
      <c r="X105" s="138">
        <v>0</v>
      </c>
      <c r="Y105" s="138">
        <v>0</v>
      </c>
      <c r="Z105" s="138">
        <v>0</v>
      </c>
      <c r="AA105" s="138">
        <v>0</v>
      </c>
      <c r="AB105" s="138">
        <v>0</v>
      </c>
      <c r="AC105" s="138">
        <v>0</v>
      </c>
      <c r="AD105" s="138">
        <v>0</v>
      </c>
      <c r="AE105" s="124">
        <f t="shared" si="1"/>
        <v>0</v>
      </c>
    </row>
    <row r="106" spans="1:31" x14ac:dyDescent="0.25">
      <c r="A106" s="137" t="s">
        <v>282</v>
      </c>
      <c r="B106" s="58">
        <v>362371.17545999901</v>
      </c>
      <c r="C106" s="58">
        <v>362371.17547999998</v>
      </c>
      <c r="D106" s="58">
        <v>362371.17547999998</v>
      </c>
      <c r="E106" s="58">
        <v>360739.05359000002</v>
      </c>
      <c r="F106" s="58">
        <v>359697.70370999997</v>
      </c>
      <c r="G106" s="58">
        <v>359697.70370999997</v>
      </c>
      <c r="H106" s="58">
        <v>349065.73011</v>
      </c>
      <c r="I106" s="58">
        <v>349065.73011</v>
      </c>
      <c r="J106" s="58">
        <v>349065.73011</v>
      </c>
      <c r="K106" s="58">
        <v>349065.73011</v>
      </c>
      <c r="L106" s="58">
        <v>349065.73011</v>
      </c>
      <c r="M106" s="58">
        <v>349065.73011</v>
      </c>
      <c r="N106" s="58">
        <v>349065.73011</v>
      </c>
      <c r="O106" s="58">
        <v>349065.73011</v>
      </c>
      <c r="P106" s="58">
        <v>349065.73011</v>
      </c>
      <c r="Q106" s="58">
        <v>349065.73011</v>
      </c>
      <c r="R106" s="58">
        <v>349065.73011</v>
      </c>
      <c r="S106" s="58">
        <v>349065.73011</v>
      </c>
      <c r="T106" s="58">
        <v>349065.73011</v>
      </c>
      <c r="U106" s="58">
        <v>349065.73011</v>
      </c>
      <c r="V106" s="58">
        <v>349065.73011</v>
      </c>
      <c r="W106" s="58">
        <v>349065.73011</v>
      </c>
      <c r="X106" s="58">
        <v>349065.73011</v>
      </c>
      <c r="Y106" s="58">
        <v>349065.73011</v>
      </c>
      <c r="Z106" s="58">
        <v>349065.73011</v>
      </c>
      <c r="AA106" s="58">
        <v>349065.73011</v>
      </c>
      <c r="AB106" s="58">
        <v>349065.73011</v>
      </c>
      <c r="AC106" s="58">
        <v>349065.73011</v>
      </c>
      <c r="AD106" s="58">
        <v>349065.73011</v>
      </c>
      <c r="AE106" s="124">
        <f t="shared" si="1"/>
        <v>349065.73010999995</v>
      </c>
    </row>
    <row r="107" spans="1:31" x14ac:dyDescent="0.25"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24">
        <f t="shared" si="1"/>
        <v>0</v>
      </c>
    </row>
    <row r="108" spans="1:31" x14ac:dyDescent="0.25">
      <c r="A108" s="137" t="s">
        <v>286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24">
        <f t="shared" si="1"/>
        <v>0</v>
      </c>
    </row>
    <row r="109" spans="1:31" x14ac:dyDescent="0.25">
      <c r="A109" s="137" t="s">
        <v>287</v>
      </c>
      <c r="B109" s="58">
        <v>37055.29552</v>
      </c>
      <c r="C109" s="58">
        <v>37055.29552</v>
      </c>
      <c r="D109" s="58">
        <v>37055.29552</v>
      </c>
      <c r="E109" s="58">
        <v>36846.876700000001</v>
      </c>
      <c r="F109" s="58">
        <v>36849.97911</v>
      </c>
      <c r="G109" s="58">
        <v>36849.97911</v>
      </c>
      <c r="H109" s="58">
        <v>35161.062919999997</v>
      </c>
      <c r="I109" s="58">
        <v>35161.062919999997</v>
      </c>
      <c r="J109" s="58">
        <v>35161.062919999997</v>
      </c>
      <c r="K109" s="58">
        <v>34933.285883826196</v>
      </c>
      <c r="L109" s="58">
        <v>34933.285883826196</v>
      </c>
      <c r="M109" s="58">
        <v>34933.285883826196</v>
      </c>
      <c r="N109" s="58">
        <v>34694.611073105101</v>
      </c>
      <c r="O109" s="58">
        <v>34694.611073105101</v>
      </c>
      <c r="P109" s="58">
        <v>34694.611073105101</v>
      </c>
      <c r="Q109" s="58">
        <v>34458.180898395702</v>
      </c>
      <c r="R109" s="58">
        <v>34404.032888013797</v>
      </c>
      <c r="S109" s="58">
        <v>34404.032888013797</v>
      </c>
      <c r="T109" s="58">
        <v>34240.482228460904</v>
      </c>
      <c r="U109" s="58">
        <v>34240.482228460904</v>
      </c>
      <c r="V109" s="58">
        <v>34240.482228460904</v>
      </c>
      <c r="W109" s="58">
        <v>34032.149310913403</v>
      </c>
      <c r="X109" s="58">
        <v>34032.149310913403</v>
      </c>
      <c r="Y109" s="58">
        <v>34032.149310913403</v>
      </c>
      <c r="Z109" s="58">
        <v>33823.816393365902</v>
      </c>
      <c r="AA109" s="58">
        <v>33823.816393365902</v>
      </c>
      <c r="AB109" s="58">
        <v>33823.816393365902</v>
      </c>
      <c r="AC109" s="58">
        <v>33614.266970729201</v>
      </c>
      <c r="AD109" s="58">
        <v>33561.747968730597</v>
      </c>
      <c r="AE109" s="124">
        <f t="shared" si="1"/>
        <v>34021.032654900613</v>
      </c>
    </row>
    <row r="110" spans="1:31" x14ac:dyDescent="0.25">
      <c r="A110" s="137" t="s">
        <v>288</v>
      </c>
      <c r="B110" s="58">
        <v>141611.44649</v>
      </c>
      <c r="C110" s="58">
        <v>141611.44649</v>
      </c>
      <c r="D110" s="58">
        <v>141611.44649</v>
      </c>
      <c r="E110" s="58">
        <v>140315.17949000001</v>
      </c>
      <c r="F110" s="58">
        <v>140315.17949000001</v>
      </c>
      <c r="G110" s="58">
        <v>140315.17949000001</v>
      </c>
      <c r="H110" s="58">
        <v>134679.26548999999</v>
      </c>
      <c r="I110" s="58">
        <v>134008.59338693801</v>
      </c>
      <c r="J110" s="58">
        <v>133337.921283876</v>
      </c>
      <c r="K110" s="58">
        <v>133248.610054388</v>
      </c>
      <c r="L110" s="58">
        <v>132577.93795132701</v>
      </c>
      <c r="M110" s="58">
        <v>131907.265848265</v>
      </c>
      <c r="N110" s="58">
        <v>131817.954618777</v>
      </c>
      <c r="O110" s="58">
        <v>131358.46817607299</v>
      </c>
      <c r="P110" s="58">
        <v>130898.981733369</v>
      </c>
      <c r="Q110" s="58">
        <v>130628.919083167</v>
      </c>
      <c r="R110" s="58">
        <v>130169.432640463</v>
      </c>
      <c r="S110" s="58">
        <v>129709.946197759</v>
      </c>
      <c r="T110" s="58">
        <v>129439.88354755699</v>
      </c>
      <c r="U110" s="58">
        <v>128980.39710485299</v>
      </c>
      <c r="V110" s="58">
        <v>128520.91066214901</v>
      </c>
      <c r="W110" s="58">
        <v>128250.848011947</v>
      </c>
      <c r="X110" s="58">
        <v>127791.361569243</v>
      </c>
      <c r="Y110" s="58">
        <v>127331.875126539</v>
      </c>
      <c r="Z110" s="58">
        <v>127061.812476337</v>
      </c>
      <c r="AA110" s="58">
        <v>126612.180693141</v>
      </c>
      <c r="AB110" s="58">
        <v>126162.54890994501</v>
      </c>
      <c r="AC110" s="58">
        <v>125813.239548863</v>
      </c>
      <c r="AD110" s="58">
        <v>125363.60776566699</v>
      </c>
      <c r="AE110" s="124">
        <f t="shared" si="1"/>
        <v>127785.23417342021</v>
      </c>
    </row>
    <row r="111" spans="1:31" x14ac:dyDescent="0.25">
      <c r="A111" s="137" t="s">
        <v>289</v>
      </c>
      <c r="B111" s="58">
        <v>15353.33822</v>
      </c>
      <c r="C111" s="58">
        <v>14858.06927</v>
      </c>
      <c r="D111" s="58">
        <v>14362.80032</v>
      </c>
      <c r="E111" s="58">
        <v>13867.531369999901</v>
      </c>
      <c r="F111" s="58">
        <v>13372.262419999999</v>
      </c>
      <c r="G111" s="58">
        <v>12876.993469999999</v>
      </c>
      <c r="H111" s="58">
        <v>12381.72452</v>
      </c>
      <c r="I111" s="58">
        <v>11886.45557</v>
      </c>
      <c r="J111" s="58">
        <v>11391.1866199999</v>
      </c>
      <c r="K111" s="58">
        <v>10895.917669999901</v>
      </c>
      <c r="L111" s="58">
        <v>10400.648719999899</v>
      </c>
      <c r="M111" s="58">
        <v>14628.6541699999</v>
      </c>
      <c r="N111" s="58">
        <v>14133.3852199999</v>
      </c>
      <c r="O111" s="58">
        <v>13638.1162699999</v>
      </c>
      <c r="P111" s="58">
        <v>13142.847319999901</v>
      </c>
      <c r="Q111" s="58">
        <v>12647.578369999899</v>
      </c>
      <c r="R111" s="58">
        <v>12152.3094199999</v>
      </c>
      <c r="S111" s="58">
        <v>11787.8560599999</v>
      </c>
      <c r="T111" s="58">
        <v>11423.402699999901</v>
      </c>
      <c r="U111" s="58">
        <v>11058.949339999999</v>
      </c>
      <c r="V111" s="58">
        <v>10694.49598</v>
      </c>
      <c r="W111" s="58">
        <v>10330.04262</v>
      </c>
      <c r="X111" s="58">
        <v>9965.5892600000006</v>
      </c>
      <c r="Y111" s="58">
        <v>9601.1358999999993</v>
      </c>
      <c r="Z111" s="58">
        <v>9236.6825399999998</v>
      </c>
      <c r="AA111" s="58">
        <v>8872.2291800000003</v>
      </c>
      <c r="AB111" s="58">
        <v>8507.7758200000007</v>
      </c>
      <c r="AC111" s="58">
        <v>8143.3224600000003</v>
      </c>
      <c r="AD111" s="58">
        <v>7778.8690999999999</v>
      </c>
      <c r="AE111" s="124">
        <f t="shared" si="1"/>
        <v>9965.5892599999752</v>
      </c>
    </row>
    <row r="112" spans="1:31" x14ac:dyDescent="0.25">
      <c r="A112" s="137" t="s">
        <v>290</v>
      </c>
      <c r="B112" s="58">
        <v>482.95704999999998</v>
      </c>
      <c r="C112" s="58">
        <v>2536</v>
      </c>
      <c r="D112" s="58">
        <v>914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10.50001</v>
      </c>
      <c r="L112" s="58">
        <v>44.666679999999999</v>
      </c>
      <c r="M112" s="58">
        <v>78.833349999999996</v>
      </c>
      <c r="N112" s="58">
        <v>134.672907283028</v>
      </c>
      <c r="O112" s="58">
        <v>170.838708246105</v>
      </c>
      <c r="P112" s="58">
        <v>192.78225061440801</v>
      </c>
      <c r="Q112" s="58">
        <v>224.012481149769</v>
      </c>
      <c r="R112" s="58">
        <v>197.54169416666599</v>
      </c>
      <c r="S112" s="58">
        <v>179.583358333333</v>
      </c>
      <c r="T112" s="58">
        <v>161.6250225</v>
      </c>
      <c r="U112" s="58">
        <v>143.66668666666601</v>
      </c>
      <c r="V112" s="58">
        <v>125.708350833333</v>
      </c>
      <c r="W112" s="58">
        <v>107.750015</v>
      </c>
      <c r="X112" s="58">
        <v>89.791679166666896</v>
      </c>
      <c r="Y112" s="58">
        <v>77.303431938278806</v>
      </c>
      <c r="Z112" s="58">
        <v>63.021982027049198</v>
      </c>
      <c r="AA112" s="58">
        <v>35.916671666667</v>
      </c>
      <c r="AB112" s="58">
        <v>19.513332299177499</v>
      </c>
      <c r="AC112" s="58">
        <v>10.3913920345992</v>
      </c>
      <c r="AD112" s="58">
        <v>0</v>
      </c>
      <c r="AE112" s="124">
        <f t="shared" si="1"/>
        <v>93.216432048648983</v>
      </c>
    </row>
    <row r="113" spans="1:31" x14ac:dyDescent="0.25">
      <c r="A113" s="137" t="s">
        <v>291</v>
      </c>
      <c r="B113" s="58">
        <v>216771.19902999999</v>
      </c>
      <c r="C113" s="58">
        <v>218490.05882999999</v>
      </c>
      <c r="D113" s="58">
        <v>220215.08678999901</v>
      </c>
      <c r="E113" s="58">
        <v>222052.64624999999</v>
      </c>
      <c r="F113" s="58">
        <v>226637.94365999999</v>
      </c>
      <c r="G113" s="58">
        <v>228499.87799000001</v>
      </c>
      <c r="H113" s="58">
        <v>229959.89970000001</v>
      </c>
      <c r="I113" s="58">
        <v>231617.20725618</v>
      </c>
      <c r="J113" s="58">
        <v>233408.81708929001</v>
      </c>
      <c r="K113" s="58">
        <v>235050.57043870501</v>
      </c>
      <c r="L113" s="58">
        <v>238351.29285119299</v>
      </c>
      <c r="M113" s="58">
        <v>239830.79749441199</v>
      </c>
      <c r="N113" s="58">
        <v>241274.445434864</v>
      </c>
      <c r="O113" s="58">
        <v>242562.519534241</v>
      </c>
      <c r="P113" s="58">
        <v>243795.17639719701</v>
      </c>
      <c r="Q113" s="58">
        <v>244974.747660589</v>
      </c>
      <c r="R113" s="58">
        <v>247879.84366612101</v>
      </c>
      <c r="S113" s="58">
        <v>249255.46581324199</v>
      </c>
      <c r="T113" s="58">
        <v>250538.445486927</v>
      </c>
      <c r="U113" s="58">
        <v>251798.83666979699</v>
      </c>
      <c r="V113" s="58">
        <v>253043.530815729</v>
      </c>
      <c r="W113" s="58">
        <v>254283.74042480599</v>
      </c>
      <c r="X113" s="58">
        <v>255509.259908379</v>
      </c>
      <c r="Y113" s="58">
        <v>256734.323679864</v>
      </c>
      <c r="Z113" s="58">
        <v>257920.17727667801</v>
      </c>
      <c r="AA113" s="58">
        <v>258346.53775232099</v>
      </c>
      <c r="AB113" s="58">
        <v>258778.226702796</v>
      </c>
      <c r="AC113" s="58">
        <v>259187.95456652599</v>
      </c>
      <c r="AD113" s="58">
        <v>259585.08587087199</v>
      </c>
      <c r="AE113" s="124">
        <f t="shared" si="1"/>
        <v>254835.4945103121</v>
      </c>
    </row>
    <row r="114" spans="1:31" ht="15.75" thickBot="1" x14ac:dyDescent="0.3">
      <c r="A114" s="137" t="s">
        <v>292</v>
      </c>
      <c r="B114" s="138">
        <v>5673.3885300000002</v>
      </c>
      <c r="C114" s="138">
        <v>4588.7060499999998</v>
      </c>
      <c r="D114" s="138">
        <v>3351.0311900000002</v>
      </c>
      <c r="E114" s="138">
        <v>2462.1465199999998</v>
      </c>
      <c r="F114" s="138">
        <v>1160.49278</v>
      </c>
      <c r="G114" s="138">
        <v>0</v>
      </c>
      <c r="H114" s="138">
        <v>0</v>
      </c>
      <c r="I114" s="138">
        <v>0</v>
      </c>
      <c r="J114" s="138">
        <v>0</v>
      </c>
      <c r="K114" s="138">
        <v>1668.29990232674</v>
      </c>
      <c r="L114" s="138">
        <v>2748.44579593157</v>
      </c>
      <c r="M114" s="138">
        <v>2194.33594322422</v>
      </c>
      <c r="N114" s="138">
        <v>2079.47317308227</v>
      </c>
      <c r="O114" s="138">
        <v>2025.02204498488</v>
      </c>
      <c r="P114" s="138">
        <v>1698.5760913516399</v>
      </c>
      <c r="Q114" s="138">
        <v>1386.1958438305001</v>
      </c>
      <c r="R114" s="138">
        <v>0</v>
      </c>
      <c r="S114" s="138">
        <v>0</v>
      </c>
      <c r="T114" s="138">
        <v>0</v>
      </c>
      <c r="U114" s="138">
        <v>0</v>
      </c>
      <c r="V114" s="138">
        <v>0</v>
      </c>
      <c r="W114" s="138">
        <v>0</v>
      </c>
      <c r="X114" s="138">
        <v>2452.6080206126499</v>
      </c>
      <c r="Y114" s="138">
        <v>9555.7507135548694</v>
      </c>
      <c r="Z114" s="138">
        <v>9568.2057317208</v>
      </c>
      <c r="AA114" s="138">
        <v>9484.6679009120508</v>
      </c>
      <c r="AB114" s="138">
        <v>10551.1140674543</v>
      </c>
      <c r="AC114" s="138">
        <v>18407.130621948301</v>
      </c>
      <c r="AD114" s="138">
        <v>20411.434120857699</v>
      </c>
      <c r="AE114" s="124">
        <f t="shared" si="1"/>
        <v>6186.9931674662057</v>
      </c>
    </row>
    <row r="115" spans="1:31" x14ac:dyDescent="0.25">
      <c r="A115" s="137" t="s">
        <v>286</v>
      </c>
      <c r="B115" s="58">
        <v>416947.62484</v>
      </c>
      <c r="C115" s="58">
        <v>419139.57616</v>
      </c>
      <c r="D115" s="58">
        <v>417509.66030999902</v>
      </c>
      <c r="E115" s="58">
        <v>415544.38033000001</v>
      </c>
      <c r="F115" s="58">
        <v>418335.85745999898</v>
      </c>
      <c r="G115" s="58">
        <v>418542.03006000002</v>
      </c>
      <c r="H115" s="58">
        <v>412181.95263000001</v>
      </c>
      <c r="I115" s="58">
        <v>412673.31913311803</v>
      </c>
      <c r="J115" s="58">
        <v>413298.98791316699</v>
      </c>
      <c r="K115" s="58">
        <v>415807.18395924597</v>
      </c>
      <c r="L115" s="58">
        <v>419056.27788227802</v>
      </c>
      <c r="M115" s="58">
        <v>423573.17268972797</v>
      </c>
      <c r="N115" s="58">
        <v>424134.542427112</v>
      </c>
      <c r="O115" s="58">
        <v>424449.57580665097</v>
      </c>
      <c r="P115" s="58">
        <v>424422.97486563801</v>
      </c>
      <c r="Q115" s="58">
        <v>424319.63433713297</v>
      </c>
      <c r="R115" s="58">
        <v>424803.16030876403</v>
      </c>
      <c r="S115" s="58">
        <v>425336.884317349</v>
      </c>
      <c r="T115" s="58">
        <v>425803.83898544498</v>
      </c>
      <c r="U115" s="58">
        <v>426222.33202977799</v>
      </c>
      <c r="V115" s="58">
        <v>426625.12803717301</v>
      </c>
      <c r="W115" s="58">
        <v>427004.53038266703</v>
      </c>
      <c r="X115" s="58">
        <v>429840.75974831602</v>
      </c>
      <c r="Y115" s="58">
        <v>437332.53816281102</v>
      </c>
      <c r="Z115" s="58">
        <v>437673.71640012902</v>
      </c>
      <c r="AA115" s="58">
        <v>437175.34859140799</v>
      </c>
      <c r="AB115" s="58">
        <v>437842.99522586103</v>
      </c>
      <c r="AC115" s="58">
        <v>445176.305560101</v>
      </c>
      <c r="AD115" s="58">
        <v>446700.74482612801</v>
      </c>
      <c r="AE115" s="124">
        <f t="shared" si="1"/>
        <v>432887.56019814842</v>
      </c>
    </row>
    <row r="116" spans="1:31" x14ac:dyDescent="0.25"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24">
        <f t="shared" si="1"/>
        <v>0</v>
      </c>
    </row>
    <row r="117" spans="1:31" x14ac:dyDescent="0.25">
      <c r="A117" s="137" t="s">
        <v>293</v>
      </c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24">
        <f t="shared" si="1"/>
        <v>0</v>
      </c>
    </row>
    <row r="118" spans="1:31" x14ac:dyDescent="0.25">
      <c r="A118" s="137" t="s">
        <v>294</v>
      </c>
      <c r="B118" s="58">
        <v>103.12097</v>
      </c>
      <c r="C118" s="58">
        <v>103.12097</v>
      </c>
      <c r="D118" s="58">
        <v>103.12097</v>
      </c>
      <c r="E118" s="58">
        <v>103.12097</v>
      </c>
      <c r="F118" s="58">
        <v>103.12097</v>
      </c>
      <c r="G118" s="58">
        <v>89.896209999999996</v>
      </c>
      <c r="H118" s="58">
        <v>89.896209999999996</v>
      </c>
      <c r="I118" s="58">
        <v>89.896209999999996</v>
      </c>
      <c r="J118" s="58">
        <v>89.896209999999996</v>
      </c>
      <c r="K118" s="58">
        <v>89.896209999999996</v>
      </c>
      <c r="L118" s="58">
        <v>89.896209999999996</v>
      </c>
      <c r="M118" s="58">
        <v>89.896209999999996</v>
      </c>
      <c r="N118" s="58">
        <v>89.896209999999996</v>
      </c>
      <c r="O118" s="58">
        <v>89.896209999999996</v>
      </c>
      <c r="P118" s="58">
        <v>89.896209999999996</v>
      </c>
      <c r="Q118" s="58">
        <v>89.896209999999996</v>
      </c>
      <c r="R118" s="58">
        <v>89.896209999999996</v>
      </c>
      <c r="S118" s="58">
        <v>89.896209999999996</v>
      </c>
      <c r="T118" s="58">
        <v>89.896209999999996</v>
      </c>
      <c r="U118" s="58">
        <v>89.896209999999996</v>
      </c>
      <c r="V118" s="58">
        <v>89.896209999999996</v>
      </c>
      <c r="W118" s="58">
        <v>89.896209999999996</v>
      </c>
      <c r="X118" s="58">
        <v>89.896209999999996</v>
      </c>
      <c r="Y118" s="58">
        <v>89.896209999999996</v>
      </c>
      <c r="Z118" s="58">
        <v>89.896209999999996</v>
      </c>
      <c r="AA118" s="58">
        <v>89.896209999999996</v>
      </c>
      <c r="AB118" s="58">
        <v>89.896209999999996</v>
      </c>
      <c r="AC118" s="58">
        <v>89.896209999999996</v>
      </c>
      <c r="AD118" s="58">
        <v>89.896209999999996</v>
      </c>
      <c r="AE118" s="124">
        <f t="shared" si="1"/>
        <v>89.896209999999982</v>
      </c>
    </row>
    <row r="119" spans="1:31" x14ac:dyDescent="0.25">
      <c r="A119" s="137" t="s">
        <v>295</v>
      </c>
      <c r="B119" s="58">
        <v>4745.7056899999998</v>
      </c>
      <c r="C119" s="58">
        <v>4541.7560700000004</v>
      </c>
      <c r="D119" s="58">
        <v>4242.9560000000001</v>
      </c>
      <c r="E119" s="58">
        <v>4023.7732099999998</v>
      </c>
      <c r="F119" s="58">
        <v>4188.3331699999999</v>
      </c>
      <c r="G119" s="58">
        <v>4176.5795900000003</v>
      </c>
      <c r="H119" s="58">
        <v>4087.8315400000001</v>
      </c>
      <c r="I119" s="58">
        <v>4087.8315400000001</v>
      </c>
      <c r="J119" s="58">
        <v>4087.8315400000001</v>
      </c>
      <c r="K119" s="58">
        <v>4087.8315400000001</v>
      </c>
      <c r="L119" s="58">
        <v>4087.8315400000001</v>
      </c>
      <c r="M119" s="58">
        <v>4087.8315400000001</v>
      </c>
      <c r="N119" s="58">
        <v>4087.8315400000001</v>
      </c>
      <c r="O119" s="58">
        <v>4087.8315400000001</v>
      </c>
      <c r="P119" s="58">
        <v>4087.8315400000001</v>
      </c>
      <c r="Q119" s="58">
        <v>4087.8315400000001</v>
      </c>
      <c r="R119" s="58">
        <v>4087.8315400000001</v>
      </c>
      <c r="S119" s="58">
        <v>4087.8315400000001</v>
      </c>
      <c r="T119" s="58">
        <v>4087.8315400000001</v>
      </c>
      <c r="U119" s="58">
        <v>4087.8315400000001</v>
      </c>
      <c r="V119" s="58">
        <v>4087.8315400000001</v>
      </c>
      <c r="W119" s="58">
        <v>4087.8315400000001</v>
      </c>
      <c r="X119" s="58">
        <v>4087.8315400000001</v>
      </c>
      <c r="Y119" s="58">
        <v>4087.8315400000001</v>
      </c>
      <c r="Z119" s="58">
        <v>4087.8315400000001</v>
      </c>
      <c r="AA119" s="58">
        <v>4087.8315400000001</v>
      </c>
      <c r="AB119" s="58">
        <v>4087.8315400000001</v>
      </c>
      <c r="AC119" s="58">
        <v>4087.8315400000001</v>
      </c>
      <c r="AD119" s="58">
        <v>4087.8315400000001</v>
      </c>
      <c r="AE119" s="124">
        <f t="shared" si="1"/>
        <v>4087.8315399999997</v>
      </c>
    </row>
    <row r="120" spans="1:31" x14ac:dyDescent="0.25">
      <c r="A120" s="137" t="s">
        <v>296</v>
      </c>
      <c r="B120" s="58">
        <v>0</v>
      </c>
      <c r="C120" s="58">
        <v>-889.50357999999903</v>
      </c>
      <c r="D120" s="58">
        <v>-1694.8170500000001</v>
      </c>
      <c r="E120" s="58">
        <v>220.69137999999899</v>
      </c>
      <c r="F120" s="58">
        <v>-1183.12193</v>
      </c>
      <c r="G120" s="58">
        <v>-1839.70616</v>
      </c>
      <c r="H120" s="58">
        <v>223.45410999999999</v>
      </c>
      <c r="I120" s="58">
        <v>223.45410999999999</v>
      </c>
      <c r="J120" s="58">
        <v>223.45410999999999</v>
      </c>
      <c r="K120" s="58">
        <v>223.45410999999999</v>
      </c>
      <c r="L120" s="58">
        <v>223.45410999999999</v>
      </c>
      <c r="M120" s="58">
        <v>223.45410999999999</v>
      </c>
      <c r="N120" s="58">
        <v>223.45410999999999</v>
      </c>
      <c r="O120" s="58">
        <v>223.45410999999999</v>
      </c>
      <c r="P120" s="58">
        <v>223.45410999999999</v>
      </c>
      <c r="Q120" s="58">
        <v>223.45410999999999</v>
      </c>
      <c r="R120" s="58">
        <v>223.45410999999999</v>
      </c>
      <c r="S120" s="58">
        <v>223.45410999999999</v>
      </c>
      <c r="T120" s="58">
        <v>223.45410999999999</v>
      </c>
      <c r="U120" s="58">
        <v>223.45410999999999</v>
      </c>
      <c r="V120" s="58">
        <v>223.45410999999999</v>
      </c>
      <c r="W120" s="58">
        <v>223.45410999999999</v>
      </c>
      <c r="X120" s="58">
        <v>223.45410999999999</v>
      </c>
      <c r="Y120" s="58">
        <v>223.45410999999999</v>
      </c>
      <c r="Z120" s="58">
        <v>223.45410999999999</v>
      </c>
      <c r="AA120" s="58">
        <v>223.45410999999999</v>
      </c>
      <c r="AB120" s="58">
        <v>223.45410999999999</v>
      </c>
      <c r="AC120" s="58">
        <v>223.45410999999999</v>
      </c>
      <c r="AD120" s="58">
        <v>223.45410999999999</v>
      </c>
      <c r="AE120" s="124">
        <f t="shared" si="1"/>
        <v>223.45410999999999</v>
      </c>
    </row>
    <row r="121" spans="1:31" x14ac:dyDescent="0.25">
      <c r="A121" s="137" t="s">
        <v>297</v>
      </c>
      <c r="B121" s="58">
        <v>0</v>
      </c>
      <c r="C121" s="58">
        <v>-232.33079000000001</v>
      </c>
      <c r="D121" s="58">
        <v>-436.78422999999998</v>
      </c>
      <c r="E121" s="58">
        <v>1892.18858</v>
      </c>
      <c r="F121" s="58">
        <v>1376.7766099999999</v>
      </c>
      <c r="G121" s="58">
        <v>1399.1933899999999</v>
      </c>
      <c r="H121" s="58">
        <v>4097.01721</v>
      </c>
      <c r="I121" s="58">
        <v>4097.01721</v>
      </c>
      <c r="J121" s="58">
        <v>4097.01721</v>
      </c>
      <c r="K121" s="58">
        <v>4097.01721</v>
      </c>
      <c r="L121" s="58">
        <v>4097.01721</v>
      </c>
      <c r="M121" s="58">
        <v>4097.01721</v>
      </c>
      <c r="N121" s="58">
        <v>4097.01721</v>
      </c>
      <c r="O121" s="58">
        <v>4097.01721</v>
      </c>
      <c r="P121" s="58">
        <v>4097.01721</v>
      </c>
      <c r="Q121" s="58">
        <v>4097.01721</v>
      </c>
      <c r="R121" s="58">
        <v>4097.01721</v>
      </c>
      <c r="S121" s="58">
        <v>4097.01721</v>
      </c>
      <c r="T121" s="58">
        <v>4097.01721</v>
      </c>
      <c r="U121" s="58">
        <v>4097.01721</v>
      </c>
      <c r="V121" s="58">
        <v>4097.01721</v>
      </c>
      <c r="W121" s="58">
        <v>4097.01721</v>
      </c>
      <c r="X121" s="58">
        <v>4097.01721</v>
      </c>
      <c r="Y121" s="58">
        <v>4097.01721</v>
      </c>
      <c r="Z121" s="58">
        <v>4097.01721</v>
      </c>
      <c r="AA121" s="58">
        <v>4097.01721</v>
      </c>
      <c r="AB121" s="58">
        <v>4097.01721</v>
      </c>
      <c r="AC121" s="58">
        <v>4097.01721</v>
      </c>
      <c r="AD121" s="58">
        <v>4097.01721</v>
      </c>
      <c r="AE121" s="124">
        <f t="shared" si="1"/>
        <v>4097.0172099999991</v>
      </c>
    </row>
    <row r="122" spans="1:31" x14ac:dyDescent="0.25">
      <c r="A122" s="137" t="s">
        <v>298</v>
      </c>
      <c r="B122" s="58">
        <v>2.0000029103830401E-5</v>
      </c>
      <c r="C122" s="58">
        <v>-1285.3780899999999</v>
      </c>
      <c r="D122" s="58">
        <v>-970.31243999997503</v>
      </c>
      <c r="E122" s="58">
        <v>-121.21279000001999</v>
      </c>
      <c r="F122" s="58">
        <v>-465.62885999999799</v>
      </c>
      <c r="G122" s="58">
        <v>-444.45148999998497</v>
      </c>
      <c r="H122" s="58">
        <v>-304.02173999997899</v>
      </c>
      <c r="I122" s="58">
        <v>-304.02173999997899</v>
      </c>
      <c r="J122" s="58">
        <v>-304.02173999997899</v>
      </c>
      <c r="K122" s="58">
        <v>-304.02173999997899</v>
      </c>
      <c r="L122" s="58">
        <v>-304.02173999997899</v>
      </c>
      <c r="M122" s="58">
        <v>-304.02173999997899</v>
      </c>
      <c r="N122" s="58">
        <v>-304.02173999997899</v>
      </c>
      <c r="O122" s="58">
        <v>-304.02173999997899</v>
      </c>
      <c r="P122" s="58">
        <v>-304.02173999997899</v>
      </c>
      <c r="Q122" s="58">
        <v>-304.02173999997899</v>
      </c>
      <c r="R122" s="58">
        <v>-304.02173999997899</v>
      </c>
      <c r="S122" s="58">
        <v>-304.02173999997899</v>
      </c>
      <c r="T122" s="58">
        <v>-304.02173999997899</v>
      </c>
      <c r="U122" s="58">
        <v>-304.02173999997899</v>
      </c>
      <c r="V122" s="58">
        <v>-304.02173999997899</v>
      </c>
      <c r="W122" s="58">
        <v>-304.02173999997899</v>
      </c>
      <c r="X122" s="58">
        <v>-304.02173999997899</v>
      </c>
      <c r="Y122" s="58">
        <v>-304.02173999997899</v>
      </c>
      <c r="Z122" s="58">
        <v>-304.02173999997899</v>
      </c>
      <c r="AA122" s="58">
        <v>-304.02173999997899</v>
      </c>
      <c r="AB122" s="58">
        <v>-304.02173999997899</v>
      </c>
      <c r="AC122" s="58">
        <v>-304.02173999997899</v>
      </c>
      <c r="AD122" s="58">
        <v>-304.02173999997899</v>
      </c>
      <c r="AE122" s="124">
        <f t="shared" si="1"/>
        <v>-304.0217399999791</v>
      </c>
    </row>
    <row r="123" spans="1:31" x14ac:dyDescent="0.25">
      <c r="A123" s="137" t="s">
        <v>299</v>
      </c>
      <c r="B123" s="58">
        <v>0</v>
      </c>
      <c r="C123" s="58">
        <v>2592.8223199999902</v>
      </c>
      <c r="D123" s="58">
        <v>3424.8079200000002</v>
      </c>
      <c r="E123" s="58">
        <v>481.53505000000001</v>
      </c>
      <c r="F123" s="58">
        <v>753.32533000000001</v>
      </c>
      <c r="G123" s="58">
        <v>1462.6456599999999</v>
      </c>
      <c r="H123" s="58">
        <v>371.63267000000002</v>
      </c>
      <c r="I123" s="58">
        <v>371.63267000000002</v>
      </c>
      <c r="J123" s="58">
        <v>371.63267000000002</v>
      </c>
      <c r="K123" s="58">
        <v>371.63267000000002</v>
      </c>
      <c r="L123" s="58">
        <v>371.63267000000002</v>
      </c>
      <c r="M123" s="58">
        <v>371.63267000000002</v>
      </c>
      <c r="N123" s="58">
        <v>371.63267000000002</v>
      </c>
      <c r="O123" s="58">
        <v>371.63267000000002</v>
      </c>
      <c r="P123" s="58">
        <v>371.63267000000002</v>
      </c>
      <c r="Q123" s="58">
        <v>371.63267000000002</v>
      </c>
      <c r="R123" s="58">
        <v>371.63267000000002</v>
      </c>
      <c r="S123" s="58">
        <v>371.63267000000002</v>
      </c>
      <c r="T123" s="58">
        <v>371.63267000000002</v>
      </c>
      <c r="U123" s="58">
        <v>371.63267000000002</v>
      </c>
      <c r="V123" s="58">
        <v>371.63267000000002</v>
      </c>
      <c r="W123" s="58">
        <v>371.63267000000002</v>
      </c>
      <c r="X123" s="58">
        <v>371.63267000000002</v>
      </c>
      <c r="Y123" s="58">
        <v>371.63267000000002</v>
      </c>
      <c r="Z123" s="58">
        <v>371.63267000000002</v>
      </c>
      <c r="AA123" s="58">
        <v>371.63267000000002</v>
      </c>
      <c r="AB123" s="58">
        <v>371.63267000000002</v>
      </c>
      <c r="AC123" s="58">
        <v>371.63267000000002</v>
      </c>
      <c r="AD123" s="58">
        <v>371.63267000000002</v>
      </c>
      <c r="AE123" s="124">
        <f t="shared" si="1"/>
        <v>371.63267000000002</v>
      </c>
    </row>
    <row r="124" spans="1:31" x14ac:dyDescent="0.25">
      <c r="A124" s="137" t="s">
        <v>300</v>
      </c>
      <c r="B124" s="58">
        <v>0</v>
      </c>
      <c r="C124" s="58">
        <v>-153.50695999999999</v>
      </c>
      <c r="D124" s="58">
        <v>-288.89758999999998</v>
      </c>
      <c r="E124" s="58">
        <v>-221.12208999999999</v>
      </c>
      <c r="F124" s="58">
        <v>-444.29534999999998</v>
      </c>
      <c r="G124" s="58">
        <v>-535.11137999999903</v>
      </c>
      <c r="H124" s="58">
        <v>-322.48486999999898</v>
      </c>
      <c r="I124" s="58">
        <v>-322.48486999999898</v>
      </c>
      <c r="J124" s="58">
        <v>-322.48486999999898</v>
      </c>
      <c r="K124" s="58">
        <v>-322.48486999999898</v>
      </c>
      <c r="L124" s="58">
        <v>-322.48486999999898</v>
      </c>
      <c r="M124" s="58">
        <v>-322.48486999999898</v>
      </c>
      <c r="N124" s="58">
        <v>-322.48486999999898</v>
      </c>
      <c r="O124" s="58">
        <v>-322.48486999999898</v>
      </c>
      <c r="P124" s="58">
        <v>-322.48486999999898</v>
      </c>
      <c r="Q124" s="58">
        <v>-322.48486999999898</v>
      </c>
      <c r="R124" s="58">
        <v>-322.48486999999898</v>
      </c>
      <c r="S124" s="58">
        <v>-322.48486999999898</v>
      </c>
      <c r="T124" s="58">
        <v>-322.48486999999898</v>
      </c>
      <c r="U124" s="58">
        <v>-322.48486999999898</v>
      </c>
      <c r="V124" s="58">
        <v>-322.48486999999898</v>
      </c>
      <c r="W124" s="58">
        <v>-322.48486999999898</v>
      </c>
      <c r="X124" s="58">
        <v>-322.48486999999898</v>
      </c>
      <c r="Y124" s="58">
        <v>-322.48486999999898</v>
      </c>
      <c r="Z124" s="58">
        <v>-322.48486999999898</v>
      </c>
      <c r="AA124" s="58">
        <v>-322.48486999999898</v>
      </c>
      <c r="AB124" s="58">
        <v>-322.48486999999898</v>
      </c>
      <c r="AC124" s="58">
        <v>-322.48486999999898</v>
      </c>
      <c r="AD124" s="58">
        <v>-322.48486999999898</v>
      </c>
      <c r="AE124" s="124">
        <f t="shared" si="1"/>
        <v>-322.48486999999892</v>
      </c>
    </row>
    <row r="125" spans="1:31" x14ac:dyDescent="0.25">
      <c r="A125" s="137" t="s">
        <v>395</v>
      </c>
      <c r="B125" s="58">
        <v>0</v>
      </c>
      <c r="C125" s="58">
        <v>0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  <c r="AD125" s="58">
        <v>0</v>
      </c>
      <c r="AE125" s="124">
        <f t="shared" si="1"/>
        <v>0</v>
      </c>
    </row>
    <row r="126" spans="1:31" x14ac:dyDescent="0.25">
      <c r="A126" s="137" t="s">
        <v>428</v>
      </c>
      <c r="B126" s="58">
        <v>0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38.941219999998701</v>
      </c>
      <c r="P126" s="58">
        <v>53.815969999994799</v>
      </c>
      <c r="Q126" s="58">
        <v>73.1242299999967</v>
      </c>
      <c r="R126" s="58">
        <v>-26.2348600000036</v>
      </c>
      <c r="S126" s="58">
        <v>-5.37210000000516</v>
      </c>
      <c r="T126" s="58">
        <v>-5.7348800000031996</v>
      </c>
      <c r="U126" s="58">
        <v>15.244299999996599</v>
      </c>
      <c r="V126" s="58">
        <v>36.223479999996201</v>
      </c>
      <c r="W126" s="58">
        <v>57.202659999993998</v>
      </c>
      <c r="X126" s="58">
        <v>78.147039999994902</v>
      </c>
      <c r="Y126" s="58">
        <v>96.993599999993904</v>
      </c>
      <c r="Z126" s="58">
        <v>115.53693999999599</v>
      </c>
      <c r="AA126" s="58">
        <v>132.17414999999599</v>
      </c>
      <c r="AB126" s="58">
        <v>145.876179999995</v>
      </c>
      <c r="AC126" s="58">
        <v>163.12218999999499</v>
      </c>
      <c r="AD126" s="58">
        <v>70.797959999995996</v>
      </c>
      <c r="AE126" s="124">
        <f t="shared" si="1"/>
        <v>67.228973846149358</v>
      </c>
    </row>
    <row r="127" spans="1:31" x14ac:dyDescent="0.25">
      <c r="A127" s="137" t="s">
        <v>301</v>
      </c>
      <c r="B127" s="58">
        <v>32786.648260000002</v>
      </c>
      <c r="C127" s="58">
        <v>32866.806429999997</v>
      </c>
      <c r="D127" s="58">
        <v>33065.273529999999</v>
      </c>
      <c r="E127" s="58">
        <v>33141.526819999999</v>
      </c>
      <c r="F127" s="58">
        <v>33281.120110000003</v>
      </c>
      <c r="G127" s="58">
        <v>33442.024230000003</v>
      </c>
      <c r="H127" s="58">
        <v>33607.342320000003</v>
      </c>
      <c r="I127" s="58">
        <v>33739.217779999999</v>
      </c>
      <c r="J127" s="58">
        <v>33871.093240000002</v>
      </c>
      <c r="K127" s="58">
        <v>34002.968699999998</v>
      </c>
      <c r="L127" s="58">
        <v>34134.844160000001</v>
      </c>
      <c r="M127" s="58">
        <v>34266.719620000003</v>
      </c>
      <c r="N127" s="58">
        <v>34398.595079999999</v>
      </c>
      <c r="O127" s="58">
        <v>34541.432589999997</v>
      </c>
      <c r="P127" s="58">
        <v>34684.270100000002</v>
      </c>
      <c r="Q127" s="58">
        <v>34827.107609999999</v>
      </c>
      <c r="R127" s="58">
        <v>34969.945119999997</v>
      </c>
      <c r="S127" s="58">
        <v>35112.782630000002</v>
      </c>
      <c r="T127" s="58">
        <v>35255.620139999999</v>
      </c>
      <c r="U127" s="58">
        <v>35398.457649999997</v>
      </c>
      <c r="V127" s="58">
        <v>35541.295160000001</v>
      </c>
      <c r="W127" s="58">
        <v>35684.132669999999</v>
      </c>
      <c r="X127" s="58">
        <v>35826.970179999997</v>
      </c>
      <c r="Y127" s="58">
        <v>35969.8076899999</v>
      </c>
      <c r="Z127" s="58">
        <v>36112.645199999897</v>
      </c>
      <c r="AA127" s="58">
        <v>36258.339459999901</v>
      </c>
      <c r="AB127" s="58">
        <v>36404.033719999898</v>
      </c>
      <c r="AC127" s="58">
        <v>36549.727979999901</v>
      </c>
      <c r="AD127" s="58">
        <v>36695.422239999898</v>
      </c>
      <c r="AE127" s="124">
        <f t="shared" si="1"/>
        <v>35829.167679999955</v>
      </c>
    </row>
    <row r="128" spans="1:31" x14ac:dyDescent="0.25">
      <c r="A128" s="137" t="s">
        <v>302</v>
      </c>
      <c r="B128" s="58">
        <v>12160.265299999999</v>
      </c>
      <c r="C128" s="58">
        <v>12927.311799999999</v>
      </c>
      <c r="D128" s="58">
        <v>13379.6012999999</v>
      </c>
      <c r="E128" s="58">
        <v>14014.7890799999</v>
      </c>
      <c r="F128" s="58">
        <v>14720.433129999999</v>
      </c>
      <c r="G128" s="58">
        <v>15304.19477</v>
      </c>
      <c r="H128" s="58">
        <v>15642.33473</v>
      </c>
      <c r="I128" s="58">
        <v>16221.329082234</v>
      </c>
      <c r="J128" s="58">
        <v>16796.946914468099</v>
      </c>
      <c r="K128" s="58">
        <v>17275.541469210599</v>
      </c>
      <c r="L128" s="58">
        <v>17516.080157589</v>
      </c>
      <c r="M128" s="58">
        <v>17974.5289606355</v>
      </c>
      <c r="N128" s="58">
        <v>18438.962812869599</v>
      </c>
      <c r="O128" s="58">
        <v>19167.517491804101</v>
      </c>
      <c r="P128" s="58">
        <v>25654.788671151098</v>
      </c>
      <c r="Q128" s="58">
        <v>24339.1844840378</v>
      </c>
      <c r="R128" s="58">
        <v>19321.838131558001</v>
      </c>
      <c r="S128" s="58">
        <v>18438.773839013102</v>
      </c>
      <c r="T128" s="58">
        <v>18911.701378059701</v>
      </c>
      <c r="U128" s="58">
        <v>19412.748808189699</v>
      </c>
      <c r="V128" s="58">
        <v>19926.2599872994</v>
      </c>
      <c r="W128" s="58">
        <v>20341.9091133691</v>
      </c>
      <c r="X128" s="58">
        <v>20749.0579412228</v>
      </c>
      <c r="Y128" s="58">
        <v>21286.986398069301</v>
      </c>
      <c r="Z128" s="58">
        <v>21760.183379903399</v>
      </c>
      <c r="AA128" s="58">
        <v>22508.078497288101</v>
      </c>
      <c r="AB128" s="58">
        <v>22827.901119196998</v>
      </c>
      <c r="AC128" s="58">
        <v>8275.9847449352401</v>
      </c>
      <c r="AD128" s="58">
        <v>4757.5091288919903</v>
      </c>
      <c r="AE128" s="124">
        <f t="shared" si="1"/>
        <v>18347.610189768988</v>
      </c>
    </row>
    <row r="129" spans="1:31" ht="15.75" thickBot="1" x14ac:dyDescent="0.3">
      <c r="A129" s="137" t="s">
        <v>303</v>
      </c>
      <c r="B129" s="138">
        <v>1286.6089899999999</v>
      </c>
      <c r="C129" s="138">
        <v>1260.35166</v>
      </c>
      <c r="D129" s="138">
        <v>1234.0943299999999</v>
      </c>
      <c r="E129" s="138">
        <v>1207.837</v>
      </c>
      <c r="F129" s="138">
        <v>1181.5796700000001</v>
      </c>
      <c r="G129" s="138">
        <v>1155.3223399999999</v>
      </c>
      <c r="H129" s="138">
        <v>1129.06501</v>
      </c>
      <c r="I129" s="138">
        <v>1102.8524500000001</v>
      </c>
      <c r="J129" s="138">
        <v>1076.6398899999999</v>
      </c>
      <c r="K129" s="138">
        <v>1050.42733</v>
      </c>
      <c r="L129" s="138">
        <v>1024.21477</v>
      </c>
      <c r="M129" s="138">
        <v>998.00220999999999</v>
      </c>
      <c r="N129" s="138">
        <v>971.78965000000005</v>
      </c>
      <c r="O129" s="138">
        <v>945.57709</v>
      </c>
      <c r="P129" s="138">
        <v>919.36452999999995</v>
      </c>
      <c r="Q129" s="138">
        <v>893.15197000000001</v>
      </c>
      <c r="R129" s="138">
        <v>866.93940999999995</v>
      </c>
      <c r="S129" s="138">
        <v>840.72684999999899</v>
      </c>
      <c r="T129" s="138">
        <v>814.51428999999905</v>
      </c>
      <c r="U129" s="138">
        <v>788.301729999999</v>
      </c>
      <c r="V129" s="138">
        <v>762.08916999999894</v>
      </c>
      <c r="W129" s="138">
        <v>735.876609999999</v>
      </c>
      <c r="X129" s="138">
        <v>709.66404999999895</v>
      </c>
      <c r="Y129" s="138">
        <v>683.45148999999901</v>
      </c>
      <c r="Z129" s="138">
        <v>657.23892999999896</v>
      </c>
      <c r="AA129" s="138">
        <v>631.02636999999902</v>
      </c>
      <c r="AB129" s="138">
        <v>604.81380999999897</v>
      </c>
      <c r="AC129" s="138">
        <v>578.60124999999903</v>
      </c>
      <c r="AD129" s="138">
        <v>552.38868999999897</v>
      </c>
      <c r="AE129" s="124">
        <f t="shared" si="1"/>
        <v>709.66404999999918</v>
      </c>
    </row>
    <row r="130" spans="1:31" x14ac:dyDescent="0.25">
      <c r="A130" s="137" t="s">
        <v>293</v>
      </c>
      <c r="B130" s="58">
        <v>51082.34923</v>
      </c>
      <c r="C130" s="58">
        <v>51731.449829999998</v>
      </c>
      <c r="D130" s="58">
        <v>52059.042739999997</v>
      </c>
      <c r="E130" s="58">
        <v>54743.127209999897</v>
      </c>
      <c r="F130" s="58">
        <v>53511.642849999997</v>
      </c>
      <c r="G130" s="58">
        <v>54210.587160000003</v>
      </c>
      <c r="H130" s="58">
        <v>58622.067190000002</v>
      </c>
      <c r="I130" s="58">
        <v>59306.724442234001</v>
      </c>
      <c r="J130" s="58">
        <v>59988.005174468097</v>
      </c>
      <c r="K130" s="58">
        <v>60572.2626292106</v>
      </c>
      <c r="L130" s="58">
        <v>60918.464217588997</v>
      </c>
      <c r="M130" s="58">
        <v>61482.575920635602</v>
      </c>
      <c r="N130" s="58">
        <v>62052.672672869601</v>
      </c>
      <c r="O130" s="58">
        <v>62936.793521804102</v>
      </c>
      <c r="P130" s="58">
        <v>69555.564401151103</v>
      </c>
      <c r="Q130" s="58">
        <v>68375.8934240378</v>
      </c>
      <c r="R130" s="58">
        <v>63375.812931558001</v>
      </c>
      <c r="S130" s="58">
        <v>62630.236349013197</v>
      </c>
      <c r="T130" s="58">
        <v>63219.426058059697</v>
      </c>
      <c r="U130" s="58">
        <v>63858.077618189804</v>
      </c>
      <c r="V130" s="58">
        <v>64509.192927299402</v>
      </c>
      <c r="W130" s="58">
        <v>65062.446183369102</v>
      </c>
      <c r="X130" s="58">
        <v>65607.1643412228</v>
      </c>
      <c r="Y130" s="58">
        <v>66280.564308069297</v>
      </c>
      <c r="Z130" s="58">
        <v>66888.929579903401</v>
      </c>
      <c r="AA130" s="58">
        <v>67772.943607288107</v>
      </c>
      <c r="AB130" s="58">
        <v>68225.949959196994</v>
      </c>
      <c r="AC130" s="58">
        <v>53810.761294935197</v>
      </c>
      <c r="AD130" s="58">
        <v>50319.4431488919</v>
      </c>
      <c r="AE130" s="124">
        <f t="shared" si="1"/>
        <v>63196.996023615138</v>
      </c>
    </row>
    <row r="131" spans="1:31" x14ac:dyDescent="0.25"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24">
        <f t="shared" si="1"/>
        <v>0</v>
      </c>
    </row>
    <row r="132" spans="1:31" x14ac:dyDescent="0.25"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24">
        <f t="shared" si="1"/>
        <v>0</v>
      </c>
    </row>
    <row r="133" spans="1:31" ht="15.75" thickBot="1" x14ac:dyDescent="0.3">
      <c r="A133" s="135" t="s">
        <v>304</v>
      </c>
      <c r="B133" s="139">
        <v>857282.31470999995</v>
      </c>
      <c r="C133" s="139">
        <v>860185.090499999</v>
      </c>
      <c r="D133" s="139">
        <v>858684.29857999994</v>
      </c>
      <c r="E133" s="139">
        <v>857611.46024000004</v>
      </c>
      <c r="F133" s="139">
        <v>857913.90002999897</v>
      </c>
      <c r="G133" s="139">
        <v>858597.10149999999</v>
      </c>
      <c r="H133" s="139">
        <v>845799.49205999996</v>
      </c>
      <c r="I133" s="139">
        <v>846750.419005353</v>
      </c>
      <c r="J133" s="139">
        <v>847831.47943763505</v>
      </c>
      <c r="K133" s="139">
        <v>851130.52558845701</v>
      </c>
      <c r="L133" s="139">
        <v>854492.53094829503</v>
      </c>
      <c r="M133" s="139">
        <v>859346.95286081801</v>
      </c>
      <c r="N133" s="139">
        <v>860243.44193886302</v>
      </c>
      <c r="O133" s="139">
        <v>861550.19969308702</v>
      </c>
      <c r="P133" s="139">
        <v>867927.50174688804</v>
      </c>
      <c r="Q133" s="139">
        <v>866405.71026410605</v>
      </c>
      <c r="R133" s="139">
        <v>861657.16525697196</v>
      </c>
      <c r="S133" s="139">
        <v>864279.62165584904</v>
      </c>
      <c r="T133" s="139">
        <v>865093.31378709595</v>
      </c>
      <c r="U133" s="139">
        <v>865899.19250478595</v>
      </c>
      <c r="V133" s="139">
        <v>866700.77752451797</v>
      </c>
      <c r="W133" s="139">
        <v>868040.476742103</v>
      </c>
      <c r="X133" s="139">
        <v>871183.04131814803</v>
      </c>
      <c r="Y133" s="139">
        <v>879117.237195511</v>
      </c>
      <c r="Z133" s="139">
        <v>879828.37077720603</v>
      </c>
      <c r="AA133" s="139">
        <v>880321.61081241095</v>
      </c>
      <c r="AB133" s="139">
        <v>881220.65902842197</v>
      </c>
      <c r="AC133" s="139">
        <v>873901.50872869103</v>
      </c>
      <c r="AD133" s="139">
        <v>871704.72233787202</v>
      </c>
      <c r="AE133" s="124">
        <f t="shared" si="1"/>
        <v>871457.51520535268</v>
      </c>
    </row>
    <row r="134" spans="1:31" x14ac:dyDescent="0.25">
      <c r="AE134" s="124">
        <f t="shared" si="1"/>
        <v>0</v>
      </c>
    </row>
    <row r="135" spans="1:31" ht="15.75" thickBot="1" x14ac:dyDescent="0.3">
      <c r="A135" s="135" t="s">
        <v>305</v>
      </c>
      <c r="B135" s="139">
        <v>7644717.1195599996</v>
      </c>
      <c r="C135" s="139">
        <v>7695286.5709100002</v>
      </c>
      <c r="D135" s="139">
        <v>7669947.7298400002</v>
      </c>
      <c r="E135" s="139">
        <v>7663744.5751</v>
      </c>
      <c r="F135" s="139">
        <v>7687644.21651999</v>
      </c>
      <c r="G135" s="139">
        <v>7713110.8547599996</v>
      </c>
      <c r="H135" s="139">
        <v>7724823.05249999</v>
      </c>
      <c r="I135" s="139">
        <v>7762016.2373045003</v>
      </c>
      <c r="J135" s="139">
        <v>7807776.9414351797</v>
      </c>
      <c r="K135" s="139">
        <v>7816934.6839623498</v>
      </c>
      <c r="L135" s="139">
        <v>7851616.5672822101</v>
      </c>
      <c r="M135" s="139">
        <v>7892770.2264597798</v>
      </c>
      <c r="N135" s="139">
        <v>7944311.7584961597</v>
      </c>
      <c r="O135" s="139">
        <v>8010609.0030681696</v>
      </c>
      <c r="P135" s="139">
        <v>8009468.9766502203</v>
      </c>
      <c r="Q135" s="139">
        <v>8023583.1161362901</v>
      </c>
      <c r="R135" s="139">
        <v>8043412.0267811604</v>
      </c>
      <c r="S135" s="139">
        <v>8062013.8478035396</v>
      </c>
      <c r="T135" s="139">
        <v>8087229.5063679498</v>
      </c>
      <c r="U135" s="139">
        <v>8117561.0355011504</v>
      </c>
      <c r="V135" s="139">
        <v>8133918.9717632197</v>
      </c>
      <c r="W135" s="139">
        <v>8127344.9148278497</v>
      </c>
      <c r="X135" s="139">
        <v>8142013.7288717497</v>
      </c>
      <c r="Y135" s="139">
        <v>8180912.7462681197</v>
      </c>
      <c r="Z135" s="139">
        <v>8205864.44762858</v>
      </c>
      <c r="AA135" s="139">
        <v>8226353.6510664802</v>
      </c>
      <c r="AB135" s="139">
        <v>8208510.2552338503</v>
      </c>
      <c r="AC135" s="139">
        <v>8223819.43111334</v>
      </c>
      <c r="AD135" s="139">
        <v>8238440.2753088502</v>
      </c>
      <c r="AE135" s="124">
        <f t="shared" si="1"/>
        <v>8153645.75681045</v>
      </c>
    </row>
    <row r="136" spans="1:31" x14ac:dyDescent="0.25">
      <c r="AE136" s="124">
        <f t="shared" si="1"/>
        <v>0</v>
      </c>
    </row>
    <row r="137" spans="1:31" x14ac:dyDescent="0.25">
      <c r="A137" s="135" t="s">
        <v>306</v>
      </c>
      <c r="AE137" s="124">
        <f t="shared" si="1"/>
        <v>0</v>
      </c>
    </row>
    <row r="138" spans="1:31" x14ac:dyDescent="0.25">
      <c r="AE138" s="124">
        <f t="shared" si="1"/>
        <v>0</v>
      </c>
    </row>
    <row r="139" spans="1:31" x14ac:dyDescent="0.25">
      <c r="A139" s="135" t="s">
        <v>307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24">
        <f t="shared" ref="AE139:AE202" si="2">SUM(R139:AD139)/13</f>
        <v>0</v>
      </c>
    </row>
    <row r="140" spans="1:31" x14ac:dyDescent="0.25">
      <c r="A140" s="137" t="s">
        <v>308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24">
        <f t="shared" si="2"/>
        <v>0</v>
      </c>
    </row>
    <row r="141" spans="1:31" ht="15.75" thickBot="1" x14ac:dyDescent="0.3">
      <c r="A141" s="137" t="s">
        <v>309</v>
      </c>
      <c r="B141" s="138">
        <v>308139.97756000003</v>
      </c>
      <c r="C141" s="138">
        <v>308139.97756000003</v>
      </c>
      <c r="D141" s="138">
        <v>308139.97756000003</v>
      </c>
      <c r="E141" s="138">
        <v>308139.97756000003</v>
      </c>
      <c r="F141" s="138">
        <v>308139.97756000003</v>
      </c>
      <c r="G141" s="138">
        <v>308139.97756000003</v>
      </c>
      <c r="H141" s="138">
        <v>308139.97756000003</v>
      </c>
      <c r="I141" s="138">
        <v>308139.97756000003</v>
      </c>
      <c r="J141" s="138">
        <v>308139.97756000003</v>
      </c>
      <c r="K141" s="138">
        <v>308139.97756000003</v>
      </c>
      <c r="L141" s="138">
        <v>308139.97756000003</v>
      </c>
      <c r="M141" s="138">
        <v>308139.97756000003</v>
      </c>
      <c r="N141" s="138">
        <v>308139.97756000003</v>
      </c>
      <c r="O141" s="138">
        <v>308139.97756000003</v>
      </c>
      <c r="P141" s="138">
        <v>308139.97756000003</v>
      </c>
      <c r="Q141" s="138">
        <v>308139.97756000003</v>
      </c>
      <c r="R141" s="138">
        <v>308139.97756000003</v>
      </c>
      <c r="S141" s="138">
        <v>308139.97756000003</v>
      </c>
      <c r="T141" s="138">
        <v>308139.97756000003</v>
      </c>
      <c r="U141" s="138">
        <v>308139.97756000003</v>
      </c>
      <c r="V141" s="138">
        <v>308139.97756000003</v>
      </c>
      <c r="W141" s="138">
        <v>308139.97756000003</v>
      </c>
      <c r="X141" s="138">
        <v>308139.97756000003</v>
      </c>
      <c r="Y141" s="138">
        <v>308139.97756000003</v>
      </c>
      <c r="Z141" s="138">
        <v>308139.97756000003</v>
      </c>
      <c r="AA141" s="138">
        <v>308139.97756000003</v>
      </c>
      <c r="AB141" s="138">
        <v>308139.97756000003</v>
      </c>
      <c r="AC141" s="138">
        <v>308139.97756000003</v>
      </c>
      <c r="AD141" s="138">
        <v>308139.97756000003</v>
      </c>
      <c r="AE141" s="124">
        <f t="shared" si="2"/>
        <v>308139.97756000003</v>
      </c>
    </row>
    <row r="142" spans="1:31" x14ac:dyDescent="0.25">
      <c r="A142" s="137" t="s">
        <v>310</v>
      </c>
      <c r="B142" s="58">
        <v>308139.97756000003</v>
      </c>
      <c r="C142" s="58">
        <v>308139.97756000003</v>
      </c>
      <c r="D142" s="58">
        <v>308139.97756000003</v>
      </c>
      <c r="E142" s="58">
        <v>308139.97756000003</v>
      </c>
      <c r="F142" s="58">
        <v>308139.97756000003</v>
      </c>
      <c r="G142" s="58">
        <v>308139.97756000003</v>
      </c>
      <c r="H142" s="58">
        <v>308139.97756000003</v>
      </c>
      <c r="I142" s="58">
        <v>308139.97756000003</v>
      </c>
      <c r="J142" s="58">
        <v>308139.97756000003</v>
      </c>
      <c r="K142" s="58">
        <v>308139.97756000003</v>
      </c>
      <c r="L142" s="58">
        <v>308139.97756000003</v>
      </c>
      <c r="M142" s="58">
        <v>308139.97756000003</v>
      </c>
      <c r="N142" s="58">
        <v>308139.97756000003</v>
      </c>
      <c r="O142" s="58">
        <v>308139.97756000003</v>
      </c>
      <c r="P142" s="58">
        <v>308139.97756000003</v>
      </c>
      <c r="Q142" s="58">
        <v>308139.97756000003</v>
      </c>
      <c r="R142" s="58">
        <v>308139.97756000003</v>
      </c>
      <c r="S142" s="58">
        <v>308139.97756000003</v>
      </c>
      <c r="T142" s="58">
        <v>308139.97756000003</v>
      </c>
      <c r="U142" s="58">
        <v>308139.97756000003</v>
      </c>
      <c r="V142" s="58">
        <v>308139.97756000003</v>
      </c>
      <c r="W142" s="58">
        <v>308139.97756000003</v>
      </c>
      <c r="X142" s="58">
        <v>308139.97756000003</v>
      </c>
      <c r="Y142" s="58">
        <v>308139.97756000003</v>
      </c>
      <c r="Z142" s="58">
        <v>308139.97756000003</v>
      </c>
      <c r="AA142" s="58">
        <v>308139.97756000003</v>
      </c>
      <c r="AB142" s="58">
        <v>308139.97756000003</v>
      </c>
      <c r="AC142" s="58">
        <v>308139.97756000003</v>
      </c>
      <c r="AD142" s="58">
        <v>308139.97756000003</v>
      </c>
      <c r="AE142" s="124">
        <f t="shared" si="2"/>
        <v>308139.97756000003</v>
      </c>
    </row>
    <row r="143" spans="1:31" x14ac:dyDescent="0.25"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24">
        <f t="shared" si="2"/>
        <v>0</v>
      </c>
    </row>
    <row r="144" spans="1:31" x14ac:dyDescent="0.25">
      <c r="A144" s="137" t="s">
        <v>311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24">
        <f t="shared" si="2"/>
        <v>0</v>
      </c>
    </row>
    <row r="145" spans="1:31" ht="15.75" thickBot="1" x14ac:dyDescent="0.3">
      <c r="A145" s="137" t="s">
        <v>312</v>
      </c>
      <c r="B145" s="138">
        <v>-321.28886999999997</v>
      </c>
      <c r="C145" s="138">
        <v>-321.28886999999997</v>
      </c>
      <c r="D145" s="138">
        <v>-321.28886999999997</v>
      </c>
      <c r="E145" s="138">
        <v>-321.28886999999997</v>
      </c>
      <c r="F145" s="138">
        <v>-321.28886999999997</v>
      </c>
      <c r="G145" s="138">
        <v>-321.28886999999997</v>
      </c>
      <c r="H145" s="138">
        <v>-321.28886999999997</v>
      </c>
      <c r="I145" s="138">
        <v>-321.28886999999997</v>
      </c>
      <c r="J145" s="138">
        <v>-321.28886999999997</v>
      </c>
      <c r="K145" s="138">
        <v>-321.28886999999997</v>
      </c>
      <c r="L145" s="138">
        <v>-321.28886999999997</v>
      </c>
      <c r="M145" s="138">
        <v>-321.28886999999997</v>
      </c>
      <c r="N145" s="138">
        <v>-321.28886999999997</v>
      </c>
      <c r="O145" s="138">
        <v>-321.28886999999997</v>
      </c>
      <c r="P145" s="138">
        <v>-321.28886999999997</v>
      </c>
      <c r="Q145" s="138">
        <v>-321.28886999999997</v>
      </c>
      <c r="R145" s="138">
        <v>-321.28886999999997</v>
      </c>
      <c r="S145" s="138">
        <v>-321.28886999999997</v>
      </c>
      <c r="T145" s="138">
        <v>-321.28886999999997</v>
      </c>
      <c r="U145" s="138">
        <v>-321.28886999999997</v>
      </c>
      <c r="V145" s="138">
        <v>-321.28886999999997</v>
      </c>
      <c r="W145" s="138">
        <v>-321.28886999999997</v>
      </c>
      <c r="X145" s="138">
        <v>-321.28886999999997</v>
      </c>
      <c r="Y145" s="138">
        <v>-321.28886999999997</v>
      </c>
      <c r="Z145" s="138">
        <v>-321.28886999999997</v>
      </c>
      <c r="AA145" s="138">
        <v>-321.28886999999997</v>
      </c>
      <c r="AB145" s="138">
        <v>-321.28886999999997</v>
      </c>
      <c r="AC145" s="138">
        <v>-321.28886999999997</v>
      </c>
      <c r="AD145" s="138">
        <v>-321.28886999999997</v>
      </c>
      <c r="AE145" s="124">
        <f t="shared" si="2"/>
        <v>-321.28886999999992</v>
      </c>
    </row>
    <row r="146" spans="1:31" x14ac:dyDescent="0.25">
      <c r="A146" s="137" t="s">
        <v>313</v>
      </c>
      <c r="B146" s="58">
        <v>-321.28886999999997</v>
      </c>
      <c r="C146" s="58">
        <v>-321.28886999999997</v>
      </c>
      <c r="D146" s="58">
        <v>-321.28886999999997</v>
      </c>
      <c r="E146" s="58">
        <v>-321.28886999999997</v>
      </c>
      <c r="F146" s="58">
        <v>-321.28886999999997</v>
      </c>
      <c r="G146" s="58">
        <v>-321.28886999999997</v>
      </c>
      <c r="H146" s="58">
        <v>-321.28886999999997</v>
      </c>
      <c r="I146" s="58">
        <v>-321.28886999999997</v>
      </c>
      <c r="J146" s="58">
        <v>-321.28886999999997</v>
      </c>
      <c r="K146" s="58">
        <v>-321.28886999999997</v>
      </c>
      <c r="L146" s="58">
        <v>-321.28886999999997</v>
      </c>
      <c r="M146" s="58">
        <v>-321.28886999999997</v>
      </c>
      <c r="N146" s="58">
        <v>-321.28886999999997</v>
      </c>
      <c r="O146" s="58">
        <v>-321.28886999999997</v>
      </c>
      <c r="P146" s="58">
        <v>-321.28886999999997</v>
      </c>
      <c r="Q146" s="58">
        <v>-321.28886999999997</v>
      </c>
      <c r="R146" s="58">
        <v>-321.28886999999997</v>
      </c>
      <c r="S146" s="58">
        <v>-321.28886999999997</v>
      </c>
      <c r="T146" s="58">
        <v>-321.28886999999997</v>
      </c>
      <c r="U146" s="58">
        <v>-321.28886999999997</v>
      </c>
      <c r="V146" s="58">
        <v>-321.28886999999997</v>
      </c>
      <c r="W146" s="58">
        <v>-321.28886999999997</v>
      </c>
      <c r="X146" s="58">
        <v>-321.28886999999997</v>
      </c>
      <c r="Y146" s="58">
        <v>-321.28886999999997</v>
      </c>
      <c r="Z146" s="58">
        <v>-321.28886999999997</v>
      </c>
      <c r="AA146" s="58">
        <v>-321.28886999999997</v>
      </c>
      <c r="AB146" s="58">
        <v>-321.28886999999997</v>
      </c>
      <c r="AC146" s="58">
        <v>-321.28886999999997</v>
      </c>
      <c r="AD146" s="58">
        <v>-321.28886999999997</v>
      </c>
      <c r="AE146" s="124">
        <f t="shared" si="2"/>
        <v>-321.28886999999992</v>
      </c>
    </row>
    <row r="147" spans="1:31" x14ac:dyDescent="0.25"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24">
        <f t="shared" si="2"/>
        <v>0</v>
      </c>
    </row>
    <row r="148" spans="1:31" x14ac:dyDescent="0.25">
      <c r="A148" s="137" t="s">
        <v>314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24">
        <f t="shared" si="2"/>
        <v>0</v>
      </c>
    </row>
    <row r="149" spans="1:31" ht="15.75" thickBot="1" x14ac:dyDescent="0.3">
      <c r="A149" s="137" t="s">
        <v>315</v>
      </c>
      <c r="B149" s="138">
        <v>583858.08299999998</v>
      </c>
      <c r="C149" s="138">
        <v>583858.08299999998</v>
      </c>
      <c r="D149" s="138">
        <v>583858.08299999998</v>
      </c>
      <c r="E149" s="138">
        <v>583858.08299999998</v>
      </c>
      <c r="F149" s="138">
        <v>583858.08299999998</v>
      </c>
      <c r="G149" s="138">
        <v>583858.08299999998</v>
      </c>
      <c r="H149" s="138">
        <v>628858.08299999998</v>
      </c>
      <c r="I149" s="138">
        <v>628858.08299999998</v>
      </c>
      <c r="J149" s="138">
        <v>628858.08299999998</v>
      </c>
      <c r="K149" s="138">
        <v>628858.08299999998</v>
      </c>
      <c r="L149" s="138">
        <v>628858.08299999998</v>
      </c>
      <c r="M149" s="138">
        <v>628858.08299999998</v>
      </c>
      <c r="N149" s="138">
        <v>695148.63880455995</v>
      </c>
      <c r="O149" s="138">
        <v>695148.63880455995</v>
      </c>
      <c r="P149" s="138">
        <v>695148.63880455995</v>
      </c>
      <c r="Q149" s="138">
        <v>695148.63880455995</v>
      </c>
      <c r="R149" s="138">
        <v>695148.63880455995</v>
      </c>
      <c r="S149" s="138">
        <v>695148.63880455995</v>
      </c>
      <c r="T149" s="138">
        <v>754089.94098179799</v>
      </c>
      <c r="U149" s="138">
        <v>754089.94098179799</v>
      </c>
      <c r="V149" s="138">
        <v>754089.94098179799</v>
      </c>
      <c r="W149" s="138">
        <v>754089.94098179799</v>
      </c>
      <c r="X149" s="138">
        <v>754089.94098179799</v>
      </c>
      <c r="Y149" s="138">
        <v>754089.94098179799</v>
      </c>
      <c r="Z149" s="138">
        <v>810713.21293772897</v>
      </c>
      <c r="AA149" s="138">
        <v>810713.21293772897</v>
      </c>
      <c r="AB149" s="138">
        <v>810713.21293772897</v>
      </c>
      <c r="AC149" s="138">
        <v>810713.21293772897</v>
      </c>
      <c r="AD149" s="138">
        <v>810713.21293772897</v>
      </c>
      <c r="AE149" s="124">
        <f t="shared" si="2"/>
        <v>766800.22986065794</v>
      </c>
    </row>
    <row r="150" spans="1:31" x14ac:dyDescent="0.25">
      <c r="A150" s="137" t="s">
        <v>316</v>
      </c>
      <c r="B150" s="58">
        <v>583858.08299999998</v>
      </c>
      <c r="C150" s="58">
        <v>583858.08299999998</v>
      </c>
      <c r="D150" s="58">
        <v>583858.08299999998</v>
      </c>
      <c r="E150" s="58">
        <v>583858.08299999998</v>
      </c>
      <c r="F150" s="58">
        <v>583858.08299999998</v>
      </c>
      <c r="G150" s="58">
        <v>583858.08299999998</v>
      </c>
      <c r="H150" s="58">
        <v>628858.08299999998</v>
      </c>
      <c r="I150" s="58">
        <v>628858.08299999998</v>
      </c>
      <c r="J150" s="58">
        <v>628858.08299999998</v>
      </c>
      <c r="K150" s="58">
        <v>628858.08299999998</v>
      </c>
      <c r="L150" s="58">
        <v>628858.08299999998</v>
      </c>
      <c r="M150" s="58">
        <v>628858.08299999998</v>
      </c>
      <c r="N150" s="58">
        <v>695148.63880455995</v>
      </c>
      <c r="O150" s="58">
        <v>695148.63880455995</v>
      </c>
      <c r="P150" s="58">
        <v>695148.63880455995</v>
      </c>
      <c r="Q150" s="58">
        <v>695148.63880455995</v>
      </c>
      <c r="R150" s="58">
        <v>695148.63880455995</v>
      </c>
      <c r="S150" s="58">
        <v>695148.63880455995</v>
      </c>
      <c r="T150" s="58">
        <v>754089.94098179799</v>
      </c>
      <c r="U150" s="58">
        <v>754089.94098179799</v>
      </c>
      <c r="V150" s="58">
        <v>754089.94098179799</v>
      </c>
      <c r="W150" s="58">
        <v>754089.94098179799</v>
      </c>
      <c r="X150" s="58">
        <v>754089.94098179799</v>
      </c>
      <c r="Y150" s="58">
        <v>754089.94098179799</v>
      </c>
      <c r="Z150" s="58">
        <v>810713.21293772897</v>
      </c>
      <c r="AA150" s="58">
        <v>810713.21293772897</v>
      </c>
      <c r="AB150" s="58">
        <v>810713.21293772897</v>
      </c>
      <c r="AC150" s="58">
        <v>810713.21293772897</v>
      </c>
      <c r="AD150" s="58">
        <v>810713.21293772897</v>
      </c>
      <c r="AE150" s="124">
        <f t="shared" si="2"/>
        <v>766800.22986065794</v>
      </c>
    </row>
    <row r="151" spans="1:31" x14ac:dyDescent="0.25"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24">
        <f t="shared" si="2"/>
        <v>0</v>
      </c>
    </row>
    <row r="152" spans="1:31" x14ac:dyDescent="0.25">
      <c r="A152" s="137" t="s">
        <v>317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24">
        <f t="shared" si="2"/>
        <v>0</v>
      </c>
    </row>
    <row r="153" spans="1:31" ht="15.75" thickBot="1" x14ac:dyDescent="0.3">
      <c r="A153" s="137" t="s">
        <v>318</v>
      </c>
      <c r="B153" s="138">
        <v>1857820.1530800001</v>
      </c>
      <c r="C153" s="138">
        <v>1899758.67245</v>
      </c>
      <c r="D153" s="138">
        <v>1922625.5466</v>
      </c>
      <c r="E153" s="138">
        <v>1866602.89491</v>
      </c>
      <c r="F153" s="138">
        <v>1877667.45047</v>
      </c>
      <c r="G153" s="138">
        <v>1900159.88928</v>
      </c>
      <c r="H153" s="138">
        <v>1870189.4151399999</v>
      </c>
      <c r="I153" s="138">
        <v>1892560.3020353499</v>
      </c>
      <c r="J153" s="138">
        <v>1916107.8750708699</v>
      </c>
      <c r="K153" s="138">
        <v>1875631.06207797</v>
      </c>
      <c r="L153" s="138">
        <v>1884073.54165868</v>
      </c>
      <c r="M153" s="138">
        <v>1903418.9182962</v>
      </c>
      <c r="N153" s="138">
        <v>1889722.9491101101</v>
      </c>
      <c r="O153" s="138">
        <v>1922558.1104738601</v>
      </c>
      <c r="P153" s="138">
        <v>1946092.9615148001</v>
      </c>
      <c r="Q153" s="138">
        <v>1915311.2042781301</v>
      </c>
      <c r="R153" s="138">
        <v>1926515.4831949801</v>
      </c>
      <c r="S153" s="138">
        <v>1939140.595434</v>
      </c>
      <c r="T153" s="138">
        <v>1905582.7924774799</v>
      </c>
      <c r="U153" s="138">
        <v>1926625.88395082</v>
      </c>
      <c r="V153" s="138">
        <v>1949339.61925641</v>
      </c>
      <c r="W153" s="138">
        <v>1909899.8758525001</v>
      </c>
      <c r="X153" s="138">
        <v>1914880.74417273</v>
      </c>
      <c r="Y153" s="138">
        <v>1928146.8345667999</v>
      </c>
      <c r="Z153" s="138">
        <v>1913675.1993114899</v>
      </c>
      <c r="AA153" s="138">
        <v>1944116.15582319</v>
      </c>
      <c r="AB153" s="138">
        <v>1966450.7356807301</v>
      </c>
      <c r="AC153" s="138">
        <v>1912503.3942233401</v>
      </c>
      <c r="AD153" s="138">
        <v>1918399.7226471</v>
      </c>
      <c r="AE153" s="124">
        <f t="shared" si="2"/>
        <v>1927329.002814736</v>
      </c>
    </row>
    <row r="154" spans="1:31" x14ac:dyDescent="0.25">
      <c r="A154" s="137" t="s">
        <v>317</v>
      </c>
      <c r="B154" s="58">
        <v>1857820.1530800001</v>
      </c>
      <c r="C154" s="58">
        <v>1899758.67245</v>
      </c>
      <c r="D154" s="58">
        <v>1922625.5466</v>
      </c>
      <c r="E154" s="58">
        <v>1866602.89491</v>
      </c>
      <c r="F154" s="58">
        <v>1877667.45047</v>
      </c>
      <c r="G154" s="58">
        <v>1900159.88928</v>
      </c>
      <c r="H154" s="58">
        <v>1870189.4151399999</v>
      </c>
      <c r="I154" s="58">
        <v>1892560.3020353499</v>
      </c>
      <c r="J154" s="58">
        <v>1916107.8750708699</v>
      </c>
      <c r="K154" s="58">
        <v>1875631.06207797</v>
      </c>
      <c r="L154" s="58">
        <v>1884073.54165868</v>
      </c>
      <c r="M154" s="58">
        <v>1903418.9182962</v>
      </c>
      <c r="N154" s="58">
        <v>1889722.9491101101</v>
      </c>
      <c r="O154" s="58">
        <v>1922558.1104738601</v>
      </c>
      <c r="P154" s="58">
        <v>1946092.9615148001</v>
      </c>
      <c r="Q154" s="58">
        <v>1915311.2042781301</v>
      </c>
      <c r="R154" s="58">
        <v>1926515.4831949801</v>
      </c>
      <c r="S154" s="58">
        <v>1939140.595434</v>
      </c>
      <c r="T154" s="58">
        <v>1905582.7924774799</v>
      </c>
      <c r="U154" s="58">
        <v>1926625.88395082</v>
      </c>
      <c r="V154" s="58">
        <v>1949339.61925641</v>
      </c>
      <c r="W154" s="58">
        <v>1909899.8758525001</v>
      </c>
      <c r="X154" s="58">
        <v>1914880.74417273</v>
      </c>
      <c r="Y154" s="58">
        <v>1928146.8345667999</v>
      </c>
      <c r="Z154" s="58">
        <v>1913675.1993114899</v>
      </c>
      <c r="AA154" s="58">
        <v>1944116.15582319</v>
      </c>
      <c r="AB154" s="58">
        <v>1966450.7356807301</v>
      </c>
      <c r="AC154" s="58">
        <v>1912503.3942233401</v>
      </c>
      <c r="AD154" s="58">
        <v>1918399.7226471</v>
      </c>
      <c r="AE154" s="124">
        <f t="shared" si="2"/>
        <v>1927329.002814736</v>
      </c>
    </row>
    <row r="155" spans="1:31" x14ac:dyDescent="0.25"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24">
        <f t="shared" si="2"/>
        <v>0</v>
      </c>
    </row>
    <row r="156" spans="1:31" x14ac:dyDescent="0.25">
      <c r="A156" s="137" t="s">
        <v>319</v>
      </c>
      <c r="AE156" s="124">
        <f t="shared" si="2"/>
        <v>0</v>
      </c>
    </row>
    <row r="157" spans="1:31" x14ac:dyDescent="0.25">
      <c r="A157" s="137" t="s">
        <v>388</v>
      </c>
      <c r="B157" s="58">
        <v>1.0000000000000001E-5</v>
      </c>
      <c r="C157" s="58">
        <v>1.0000000000000001E-5</v>
      </c>
      <c r="D157" s="58">
        <v>1.0000000000000001E-5</v>
      </c>
      <c r="E157" s="58">
        <v>1.0000000000000001E-5</v>
      </c>
      <c r="F157" s="58">
        <v>1.0000000000000001E-5</v>
      </c>
      <c r="G157" s="58">
        <v>1.0000000000000001E-5</v>
      </c>
      <c r="H157" s="58">
        <v>1.0000000000000001E-5</v>
      </c>
      <c r="I157" s="58">
        <v>1.0000000000000001E-5</v>
      </c>
      <c r="J157" s="58">
        <v>1.0000000000000001E-5</v>
      </c>
      <c r="K157" s="58">
        <v>1.0000000000000001E-5</v>
      </c>
      <c r="L157" s="58">
        <v>1.0000000000000001E-5</v>
      </c>
      <c r="M157" s="58">
        <v>1.0000000000000001E-5</v>
      </c>
      <c r="N157" s="58">
        <v>1.0000000000000001E-5</v>
      </c>
      <c r="O157" s="58">
        <v>1.0000000000000001E-5</v>
      </c>
      <c r="P157" s="58">
        <v>1.0000000000000001E-5</v>
      </c>
      <c r="Q157" s="58">
        <v>1.0000000000000001E-5</v>
      </c>
      <c r="R157" s="58">
        <v>1.0000000000000001E-5</v>
      </c>
      <c r="S157" s="58">
        <v>1.0000000000000001E-5</v>
      </c>
      <c r="T157" s="58">
        <v>1.0000000000000001E-5</v>
      </c>
      <c r="U157" s="58">
        <v>1.0000000000000001E-5</v>
      </c>
      <c r="V157" s="58">
        <v>1.0000000000000001E-5</v>
      </c>
      <c r="W157" s="58">
        <v>1.0000000000000001E-5</v>
      </c>
      <c r="X157" s="58">
        <v>1.0000000000000001E-5</v>
      </c>
      <c r="Y157" s="58">
        <v>1.0000000000000001E-5</v>
      </c>
      <c r="Z157" s="58">
        <v>1.0000000000000001E-5</v>
      </c>
      <c r="AA157" s="58">
        <v>1.0000000000000001E-5</v>
      </c>
      <c r="AB157" s="58">
        <v>1.0000000000000001E-5</v>
      </c>
      <c r="AC157" s="58">
        <v>1.0000000000000001E-5</v>
      </c>
      <c r="AD157" s="58">
        <v>1.0000000000000001E-5</v>
      </c>
      <c r="AE157" s="124">
        <f t="shared" si="2"/>
        <v>1.0000000000000001E-5</v>
      </c>
    </row>
    <row r="158" spans="1:31" x14ac:dyDescent="0.25">
      <c r="A158" s="137" t="s">
        <v>389</v>
      </c>
      <c r="B158" s="58">
        <v>0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v>0</v>
      </c>
      <c r="S158" s="58">
        <v>0</v>
      </c>
      <c r="T158" s="58">
        <v>0</v>
      </c>
      <c r="U158" s="58">
        <v>0</v>
      </c>
      <c r="V158" s="58">
        <v>0</v>
      </c>
      <c r="W158" s="58">
        <v>0</v>
      </c>
      <c r="X158" s="58">
        <v>0</v>
      </c>
      <c r="Y158" s="58">
        <v>0</v>
      </c>
      <c r="Z158" s="58">
        <v>0</v>
      </c>
      <c r="AA158" s="58">
        <v>0</v>
      </c>
      <c r="AB158" s="58">
        <v>0</v>
      </c>
      <c r="AC158" s="58">
        <v>0</v>
      </c>
      <c r="AD158" s="58">
        <v>0</v>
      </c>
      <c r="AE158" s="124">
        <f t="shared" si="2"/>
        <v>0</v>
      </c>
    </row>
    <row r="159" spans="1:31" x14ac:dyDescent="0.25">
      <c r="A159" s="137" t="s">
        <v>319</v>
      </c>
      <c r="B159" s="58">
        <v>1.0000000000000001E-5</v>
      </c>
      <c r="C159" s="58">
        <v>1.0000000000000001E-5</v>
      </c>
      <c r="D159" s="58">
        <v>1.0000000000000001E-5</v>
      </c>
      <c r="E159" s="58">
        <v>1.0000000000000001E-5</v>
      </c>
      <c r="F159" s="58">
        <v>1.0000000000000001E-5</v>
      </c>
      <c r="G159" s="58">
        <v>1.0000000000000001E-5</v>
      </c>
      <c r="H159" s="58">
        <v>1.0000000000000001E-5</v>
      </c>
      <c r="I159" s="58">
        <v>1.0000000000000001E-5</v>
      </c>
      <c r="J159" s="58">
        <v>1.0000000000000001E-5</v>
      </c>
      <c r="K159" s="58">
        <v>1.0000000000000001E-5</v>
      </c>
      <c r="L159" s="58">
        <v>1.0000000000000001E-5</v>
      </c>
      <c r="M159" s="58">
        <v>1.0000000000000001E-5</v>
      </c>
      <c r="N159" s="58">
        <v>1.0000000000000001E-5</v>
      </c>
      <c r="O159" s="58">
        <v>1.0000000000000001E-5</v>
      </c>
      <c r="P159" s="58">
        <v>1.0000000000000001E-5</v>
      </c>
      <c r="Q159" s="58">
        <v>1.0000000000000001E-5</v>
      </c>
      <c r="R159" s="58">
        <v>1.0000000000000001E-5</v>
      </c>
      <c r="S159" s="58">
        <v>1.0000000000000001E-5</v>
      </c>
      <c r="T159" s="58">
        <v>1.0000000000000001E-5</v>
      </c>
      <c r="U159" s="58">
        <v>1.0000000000000001E-5</v>
      </c>
      <c r="V159" s="58">
        <v>1.0000000000000001E-5</v>
      </c>
      <c r="W159" s="58">
        <v>1.0000000000000001E-5</v>
      </c>
      <c r="X159" s="58">
        <v>1.0000000000000001E-5</v>
      </c>
      <c r="Y159" s="58">
        <v>1.0000000000000001E-5</v>
      </c>
      <c r="Z159" s="58">
        <v>1.0000000000000001E-5</v>
      </c>
      <c r="AA159" s="58">
        <v>1.0000000000000001E-5</v>
      </c>
      <c r="AB159" s="58">
        <v>1.0000000000000001E-5</v>
      </c>
      <c r="AC159" s="58">
        <v>1.0000000000000001E-5</v>
      </c>
      <c r="AD159" s="58">
        <v>1.0000000000000001E-5</v>
      </c>
      <c r="AE159" s="124">
        <f>SUM(R159:AD159)/13</f>
        <v>1.0000000000000001E-5</v>
      </c>
    </row>
    <row r="160" spans="1:31" x14ac:dyDescent="0.25"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24">
        <f t="shared" si="2"/>
        <v>0</v>
      </c>
    </row>
    <row r="161" spans="1:31" x14ac:dyDescent="0.25">
      <c r="B161" s="136"/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27">
        <f t="shared" si="2"/>
        <v>0</v>
      </c>
    </row>
    <row r="162" spans="1:31" ht="15.75" thickBot="1" x14ac:dyDescent="0.3">
      <c r="A162" s="135" t="s">
        <v>320</v>
      </c>
      <c r="B162" s="139">
        <v>2749496.92478</v>
      </c>
      <c r="C162" s="139">
        <v>2791435.4441499999</v>
      </c>
      <c r="D162" s="139">
        <v>2814302.3182999999</v>
      </c>
      <c r="E162" s="139">
        <v>2758279.6666100002</v>
      </c>
      <c r="F162" s="139">
        <v>2769344.22217</v>
      </c>
      <c r="G162" s="139">
        <v>2791836.6609800002</v>
      </c>
      <c r="H162" s="139">
        <v>2806866.1868400001</v>
      </c>
      <c r="I162" s="139">
        <v>2829237.0737353498</v>
      </c>
      <c r="J162" s="139">
        <v>2852784.6467708698</v>
      </c>
      <c r="K162" s="139">
        <v>2812307.8337779702</v>
      </c>
      <c r="L162" s="139">
        <v>2820750.3133586799</v>
      </c>
      <c r="M162" s="139">
        <v>2840095.6899962001</v>
      </c>
      <c r="N162" s="139">
        <v>2892690.2766146702</v>
      </c>
      <c r="O162" s="139">
        <v>2925525.4379784199</v>
      </c>
      <c r="P162" s="139">
        <v>2949060.2890193602</v>
      </c>
      <c r="Q162" s="139">
        <v>2918278.53178269</v>
      </c>
      <c r="R162" s="139">
        <v>2929482.8106995402</v>
      </c>
      <c r="S162" s="139">
        <v>2942107.9229385601</v>
      </c>
      <c r="T162" s="139">
        <v>2967491.4221592802</v>
      </c>
      <c r="U162" s="139">
        <v>2988534.5136326202</v>
      </c>
      <c r="V162" s="139">
        <v>3011248.2489382098</v>
      </c>
      <c r="W162" s="139">
        <v>2971808.5055343001</v>
      </c>
      <c r="X162" s="139">
        <v>2976789.3738545198</v>
      </c>
      <c r="Y162" s="139">
        <v>2990055.4642486</v>
      </c>
      <c r="Z162" s="139">
        <v>3032207.1009492199</v>
      </c>
      <c r="AA162" s="139">
        <v>3062648.05746092</v>
      </c>
      <c r="AB162" s="139">
        <v>3084982.6373184598</v>
      </c>
      <c r="AC162" s="139">
        <v>3031035.29586107</v>
      </c>
      <c r="AD162" s="139">
        <v>3036931.6242848299</v>
      </c>
      <c r="AE162" s="124">
        <f t="shared" si="2"/>
        <v>3001947.9213753948</v>
      </c>
    </row>
    <row r="163" spans="1:31" x14ac:dyDescent="0.25">
      <c r="AE163" s="124">
        <f t="shared" si="2"/>
        <v>0</v>
      </c>
    </row>
    <row r="164" spans="1:31" x14ac:dyDescent="0.25">
      <c r="A164" s="135" t="s">
        <v>70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26"/>
    </row>
    <row r="165" spans="1:31" x14ac:dyDescent="0.25">
      <c r="A165" s="137" t="s">
        <v>321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24">
        <f t="shared" si="2"/>
        <v>0</v>
      </c>
    </row>
    <row r="166" spans="1:31" x14ac:dyDescent="0.25">
      <c r="A166" s="137" t="s">
        <v>396</v>
      </c>
      <c r="B166" s="58">
        <v>0</v>
      </c>
      <c r="C166" s="58">
        <v>0</v>
      </c>
      <c r="D166" s="58">
        <v>0</v>
      </c>
      <c r="E166" s="58">
        <v>0</v>
      </c>
      <c r="F166" s="58">
        <v>0</v>
      </c>
      <c r="G166" s="58">
        <v>8927</v>
      </c>
      <c r="H166" s="58">
        <v>8927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v>0</v>
      </c>
      <c r="U166" s="58">
        <v>0</v>
      </c>
      <c r="V166" s="58">
        <v>0</v>
      </c>
      <c r="W166" s="58">
        <v>500000</v>
      </c>
      <c r="X166" s="58">
        <v>500000</v>
      </c>
      <c r="Y166" s="58">
        <v>500000</v>
      </c>
      <c r="Z166" s="58">
        <v>500000</v>
      </c>
      <c r="AA166" s="58">
        <v>500000</v>
      </c>
      <c r="AB166" s="58">
        <v>500000</v>
      </c>
      <c r="AC166" s="58">
        <v>500000</v>
      </c>
      <c r="AD166" s="58">
        <v>500000</v>
      </c>
      <c r="AE166" s="124">
        <f t="shared" si="2"/>
        <v>307692.30769230769</v>
      </c>
    </row>
    <row r="167" spans="1:31" x14ac:dyDescent="0.25">
      <c r="A167" s="137" t="s">
        <v>322</v>
      </c>
      <c r="B167" s="58">
        <v>2350779.4049999998</v>
      </c>
      <c r="C167" s="58">
        <v>2350779.4049999998</v>
      </c>
      <c r="D167" s="58">
        <v>2350779.4049999998</v>
      </c>
      <c r="E167" s="58">
        <v>2350779.4049999998</v>
      </c>
      <c r="F167" s="58">
        <v>2350779.4049999998</v>
      </c>
      <c r="G167" s="58">
        <v>2341852.4049999998</v>
      </c>
      <c r="H167" s="58">
        <v>2341852.4049999998</v>
      </c>
      <c r="I167" s="58">
        <v>2341852.4049999998</v>
      </c>
      <c r="J167" s="58">
        <v>2341852.4049999998</v>
      </c>
      <c r="K167" s="58">
        <v>2341852.4049999998</v>
      </c>
      <c r="L167" s="58">
        <v>2341852.4049999998</v>
      </c>
      <c r="M167" s="58">
        <v>2341852.4049999998</v>
      </c>
      <c r="N167" s="58">
        <v>2341852.4049999998</v>
      </c>
      <c r="O167" s="58">
        <v>2341852.4049999998</v>
      </c>
      <c r="P167" s="58">
        <v>2341852.4049999998</v>
      </c>
      <c r="Q167" s="58">
        <v>2341852.4049999998</v>
      </c>
      <c r="R167" s="58">
        <v>2341852.4049999998</v>
      </c>
      <c r="S167" s="58">
        <v>2641852.4049999998</v>
      </c>
      <c r="T167" s="58">
        <v>2641852.4049999998</v>
      </c>
      <c r="U167" s="58">
        <v>2641852.4049999998</v>
      </c>
      <c r="V167" s="58">
        <v>2641852.4049999998</v>
      </c>
      <c r="W167" s="58">
        <v>2141852.4049999998</v>
      </c>
      <c r="X167" s="58">
        <v>2141852.4049999998</v>
      </c>
      <c r="Y167" s="58">
        <v>2141852.4049999998</v>
      </c>
      <c r="Z167" s="58">
        <v>2141852.4049999998</v>
      </c>
      <c r="AA167" s="58">
        <v>2141852.4049999998</v>
      </c>
      <c r="AB167" s="58">
        <v>2141852.4049999998</v>
      </c>
      <c r="AC167" s="58">
        <v>2141852.4049999998</v>
      </c>
      <c r="AD167" s="58">
        <v>2141852.4049999998</v>
      </c>
      <c r="AE167" s="124">
        <f t="shared" si="2"/>
        <v>2311083.1742307697</v>
      </c>
    </row>
    <row r="168" spans="1:31" ht="15.75" thickBot="1" x14ac:dyDescent="0.3">
      <c r="A168" s="137" t="s">
        <v>323</v>
      </c>
      <c r="B168" s="138">
        <v>-8570.0368500000004</v>
      </c>
      <c r="C168" s="138">
        <v>-8520.9947100000009</v>
      </c>
      <c r="D168" s="138">
        <v>-8479.6739899999993</v>
      </c>
      <c r="E168" s="138">
        <v>-8433.9260399999894</v>
      </c>
      <c r="F168" s="138">
        <v>-8389.6538299999993</v>
      </c>
      <c r="G168" s="138">
        <v>-8343.9058800000003</v>
      </c>
      <c r="H168" s="138">
        <v>-8299.6336699999993</v>
      </c>
      <c r="I168" s="138">
        <v>-8253.88573</v>
      </c>
      <c r="J168" s="138">
        <v>-8208.1377699999994</v>
      </c>
      <c r="K168" s="138">
        <v>-8163.8655599999902</v>
      </c>
      <c r="L168" s="138">
        <v>-8118.1176299999997</v>
      </c>
      <c r="M168" s="138">
        <v>-8073.8453899999904</v>
      </c>
      <c r="N168" s="138">
        <v>-8028.09746</v>
      </c>
      <c r="O168" s="138">
        <v>-7982.3495000000003</v>
      </c>
      <c r="P168" s="138">
        <v>-7941.0287799999996</v>
      </c>
      <c r="Q168" s="138">
        <v>-7895.2808199999999</v>
      </c>
      <c r="R168" s="138">
        <v>-7851.0086199999996</v>
      </c>
      <c r="S168" s="138">
        <v>-7805.2606800000003</v>
      </c>
      <c r="T168" s="138">
        <v>-7760.9884599999996</v>
      </c>
      <c r="U168" s="138">
        <v>-7715.2405099999996</v>
      </c>
      <c r="V168" s="138">
        <v>-7669.4925599999997</v>
      </c>
      <c r="W168" s="138">
        <v>-7625.2203499999996</v>
      </c>
      <c r="X168" s="138">
        <v>-7579.4723999999997</v>
      </c>
      <c r="Y168" s="138">
        <v>-7535.2002000000002</v>
      </c>
      <c r="Z168" s="138">
        <v>-7489.4522500000003</v>
      </c>
      <c r="AA168" s="138">
        <v>-7443.7043000000003</v>
      </c>
      <c r="AB168" s="138">
        <v>-7401.4273400000002</v>
      </c>
      <c r="AC168" s="138">
        <v>-7355.6793900000002</v>
      </c>
      <c r="AD168" s="138">
        <v>-7311.4071800000002</v>
      </c>
      <c r="AE168" s="124">
        <f t="shared" si="2"/>
        <v>-7580.2734030769216</v>
      </c>
    </row>
    <row r="169" spans="1:31" x14ac:dyDescent="0.25">
      <c r="A169" s="137" t="s">
        <v>321</v>
      </c>
      <c r="B169" s="58">
        <v>2342209.36815</v>
      </c>
      <c r="C169" s="58">
        <v>2342258.41029</v>
      </c>
      <c r="D169" s="58">
        <v>2342299.7310100002</v>
      </c>
      <c r="E169" s="58">
        <v>2342345.47896</v>
      </c>
      <c r="F169" s="58">
        <v>2342389.7511700001</v>
      </c>
      <c r="G169" s="58">
        <v>2342435.4991199998</v>
      </c>
      <c r="H169" s="58">
        <v>2342479.7713299999</v>
      </c>
      <c r="I169" s="58">
        <v>2333598.51927</v>
      </c>
      <c r="J169" s="58">
        <v>2333644.2672299999</v>
      </c>
      <c r="K169" s="58">
        <v>2333688.53944</v>
      </c>
      <c r="L169" s="58">
        <v>2333734.28737</v>
      </c>
      <c r="M169" s="58">
        <v>2333778.5596099999</v>
      </c>
      <c r="N169" s="58">
        <v>2333824.30754</v>
      </c>
      <c r="O169" s="58">
        <v>2333870.0554999998</v>
      </c>
      <c r="P169" s="58">
        <v>2333911.37622</v>
      </c>
      <c r="Q169" s="58">
        <v>2333957.1241799998</v>
      </c>
      <c r="R169" s="58">
        <v>2334001.3963799998</v>
      </c>
      <c r="S169" s="58">
        <v>2634047.14432</v>
      </c>
      <c r="T169" s="58">
        <v>2634091.4165400001</v>
      </c>
      <c r="U169" s="58">
        <v>2634137.1644899999</v>
      </c>
      <c r="V169" s="58">
        <v>2634182.9124400001</v>
      </c>
      <c r="W169" s="58">
        <v>2634227.1846500002</v>
      </c>
      <c r="X169" s="58">
        <v>2634272.9325999999</v>
      </c>
      <c r="Y169" s="58">
        <v>2634317.2047999999</v>
      </c>
      <c r="Z169" s="58">
        <v>2634362.9527500002</v>
      </c>
      <c r="AA169" s="58">
        <v>2634408.7006999999</v>
      </c>
      <c r="AB169" s="58">
        <v>2634450.9776599999</v>
      </c>
      <c r="AC169" s="58">
        <v>2634496.7256100001</v>
      </c>
      <c r="AD169" s="58">
        <v>2634540.9978200002</v>
      </c>
      <c r="AE169" s="124">
        <f t="shared" si="2"/>
        <v>2611195.2085199999</v>
      </c>
    </row>
    <row r="170" spans="1:31" x14ac:dyDescent="0.25"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24">
        <f t="shared" si="2"/>
        <v>0</v>
      </c>
    </row>
    <row r="171" spans="1:31" x14ac:dyDescent="0.25">
      <c r="A171" s="137" t="s">
        <v>324</v>
      </c>
      <c r="AE171" s="124">
        <f t="shared" si="2"/>
        <v>0</v>
      </c>
    </row>
    <row r="172" spans="1:31" x14ac:dyDescent="0.25">
      <c r="B172" s="136"/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24">
        <f t="shared" si="2"/>
        <v>0</v>
      </c>
    </row>
    <row r="173" spans="1:31" ht="15.75" thickBot="1" x14ac:dyDescent="0.3">
      <c r="A173" s="135" t="s">
        <v>325</v>
      </c>
      <c r="B173" s="139">
        <v>2342209.36815</v>
      </c>
      <c r="C173" s="139">
        <v>2342258.41029</v>
      </c>
      <c r="D173" s="139">
        <v>2342299.7310100002</v>
      </c>
      <c r="E173" s="139">
        <v>2342345.47896</v>
      </c>
      <c r="F173" s="139">
        <v>2342389.7511700001</v>
      </c>
      <c r="G173" s="139">
        <v>2342435.4991199998</v>
      </c>
      <c r="H173" s="139">
        <v>2342479.7713299999</v>
      </c>
      <c r="I173" s="139">
        <v>2333598.51927</v>
      </c>
      <c r="J173" s="139">
        <v>2333644.2672299999</v>
      </c>
      <c r="K173" s="139">
        <v>2333688.53944</v>
      </c>
      <c r="L173" s="139">
        <v>2333734.28737</v>
      </c>
      <c r="M173" s="139">
        <v>2333778.5596099999</v>
      </c>
      <c r="N173" s="139">
        <v>2333824.30754</v>
      </c>
      <c r="O173" s="139">
        <v>2333870.0554999998</v>
      </c>
      <c r="P173" s="139">
        <v>2333911.37622</v>
      </c>
      <c r="Q173" s="139">
        <v>2333957.1241799998</v>
      </c>
      <c r="R173" s="139">
        <v>2334001.3963799998</v>
      </c>
      <c r="S173" s="139">
        <v>2634047.14432</v>
      </c>
      <c r="T173" s="139">
        <v>2634091.4165400001</v>
      </c>
      <c r="U173" s="139">
        <v>2634137.1644899999</v>
      </c>
      <c r="V173" s="139">
        <v>2634182.9124400001</v>
      </c>
      <c r="W173" s="139">
        <v>2634227.1846500002</v>
      </c>
      <c r="X173" s="139">
        <v>2634272.9325999999</v>
      </c>
      <c r="Y173" s="139">
        <v>2634317.2047999999</v>
      </c>
      <c r="Z173" s="139">
        <v>2634362.9527500002</v>
      </c>
      <c r="AA173" s="139">
        <v>2634408.7006999999</v>
      </c>
      <c r="AB173" s="139">
        <v>2634450.9776599999</v>
      </c>
      <c r="AC173" s="139">
        <v>2634496.7256100001</v>
      </c>
      <c r="AD173" s="139">
        <v>2634540.9978200002</v>
      </c>
      <c r="AE173" s="124">
        <f t="shared" si="2"/>
        <v>2611195.2085199999</v>
      </c>
    </row>
    <row r="174" spans="1:31" x14ac:dyDescent="0.25">
      <c r="AE174" s="124">
        <f t="shared" si="2"/>
        <v>0</v>
      </c>
    </row>
    <row r="175" spans="1:31" x14ac:dyDescent="0.25">
      <c r="A175" s="135" t="s">
        <v>326</v>
      </c>
      <c r="B175" s="140">
        <v>5091706.2929300005</v>
      </c>
      <c r="C175" s="140">
        <v>5133693.8544399999</v>
      </c>
      <c r="D175" s="140">
        <v>5156602.0493099997</v>
      </c>
      <c r="E175" s="140">
        <v>5100625.1455699997</v>
      </c>
      <c r="F175" s="140">
        <v>5111733.97334</v>
      </c>
      <c r="G175" s="140">
        <v>5134272.1601</v>
      </c>
      <c r="H175" s="140">
        <v>5149345.9581700005</v>
      </c>
      <c r="I175" s="140">
        <v>5162835.5930053499</v>
      </c>
      <c r="J175" s="140">
        <v>5186428.9140008697</v>
      </c>
      <c r="K175" s="140">
        <v>5145996.3732179701</v>
      </c>
      <c r="L175" s="140">
        <v>5154484.6007286804</v>
      </c>
      <c r="M175" s="140">
        <v>5173874.2496061996</v>
      </c>
      <c r="N175" s="140">
        <v>5226514.5841546701</v>
      </c>
      <c r="O175" s="140">
        <v>5259395.4934784202</v>
      </c>
      <c r="P175" s="140">
        <v>5282971.6652393602</v>
      </c>
      <c r="Q175" s="140">
        <v>5252235.6559626898</v>
      </c>
      <c r="R175" s="140">
        <v>5263484.20707954</v>
      </c>
      <c r="S175" s="140">
        <v>5576155.0672585601</v>
      </c>
      <c r="T175" s="140">
        <v>5601582.8386992803</v>
      </c>
      <c r="U175" s="140">
        <v>5622671.6781226201</v>
      </c>
      <c r="V175" s="140">
        <v>5645431.1613782104</v>
      </c>
      <c r="W175" s="140">
        <v>5606035.6901842998</v>
      </c>
      <c r="X175" s="140">
        <v>5611062.3064545197</v>
      </c>
      <c r="Y175" s="140">
        <v>5624372.6690485999</v>
      </c>
      <c r="Z175" s="140">
        <v>5666570.0536992196</v>
      </c>
      <c r="AA175" s="140">
        <v>5697056.7581609199</v>
      </c>
      <c r="AB175" s="140">
        <v>5719433.6149784597</v>
      </c>
      <c r="AC175" s="140">
        <v>5665532.0214710701</v>
      </c>
      <c r="AD175" s="140">
        <v>5671472.6221048301</v>
      </c>
      <c r="AE175" s="124">
        <f t="shared" si="2"/>
        <v>5613143.1298953947</v>
      </c>
    </row>
    <row r="176" spans="1:31" x14ac:dyDescent="0.25">
      <c r="AE176" s="124">
        <f t="shared" si="2"/>
        <v>0</v>
      </c>
    </row>
    <row r="177" spans="1:31" x14ac:dyDescent="0.25">
      <c r="A177" s="135" t="s">
        <v>327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24">
        <f t="shared" si="2"/>
        <v>0</v>
      </c>
    </row>
    <row r="178" spans="1:31" x14ac:dyDescent="0.25">
      <c r="A178" s="137" t="s">
        <v>328</v>
      </c>
      <c r="AE178" s="124">
        <f t="shared" si="2"/>
        <v>0</v>
      </c>
    </row>
    <row r="179" spans="1:31" x14ac:dyDescent="0.25"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24">
        <f t="shared" si="2"/>
        <v>0</v>
      </c>
    </row>
    <row r="180" spans="1:31" x14ac:dyDescent="0.25">
      <c r="A180" s="137" t="s">
        <v>329</v>
      </c>
      <c r="B180" s="136"/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24">
        <f t="shared" si="2"/>
        <v>0</v>
      </c>
    </row>
    <row r="181" spans="1:31" ht="15.75" thickBot="1" x14ac:dyDescent="0.3">
      <c r="A181" s="137" t="s">
        <v>330</v>
      </c>
      <c r="B181" s="138">
        <v>44957.42611</v>
      </c>
      <c r="C181" s="138">
        <v>97981.116389999996</v>
      </c>
      <c r="D181" s="138">
        <v>52033.27882</v>
      </c>
      <c r="E181" s="138">
        <v>78261.438089999996</v>
      </c>
      <c r="F181" s="138">
        <v>90542.850560000006</v>
      </c>
      <c r="G181" s="138">
        <v>109305.57299</v>
      </c>
      <c r="H181" s="138">
        <v>133429.85054000001</v>
      </c>
      <c r="I181" s="138">
        <v>133959.83598025501</v>
      </c>
      <c r="J181" s="138">
        <v>139434.28580066399</v>
      </c>
      <c r="K181" s="138">
        <v>185739.52765493799</v>
      </c>
      <c r="L181" s="138">
        <v>218331.42076446101</v>
      </c>
      <c r="M181" s="138">
        <v>270807.62156544701</v>
      </c>
      <c r="N181" s="138">
        <v>256558.344680838</v>
      </c>
      <c r="O181" s="138">
        <v>256156.489600083</v>
      </c>
      <c r="P181" s="138">
        <v>229866.796798533</v>
      </c>
      <c r="Q181" s="138">
        <v>278576.29707559798</v>
      </c>
      <c r="R181" s="138">
        <v>302375.51591926097</v>
      </c>
      <c r="S181" s="138">
        <v>34887.647950157203</v>
      </c>
      <c r="T181" s="138">
        <v>24348.775050443401</v>
      </c>
      <c r="U181" s="138">
        <v>18563.402529090199</v>
      </c>
      <c r="V181" s="138">
        <v>0</v>
      </c>
      <c r="W181" s="138">
        <v>28383.5245908</v>
      </c>
      <c r="X181" s="138">
        <v>51008.848287245601</v>
      </c>
      <c r="Y181" s="138">
        <v>107682.99469562</v>
      </c>
      <c r="Z181" s="138">
        <v>80985.019467776307</v>
      </c>
      <c r="AA181" s="138">
        <v>61092.936881248097</v>
      </c>
      <c r="AB181" s="138">
        <v>14843.2139999397</v>
      </c>
      <c r="AC181" s="138">
        <v>78930.089794168103</v>
      </c>
      <c r="AD181" s="138">
        <v>116497.357315838</v>
      </c>
      <c r="AE181" s="127">
        <f t="shared" si="2"/>
        <v>70738.409729352905</v>
      </c>
    </row>
    <row r="182" spans="1:31" x14ac:dyDescent="0.25">
      <c r="A182" s="137" t="s">
        <v>329</v>
      </c>
      <c r="B182" s="58">
        <v>44957.42611</v>
      </c>
      <c r="C182" s="58">
        <v>97981.116389999996</v>
      </c>
      <c r="D182" s="58">
        <v>52033.27882</v>
      </c>
      <c r="E182" s="58">
        <v>78261.438089999996</v>
      </c>
      <c r="F182" s="58">
        <v>90542.850560000006</v>
      </c>
      <c r="G182" s="58">
        <v>109305.57299</v>
      </c>
      <c r="H182" s="58">
        <v>133429.85054000001</v>
      </c>
      <c r="I182" s="58">
        <v>133959.83598025501</v>
      </c>
      <c r="J182" s="58">
        <v>139434.28580066399</v>
      </c>
      <c r="K182" s="58">
        <v>185739.52765493799</v>
      </c>
      <c r="L182" s="58">
        <v>218331.42076446101</v>
      </c>
      <c r="M182" s="58">
        <v>270807.62156544701</v>
      </c>
      <c r="N182" s="58">
        <v>256558.344680838</v>
      </c>
      <c r="O182" s="58">
        <v>256156.489600083</v>
      </c>
      <c r="P182" s="58">
        <v>229866.796798533</v>
      </c>
      <c r="Q182" s="58">
        <v>278576.29707559798</v>
      </c>
      <c r="R182" s="58">
        <v>302375.51591926097</v>
      </c>
      <c r="S182" s="58">
        <v>34887.647950157203</v>
      </c>
      <c r="T182" s="58">
        <v>24348.775050443401</v>
      </c>
      <c r="U182" s="58">
        <v>18563.402529090199</v>
      </c>
      <c r="V182" s="58">
        <v>0</v>
      </c>
      <c r="W182" s="58">
        <v>28383.5245908</v>
      </c>
      <c r="X182" s="58">
        <v>51008.848287245601</v>
      </c>
      <c r="Y182" s="58">
        <v>107682.99469562</v>
      </c>
      <c r="Z182" s="58">
        <v>80985.019467776307</v>
      </c>
      <c r="AA182" s="58">
        <v>61092.936881248097</v>
      </c>
      <c r="AB182" s="58">
        <v>14843.2139999397</v>
      </c>
      <c r="AC182" s="58">
        <v>78930.089794168103</v>
      </c>
      <c r="AD182" s="58">
        <v>116497.357315838</v>
      </c>
      <c r="AE182" s="124">
        <f t="shared" si="2"/>
        <v>70738.409729352905</v>
      </c>
    </row>
    <row r="183" spans="1:31" x14ac:dyDescent="0.25">
      <c r="B183" s="136"/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24">
        <f t="shared" si="2"/>
        <v>0</v>
      </c>
    </row>
    <row r="184" spans="1:31" x14ac:dyDescent="0.25">
      <c r="A184" s="137" t="s">
        <v>331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24">
        <f t="shared" si="2"/>
        <v>0</v>
      </c>
    </row>
    <row r="185" spans="1:31" x14ac:dyDescent="0.25">
      <c r="A185" s="137" t="s">
        <v>332</v>
      </c>
      <c r="B185" s="58">
        <v>8470.2291599999899</v>
      </c>
      <c r="C185" s="58">
        <v>9384.1199799999995</v>
      </c>
      <c r="D185" s="58">
        <v>9451.4621999999908</v>
      </c>
      <c r="E185" s="58">
        <v>5184.5480500000003</v>
      </c>
      <c r="F185" s="58">
        <v>5427.3794399999997</v>
      </c>
      <c r="G185" s="58">
        <v>4999.2043000000003</v>
      </c>
      <c r="H185" s="58">
        <v>5030.85743</v>
      </c>
      <c r="I185" s="58">
        <v>5525.3822841239999</v>
      </c>
      <c r="J185" s="58">
        <v>6051.0822038619999</v>
      </c>
      <c r="K185" s="58">
        <v>6471.11868082</v>
      </c>
      <c r="L185" s="58">
        <v>7003.6090189340002</v>
      </c>
      <c r="M185" s="58">
        <v>7471.4732073340001</v>
      </c>
      <c r="N185" s="58">
        <v>7862.1788356959996</v>
      </c>
      <c r="O185" s="58">
        <v>8381.6025602647296</v>
      </c>
      <c r="P185" s="58">
        <v>8829.6340715127408</v>
      </c>
      <c r="Q185" s="58">
        <v>3661.56035370261</v>
      </c>
      <c r="R185" s="58">
        <v>4158.8308868786498</v>
      </c>
      <c r="S185" s="58">
        <v>4683.31979180704</v>
      </c>
      <c r="T185" s="58">
        <v>5123.4278460320702</v>
      </c>
      <c r="U185" s="58">
        <v>5646.4115360600299</v>
      </c>
      <c r="V185" s="58">
        <v>6167.5615115187302</v>
      </c>
      <c r="W185" s="58">
        <v>6632.7153546607096</v>
      </c>
      <c r="X185" s="58">
        <v>7182.4140170219198</v>
      </c>
      <c r="Y185" s="58">
        <v>7649.2975672529701</v>
      </c>
      <c r="Z185" s="58">
        <v>8091.3115947216502</v>
      </c>
      <c r="AA185" s="58">
        <v>8624.5881672037594</v>
      </c>
      <c r="AB185" s="58">
        <v>9083.9852686573504</v>
      </c>
      <c r="AC185" s="58">
        <v>3719.8326744513001</v>
      </c>
      <c r="AD185" s="58">
        <v>4231.4240088247498</v>
      </c>
      <c r="AE185" s="124">
        <f t="shared" si="2"/>
        <v>6230.3938634685328</v>
      </c>
    </row>
    <row r="186" spans="1:31" x14ac:dyDescent="0.25">
      <c r="A186" s="137" t="s">
        <v>333</v>
      </c>
      <c r="B186" s="58">
        <v>136978.22456</v>
      </c>
      <c r="C186" s="58">
        <v>131797.52256000001</v>
      </c>
      <c r="D186" s="58">
        <v>107602.33288</v>
      </c>
      <c r="E186" s="58">
        <v>109215.64968</v>
      </c>
      <c r="F186" s="58">
        <v>123840.452159999</v>
      </c>
      <c r="G186" s="58">
        <v>136762.43487999999</v>
      </c>
      <c r="H186" s="58">
        <v>120925.886479999</v>
      </c>
      <c r="I186" s="58">
        <v>131952.16157898001</v>
      </c>
      <c r="J186" s="58">
        <v>136194.76488120199</v>
      </c>
      <c r="K186" s="58">
        <v>125316.687598616</v>
      </c>
      <c r="L186" s="58">
        <v>139419.344931445</v>
      </c>
      <c r="M186" s="58">
        <v>129020.797373397</v>
      </c>
      <c r="N186" s="58">
        <v>132779.985100928</v>
      </c>
      <c r="O186" s="58">
        <v>120732.414369554</v>
      </c>
      <c r="P186" s="58">
        <v>121301.72072319601</v>
      </c>
      <c r="Q186" s="58">
        <v>126101.54934890301</v>
      </c>
      <c r="R186" s="58">
        <v>126063.133401969</v>
      </c>
      <c r="S186" s="58">
        <v>123625.52102712799</v>
      </c>
      <c r="T186" s="58">
        <v>124551.63475933899</v>
      </c>
      <c r="U186" s="58">
        <v>124519.796454447</v>
      </c>
      <c r="V186" s="58">
        <v>122861.669842188</v>
      </c>
      <c r="W186" s="58">
        <v>121711.075459723</v>
      </c>
      <c r="X186" s="58">
        <v>128133.279984928</v>
      </c>
      <c r="Y186" s="58">
        <v>123711.679780249</v>
      </c>
      <c r="Z186" s="58">
        <v>118880.573246852</v>
      </c>
      <c r="AA186" s="58">
        <v>111803.651084075</v>
      </c>
      <c r="AB186" s="58">
        <v>115067.450816968</v>
      </c>
      <c r="AC186" s="58">
        <v>125115.26302718899</v>
      </c>
      <c r="AD186" s="58">
        <v>123944.56389387901</v>
      </c>
      <c r="AE186" s="124">
        <f t="shared" si="2"/>
        <v>122306.86867530263</v>
      </c>
    </row>
    <row r="187" spans="1:31" ht="15.75" thickBot="1" x14ac:dyDescent="0.3">
      <c r="A187" s="137" t="s">
        <v>334</v>
      </c>
      <c r="B187" s="138">
        <v>13845.560740000001</v>
      </c>
      <c r="C187" s="138">
        <v>500.47620999999998</v>
      </c>
      <c r="D187" s="138">
        <v>1595.0740900000001</v>
      </c>
      <c r="E187" s="138">
        <v>0</v>
      </c>
      <c r="F187" s="138">
        <v>1018.27779</v>
      </c>
      <c r="G187" s="138">
        <v>2207.5380399999999</v>
      </c>
      <c r="H187" s="138">
        <v>5878.8361199999999</v>
      </c>
      <c r="I187" s="138">
        <v>5878.8361199999999</v>
      </c>
      <c r="J187" s="138">
        <v>5878.8361199999999</v>
      </c>
      <c r="K187" s="138">
        <v>5878.8361199999999</v>
      </c>
      <c r="L187" s="138">
        <v>5878.8361199999999</v>
      </c>
      <c r="M187" s="138">
        <v>5878.8361199999999</v>
      </c>
      <c r="N187" s="138">
        <v>5878.8361199999999</v>
      </c>
      <c r="O187" s="138">
        <v>5878.8361199999999</v>
      </c>
      <c r="P187" s="138">
        <v>5878.8361199999999</v>
      </c>
      <c r="Q187" s="138">
        <v>5878.8361199999999</v>
      </c>
      <c r="R187" s="138">
        <v>5878.8361199999999</v>
      </c>
      <c r="S187" s="138">
        <v>5878.8361199999999</v>
      </c>
      <c r="T187" s="138">
        <v>5878.8361199999999</v>
      </c>
      <c r="U187" s="138">
        <v>5878.8361199999999</v>
      </c>
      <c r="V187" s="138">
        <v>5878.8361199999999</v>
      </c>
      <c r="W187" s="138">
        <v>5878.8361199999999</v>
      </c>
      <c r="X187" s="138">
        <v>5878.8361199999999</v>
      </c>
      <c r="Y187" s="138">
        <v>5878.8361199999999</v>
      </c>
      <c r="Z187" s="138">
        <v>5878.8361199999999</v>
      </c>
      <c r="AA187" s="138">
        <v>5878.8361199999999</v>
      </c>
      <c r="AB187" s="138">
        <v>5878.8361199999999</v>
      </c>
      <c r="AC187" s="138">
        <v>5878.8361199999999</v>
      </c>
      <c r="AD187" s="138">
        <v>5878.8361199999999</v>
      </c>
      <c r="AE187" s="124">
        <f t="shared" si="2"/>
        <v>5878.836119999999</v>
      </c>
    </row>
    <row r="188" spans="1:31" x14ac:dyDescent="0.25">
      <c r="A188" s="137" t="s">
        <v>331</v>
      </c>
      <c r="B188" s="58">
        <v>159294.01445999899</v>
      </c>
      <c r="C188" s="58">
        <v>141682.11874999999</v>
      </c>
      <c r="D188" s="58">
        <v>118648.869169999</v>
      </c>
      <c r="E188" s="58">
        <v>114400.19773</v>
      </c>
      <c r="F188" s="58">
        <v>130286.10939</v>
      </c>
      <c r="G188" s="58">
        <v>143969.17722000001</v>
      </c>
      <c r="H188" s="58">
        <v>131835.58002999899</v>
      </c>
      <c r="I188" s="58">
        <v>143356.37998310401</v>
      </c>
      <c r="J188" s="58">
        <v>148124.68320506401</v>
      </c>
      <c r="K188" s="58">
        <v>137666.64239943601</v>
      </c>
      <c r="L188" s="58">
        <v>152301.79007037901</v>
      </c>
      <c r="M188" s="58">
        <v>142371.106700731</v>
      </c>
      <c r="N188" s="58">
        <v>146521.00005662401</v>
      </c>
      <c r="O188" s="58">
        <v>134992.85304981799</v>
      </c>
      <c r="P188" s="58">
        <v>136010.190914709</v>
      </c>
      <c r="Q188" s="58">
        <v>135641.94582260601</v>
      </c>
      <c r="R188" s="58">
        <v>136100.80040884801</v>
      </c>
      <c r="S188" s="58">
        <v>134187.67693893501</v>
      </c>
      <c r="T188" s="58">
        <v>135553.89872537099</v>
      </c>
      <c r="U188" s="58">
        <v>136045.04411050701</v>
      </c>
      <c r="V188" s="58">
        <v>134908.067473706</v>
      </c>
      <c r="W188" s="58">
        <v>134222.62693438301</v>
      </c>
      <c r="X188" s="58">
        <v>141194.53012195</v>
      </c>
      <c r="Y188" s="58">
        <v>137239.81346750201</v>
      </c>
      <c r="Z188" s="58">
        <v>132850.720961574</v>
      </c>
      <c r="AA188" s="58">
        <v>126307.075371279</v>
      </c>
      <c r="AB188" s="58">
        <v>130030.27220562501</v>
      </c>
      <c r="AC188" s="58">
        <v>134713.93182164</v>
      </c>
      <c r="AD188" s="58">
        <v>134054.82402270401</v>
      </c>
      <c r="AE188" s="124">
        <f t="shared" si="2"/>
        <v>134416.09865877105</v>
      </c>
    </row>
    <row r="189" spans="1:31" x14ac:dyDescent="0.25"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24">
        <f t="shared" si="2"/>
        <v>0</v>
      </c>
    </row>
    <row r="190" spans="1:31" x14ac:dyDescent="0.25">
      <c r="A190" s="137" t="s">
        <v>335</v>
      </c>
      <c r="B190" s="136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24">
        <f t="shared" si="2"/>
        <v>0</v>
      </c>
    </row>
    <row r="191" spans="1:31" ht="15.75" thickBot="1" x14ac:dyDescent="0.3">
      <c r="A191" s="137" t="s">
        <v>336</v>
      </c>
      <c r="B191" s="138">
        <v>0</v>
      </c>
      <c r="C191" s="138">
        <v>0</v>
      </c>
      <c r="D191" s="138">
        <v>0</v>
      </c>
      <c r="E191" s="138">
        <v>0</v>
      </c>
      <c r="F191" s="138">
        <v>0</v>
      </c>
      <c r="G191" s="138">
        <v>0</v>
      </c>
      <c r="H191" s="138">
        <v>0</v>
      </c>
      <c r="I191" s="138">
        <v>138.32882999999899</v>
      </c>
      <c r="J191" s="138">
        <v>627.83322999999996</v>
      </c>
      <c r="K191" s="138">
        <v>2066.0144299999902</v>
      </c>
      <c r="L191" s="138">
        <v>1606.91982999999</v>
      </c>
      <c r="M191" s="138">
        <v>2753.0353299999902</v>
      </c>
      <c r="N191" s="138">
        <v>6206.5052299999898</v>
      </c>
      <c r="O191" s="138">
        <v>6459.8333299999904</v>
      </c>
      <c r="P191" s="138">
        <v>4931.3479299999899</v>
      </c>
      <c r="Q191" s="138">
        <v>4320.37272999999</v>
      </c>
      <c r="R191" s="138">
        <v>2772.6395299999899</v>
      </c>
      <c r="S191" s="138">
        <v>2511.0443299999902</v>
      </c>
      <c r="T191" s="138">
        <v>1834.7549299999901</v>
      </c>
      <c r="U191" s="138">
        <v>1779.9694299999901</v>
      </c>
      <c r="V191" s="138">
        <v>1941.60752999999</v>
      </c>
      <c r="W191" s="138">
        <v>2752.4137299999902</v>
      </c>
      <c r="X191" s="138">
        <v>3318.0635299999899</v>
      </c>
      <c r="Y191" s="138">
        <v>5848.1894300000004</v>
      </c>
      <c r="Z191" s="138">
        <v>7101.2389300000004</v>
      </c>
      <c r="AA191" s="138">
        <v>7428.5877299999902</v>
      </c>
      <c r="AB191" s="138">
        <v>5745.6041299999997</v>
      </c>
      <c r="AC191" s="138">
        <v>9935.5712299999996</v>
      </c>
      <c r="AD191" s="138">
        <v>3907.11752999999</v>
      </c>
      <c r="AE191" s="124">
        <f t="shared" si="2"/>
        <v>4375.1386146153782</v>
      </c>
    </row>
    <row r="192" spans="1:31" ht="15.75" thickBot="1" x14ac:dyDescent="0.3">
      <c r="A192" s="137" t="s">
        <v>337</v>
      </c>
      <c r="B192" s="138">
        <v>53209.388209999997</v>
      </c>
      <c r="C192" s="138">
        <v>49234.620470000002</v>
      </c>
      <c r="D192" s="138">
        <v>37825.110220000002</v>
      </c>
      <c r="E192" s="138">
        <v>54228.749020000003</v>
      </c>
      <c r="F192" s="138">
        <v>54912.887560000003</v>
      </c>
      <c r="G192" s="138">
        <v>39039.493170000002</v>
      </c>
      <c r="H192" s="138">
        <v>41999.542979999998</v>
      </c>
      <c r="I192" s="138">
        <v>41418.182106426699</v>
      </c>
      <c r="J192" s="138">
        <v>41418.182106426699</v>
      </c>
      <c r="K192" s="138">
        <v>41999.542979999998</v>
      </c>
      <c r="L192" s="138">
        <v>41418.182106426699</v>
      </c>
      <c r="M192" s="138">
        <v>41418.182106426699</v>
      </c>
      <c r="N192" s="138">
        <v>41999.542979999998</v>
      </c>
      <c r="O192" s="138">
        <v>41418.182106426699</v>
      </c>
      <c r="P192" s="138">
        <v>41418.182106426699</v>
      </c>
      <c r="Q192" s="138">
        <v>41607.605898928501</v>
      </c>
      <c r="R192" s="138">
        <v>41418.182106426699</v>
      </c>
      <c r="S192" s="138">
        <v>41418.182106426699</v>
      </c>
      <c r="T192" s="138">
        <v>41607.605898928501</v>
      </c>
      <c r="U192" s="138">
        <v>41418.182106426699</v>
      </c>
      <c r="V192" s="138">
        <v>41418.182106426699</v>
      </c>
      <c r="W192" s="138">
        <v>41607.605898928501</v>
      </c>
      <c r="X192" s="138">
        <v>41418.182106426699</v>
      </c>
      <c r="Y192" s="138">
        <v>41418.182106426699</v>
      </c>
      <c r="Z192" s="138">
        <v>41607.605898928501</v>
      </c>
      <c r="AA192" s="138">
        <v>41418.182106426699</v>
      </c>
      <c r="AB192" s="138">
        <v>41418.182106426699</v>
      </c>
      <c r="AC192" s="138">
        <v>41518.504528539903</v>
      </c>
      <c r="AD192" s="138">
        <v>41418.182106426699</v>
      </c>
      <c r="AE192" s="124">
        <f t="shared" si="2"/>
        <v>41469.612398705052</v>
      </c>
    </row>
    <row r="193" spans="1:31" x14ac:dyDescent="0.25">
      <c r="A193" s="137" t="s">
        <v>335</v>
      </c>
      <c r="B193" s="58">
        <v>53209.388209999997</v>
      </c>
      <c r="C193" s="58">
        <v>49234.620470000002</v>
      </c>
      <c r="D193" s="58">
        <v>37825.110220000002</v>
      </c>
      <c r="E193" s="58">
        <v>54228.749020000003</v>
      </c>
      <c r="F193" s="58">
        <v>54912.887560000003</v>
      </c>
      <c r="G193" s="58">
        <v>39039.493170000002</v>
      </c>
      <c r="H193" s="58">
        <v>41999.542979999998</v>
      </c>
      <c r="I193" s="58">
        <v>41556.510936426697</v>
      </c>
      <c r="J193" s="58">
        <v>42046.015336426703</v>
      </c>
      <c r="K193" s="58">
        <v>44065.557409999899</v>
      </c>
      <c r="L193" s="58">
        <v>43025.101936426698</v>
      </c>
      <c r="M193" s="58">
        <v>44171.217436426698</v>
      </c>
      <c r="N193" s="58">
        <v>48206.048209999899</v>
      </c>
      <c r="O193" s="58">
        <v>47878.0154364267</v>
      </c>
      <c r="P193" s="58">
        <v>46349.530036426702</v>
      </c>
      <c r="Q193" s="58">
        <v>45927.978628928497</v>
      </c>
      <c r="R193" s="58">
        <v>44190.821636426699</v>
      </c>
      <c r="S193" s="58">
        <v>43929.226436426703</v>
      </c>
      <c r="T193" s="58">
        <v>43442.360828928497</v>
      </c>
      <c r="U193" s="58">
        <v>43198.151536426703</v>
      </c>
      <c r="V193" s="58">
        <v>43359.7896364267</v>
      </c>
      <c r="W193" s="58">
        <v>44360.019628928501</v>
      </c>
      <c r="X193" s="58">
        <v>44736.245636426698</v>
      </c>
      <c r="Y193" s="58">
        <v>47266.371536426697</v>
      </c>
      <c r="Z193" s="58">
        <v>48708.844828928501</v>
      </c>
      <c r="AA193" s="58">
        <v>48846.769836426698</v>
      </c>
      <c r="AB193" s="58">
        <v>47163.786236426698</v>
      </c>
      <c r="AC193" s="58">
        <v>51454.075758539897</v>
      </c>
      <c r="AD193" s="58">
        <v>45325.299636426702</v>
      </c>
      <c r="AE193" s="124">
        <f t="shared" si="2"/>
        <v>45844.751013320434</v>
      </c>
    </row>
    <row r="194" spans="1:31" x14ac:dyDescent="0.25"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24">
        <f t="shared" si="2"/>
        <v>0</v>
      </c>
    </row>
    <row r="195" spans="1:31" x14ac:dyDescent="0.25">
      <c r="A195" s="137" t="s">
        <v>338</v>
      </c>
      <c r="B195" s="58">
        <v>30584.515169999999</v>
      </c>
      <c r="C195" s="58">
        <v>30719.082579999998</v>
      </c>
      <c r="D195" s="58">
        <v>30856.914059999999</v>
      </c>
      <c r="E195" s="58">
        <v>30993.709279999999</v>
      </c>
      <c r="F195" s="58">
        <v>30979.440269999999</v>
      </c>
      <c r="G195" s="58">
        <v>30764.8396499999</v>
      </c>
      <c r="H195" s="58">
        <v>30898.393370000002</v>
      </c>
      <c r="I195" s="58">
        <v>30898.393370000002</v>
      </c>
      <c r="J195" s="58">
        <v>30898.393370000002</v>
      </c>
      <c r="K195" s="58">
        <v>30898.393370000002</v>
      </c>
      <c r="L195" s="58">
        <v>30898.393370000002</v>
      </c>
      <c r="M195" s="58">
        <v>30898.393370000002</v>
      </c>
      <c r="N195" s="58">
        <v>30898.393370000002</v>
      </c>
      <c r="O195" s="58">
        <v>30898.393370000002</v>
      </c>
      <c r="P195" s="58">
        <v>30898.393370000002</v>
      </c>
      <c r="Q195" s="58">
        <v>30898.393370000002</v>
      </c>
      <c r="R195" s="58">
        <v>30898.393370000002</v>
      </c>
      <c r="S195" s="58">
        <v>30898.393370000002</v>
      </c>
      <c r="T195" s="58">
        <v>30898.393370000002</v>
      </c>
      <c r="U195" s="58">
        <v>30898.393370000002</v>
      </c>
      <c r="V195" s="58">
        <v>30898.393370000002</v>
      </c>
      <c r="W195" s="58">
        <v>30898.393370000002</v>
      </c>
      <c r="X195" s="58">
        <v>30898.393370000002</v>
      </c>
      <c r="Y195" s="58">
        <v>30898.393370000002</v>
      </c>
      <c r="Z195" s="58">
        <v>30898.393370000002</v>
      </c>
      <c r="AA195" s="58">
        <v>30898.393370000002</v>
      </c>
      <c r="AB195" s="58">
        <v>30898.393370000002</v>
      </c>
      <c r="AC195" s="58">
        <v>30898.393370000002</v>
      </c>
      <c r="AD195" s="58">
        <v>30898.393370000002</v>
      </c>
      <c r="AE195" s="124">
        <f t="shared" si="2"/>
        <v>30898.393370000002</v>
      </c>
    </row>
    <row r="196" spans="1:31" x14ac:dyDescent="0.25"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24">
        <f t="shared" si="2"/>
        <v>0</v>
      </c>
    </row>
    <row r="197" spans="1:31" x14ac:dyDescent="0.25">
      <c r="A197" s="137" t="s">
        <v>339</v>
      </c>
      <c r="B197" s="58">
        <v>18835.542000000001</v>
      </c>
      <c r="C197" s="58">
        <v>20430.84418</v>
      </c>
      <c r="D197" s="58">
        <v>29330.54837</v>
      </c>
      <c r="E197" s="58">
        <v>33080.200080000002</v>
      </c>
      <c r="F197" s="58">
        <v>21673.072909999999</v>
      </c>
      <c r="G197" s="58">
        <v>31512.49439</v>
      </c>
      <c r="H197" s="58">
        <v>22610.38636</v>
      </c>
      <c r="I197" s="58">
        <v>32430.062360658099</v>
      </c>
      <c r="J197" s="58">
        <v>42650.1260375048</v>
      </c>
      <c r="K197" s="58">
        <v>24417.158206223499</v>
      </c>
      <c r="L197" s="58">
        <v>14682.1524882835</v>
      </c>
      <c r="M197" s="58">
        <v>23504.283850471598</v>
      </c>
      <c r="N197" s="58">
        <v>18373.835218272099</v>
      </c>
      <c r="O197" s="58">
        <v>28201.103136677</v>
      </c>
      <c r="P197" s="58">
        <v>29025.3339947272</v>
      </c>
      <c r="Q197" s="58">
        <v>18953.3528470942</v>
      </c>
      <c r="R197" s="58">
        <v>14659.2800397725</v>
      </c>
      <c r="S197" s="58">
        <v>21511.570880245399</v>
      </c>
      <c r="T197" s="58">
        <v>16265.516581866301</v>
      </c>
      <c r="U197" s="58">
        <v>25917.570983507201</v>
      </c>
      <c r="V197" s="58">
        <v>36123.562146580298</v>
      </c>
      <c r="W197" s="58">
        <v>28149.661206761099</v>
      </c>
      <c r="X197" s="58">
        <v>15968.826879058201</v>
      </c>
      <c r="Y197" s="58">
        <v>23032.1618618184</v>
      </c>
      <c r="Z197" s="58">
        <v>20061.023943561999</v>
      </c>
      <c r="AA197" s="58">
        <v>28849.168514216599</v>
      </c>
      <c r="AB197" s="58">
        <v>28413.719059464001</v>
      </c>
      <c r="AC197" s="58">
        <v>28273.743923204001</v>
      </c>
      <c r="AD197" s="58">
        <v>13473.6703138578</v>
      </c>
      <c r="AE197" s="124">
        <f t="shared" si="2"/>
        <v>23130.7289487626</v>
      </c>
    </row>
    <row r="198" spans="1:31" x14ac:dyDescent="0.25">
      <c r="B198" s="136"/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24">
        <f t="shared" si="2"/>
        <v>0</v>
      </c>
    </row>
    <row r="199" spans="1:31" x14ac:dyDescent="0.25">
      <c r="A199" s="137" t="s">
        <v>340</v>
      </c>
      <c r="AE199" s="124">
        <f t="shared" si="2"/>
        <v>0</v>
      </c>
    </row>
    <row r="200" spans="1:31" ht="15.75" thickBot="1" x14ac:dyDescent="0.3">
      <c r="A200" s="137" t="s">
        <v>341</v>
      </c>
      <c r="B200" s="138">
        <v>16161.23977</v>
      </c>
      <c r="C200" s="138">
        <v>23562.967379999998</v>
      </c>
      <c r="D200" s="138">
        <v>30859.620859999999</v>
      </c>
      <c r="E200" s="138">
        <v>37777.302259999997</v>
      </c>
      <c r="F200" s="138">
        <v>35636.242720000002</v>
      </c>
      <c r="G200" s="138">
        <v>9796.22811</v>
      </c>
      <c r="H200" s="138">
        <v>16095.917460000001</v>
      </c>
      <c r="I200" s="138">
        <v>23439.438702708299</v>
      </c>
      <c r="J200" s="138">
        <v>30633.315876666598</v>
      </c>
      <c r="K200" s="138">
        <v>37439.5604809375</v>
      </c>
      <c r="L200" s="138">
        <v>35158.486827208297</v>
      </c>
      <c r="M200" s="138">
        <v>9156.0190016666602</v>
      </c>
      <c r="N200" s="138">
        <v>16101.169186187501</v>
      </c>
      <c r="O200" s="138">
        <v>23419.518009645799</v>
      </c>
      <c r="P200" s="138">
        <v>30561.815876666598</v>
      </c>
      <c r="Q200" s="138">
        <v>37379.260698625003</v>
      </c>
      <c r="R200" s="138">
        <v>35108.707683458299</v>
      </c>
      <c r="S200" s="138">
        <v>10309.5190016666</v>
      </c>
      <c r="T200" s="138">
        <v>18561.142765625002</v>
      </c>
      <c r="U200" s="138">
        <v>27113.496944270799</v>
      </c>
      <c r="V200" s="138">
        <v>35461.815876666602</v>
      </c>
      <c r="W200" s="138">
        <v>43512.560384812503</v>
      </c>
      <c r="X200" s="138">
        <v>42577.291074675697</v>
      </c>
      <c r="Y200" s="138">
        <v>9290.1774976015604</v>
      </c>
      <c r="Z200" s="138">
        <v>17651.374535152299</v>
      </c>
      <c r="AA200" s="138">
        <v>26312.711445140601</v>
      </c>
      <c r="AB200" s="138">
        <v>34750.962116503899</v>
      </c>
      <c r="AC200" s="138">
        <v>42292.3095703125</v>
      </c>
      <c r="AD200" s="138">
        <v>41361.0512678632</v>
      </c>
      <c r="AE200" s="124">
        <f t="shared" si="2"/>
        <v>29561.778474134582</v>
      </c>
    </row>
    <row r="201" spans="1:31" x14ac:dyDescent="0.25">
      <c r="A201" s="137" t="s">
        <v>340</v>
      </c>
      <c r="B201" s="58">
        <v>16161.23977</v>
      </c>
      <c r="C201" s="58">
        <v>23562.967379999998</v>
      </c>
      <c r="D201" s="58">
        <v>30859.620859999999</v>
      </c>
      <c r="E201" s="58">
        <v>37777.302259999997</v>
      </c>
      <c r="F201" s="58">
        <v>35636.242720000002</v>
      </c>
      <c r="G201" s="58">
        <v>9796.22811</v>
      </c>
      <c r="H201" s="58">
        <v>16095.917460000001</v>
      </c>
      <c r="I201" s="58">
        <v>23439.438702708299</v>
      </c>
      <c r="J201" s="58">
        <v>30633.315876666598</v>
      </c>
      <c r="K201" s="58">
        <v>37439.5604809375</v>
      </c>
      <c r="L201" s="58">
        <v>35158.486827208297</v>
      </c>
      <c r="M201" s="58">
        <v>9156.0190016666602</v>
      </c>
      <c r="N201" s="58">
        <v>16101.169186187501</v>
      </c>
      <c r="O201" s="58">
        <v>23419.518009645799</v>
      </c>
      <c r="P201" s="58">
        <v>30561.815876666598</v>
      </c>
      <c r="Q201" s="58">
        <v>37379.260698625003</v>
      </c>
      <c r="R201" s="58">
        <v>35108.707683458299</v>
      </c>
      <c r="S201" s="58">
        <v>10309.5190016666</v>
      </c>
      <c r="T201" s="58">
        <v>18561.142765625002</v>
      </c>
      <c r="U201" s="58">
        <v>27113.496944270799</v>
      </c>
      <c r="V201" s="58">
        <v>35461.815876666602</v>
      </c>
      <c r="W201" s="58">
        <v>43512.560384812503</v>
      </c>
      <c r="X201" s="58">
        <v>42577.291074675697</v>
      </c>
      <c r="Y201" s="58">
        <v>9290.1774976015604</v>
      </c>
      <c r="Z201" s="58">
        <v>17651.374535152299</v>
      </c>
      <c r="AA201" s="58">
        <v>26312.711445140601</v>
      </c>
      <c r="AB201" s="58">
        <v>34750.962116503899</v>
      </c>
      <c r="AC201" s="58">
        <v>42292.3095703125</v>
      </c>
      <c r="AD201" s="58">
        <v>41361.0512678632</v>
      </c>
      <c r="AE201" s="124">
        <f t="shared" si="2"/>
        <v>29561.778474134582</v>
      </c>
    </row>
    <row r="202" spans="1:31" x14ac:dyDescent="0.25"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24">
        <f t="shared" si="2"/>
        <v>0</v>
      </c>
    </row>
    <row r="203" spans="1:31" x14ac:dyDescent="0.25">
      <c r="A203" s="137" t="s">
        <v>342</v>
      </c>
      <c r="B203" s="58">
        <v>0</v>
      </c>
      <c r="C203" s="58">
        <v>0</v>
      </c>
      <c r="D203" s="58">
        <v>0</v>
      </c>
      <c r="E203" s="58">
        <v>0</v>
      </c>
      <c r="F203" s="58">
        <v>0</v>
      </c>
      <c r="G203" s="58">
        <v>0</v>
      </c>
      <c r="H203" s="58">
        <v>0</v>
      </c>
      <c r="I203" s="58">
        <v>0</v>
      </c>
      <c r="J203" s="58">
        <v>0</v>
      </c>
      <c r="K203" s="58">
        <v>0</v>
      </c>
      <c r="L203" s="58">
        <v>0</v>
      </c>
      <c r="M203" s="58">
        <v>0</v>
      </c>
      <c r="N203" s="58">
        <v>0</v>
      </c>
      <c r="O203" s="58">
        <v>0</v>
      </c>
      <c r="P203" s="58">
        <v>0</v>
      </c>
      <c r="Q203" s="58">
        <v>0</v>
      </c>
      <c r="R203" s="58">
        <v>0</v>
      </c>
      <c r="S203" s="58">
        <v>0</v>
      </c>
      <c r="T203" s="58">
        <v>0</v>
      </c>
      <c r="U203" s="58">
        <v>0</v>
      </c>
      <c r="V203" s="58">
        <v>0</v>
      </c>
      <c r="W203" s="58">
        <v>0</v>
      </c>
      <c r="X203" s="58">
        <v>0</v>
      </c>
      <c r="Y203" s="58">
        <v>0</v>
      </c>
      <c r="Z203" s="58">
        <v>0</v>
      </c>
      <c r="AA203" s="58">
        <v>0</v>
      </c>
      <c r="AB203" s="58">
        <v>0</v>
      </c>
      <c r="AC203" s="58">
        <v>0</v>
      </c>
      <c r="AD203" s="58">
        <v>0</v>
      </c>
      <c r="AE203" s="124">
        <f t="shared" ref="AE203:AE266" si="3">SUM(R203:AD203)/13</f>
        <v>0</v>
      </c>
    </row>
    <row r="204" spans="1:31" x14ac:dyDescent="0.25"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24">
        <f t="shared" si="3"/>
        <v>0</v>
      </c>
    </row>
    <row r="205" spans="1:31" x14ac:dyDescent="0.25">
      <c r="A205" s="137" t="s">
        <v>343</v>
      </c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24">
        <f t="shared" si="3"/>
        <v>0</v>
      </c>
    </row>
    <row r="206" spans="1:31" x14ac:dyDescent="0.25">
      <c r="A206" s="137" t="s">
        <v>344</v>
      </c>
      <c r="B206" s="58">
        <v>3950.0809399999998</v>
      </c>
      <c r="C206" s="58">
        <v>5948.5748899999999</v>
      </c>
      <c r="D206" s="58">
        <v>4161.2675099999997</v>
      </c>
      <c r="E206" s="58">
        <v>4025.7656299999899</v>
      </c>
      <c r="F206" s="58">
        <v>3620.0906799999998</v>
      </c>
      <c r="G206" s="58">
        <v>3616.5470099999998</v>
      </c>
      <c r="H206" s="58">
        <v>4042.39122</v>
      </c>
      <c r="I206" s="58">
        <v>4042.39122</v>
      </c>
      <c r="J206" s="58">
        <v>4042.39122</v>
      </c>
      <c r="K206" s="58">
        <v>4042.39122</v>
      </c>
      <c r="L206" s="58">
        <v>4042.39122</v>
      </c>
      <c r="M206" s="58">
        <v>4042.39122</v>
      </c>
      <c r="N206" s="58">
        <v>4042.39122</v>
      </c>
      <c r="O206" s="58">
        <v>4042.39122</v>
      </c>
      <c r="P206" s="58">
        <v>4042.39122</v>
      </c>
      <c r="Q206" s="58">
        <v>4042.39122</v>
      </c>
      <c r="R206" s="58">
        <v>4042.39122</v>
      </c>
      <c r="S206" s="58">
        <v>4042.39122</v>
      </c>
      <c r="T206" s="58">
        <v>4042.39122</v>
      </c>
      <c r="U206" s="58">
        <v>4042.39122</v>
      </c>
      <c r="V206" s="58">
        <v>4042.39122</v>
      </c>
      <c r="W206" s="58">
        <v>4042.39122</v>
      </c>
      <c r="X206" s="58">
        <v>4042.39122</v>
      </c>
      <c r="Y206" s="58">
        <v>4042.39122</v>
      </c>
      <c r="Z206" s="58">
        <v>4042.39122</v>
      </c>
      <c r="AA206" s="58">
        <v>4042.39122</v>
      </c>
      <c r="AB206" s="58">
        <v>4042.39122</v>
      </c>
      <c r="AC206" s="58">
        <v>4042.39122</v>
      </c>
      <c r="AD206" s="58">
        <v>4042.39122</v>
      </c>
      <c r="AE206" s="124">
        <f t="shared" si="3"/>
        <v>4042.3912199999995</v>
      </c>
    </row>
    <row r="207" spans="1:31" x14ac:dyDescent="0.25">
      <c r="A207" s="137" t="s">
        <v>345</v>
      </c>
      <c r="B207" s="58">
        <v>200.14672999999999</v>
      </c>
      <c r="C207" s="58">
        <v>63.395710000000001</v>
      </c>
      <c r="D207" s="58">
        <v>103.56786</v>
      </c>
      <c r="E207" s="58">
        <v>237.45435000000001</v>
      </c>
      <c r="F207" s="58">
        <v>80.38373</v>
      </c>
      <c r="G207" s="58">
        <v>873.33924000000002</v>
      </c>
      <c r="H207" s="58">
        <v>205.89973999999901</v>
      </c>
      <c r="I207" s="58">
        <v>205.89973999999901</v>
      </c>
      <c r="J207" s="58">
        <v>205.89973999999901</v>
      </c>
      <c r="K207" s="58">
        <v>205.89973999999901</v>
      </c>
      <c r="L207" s="58">
        <v>205.89973999999901</v>
      </c>
      <c r="M207" s="58">
        <v>205.89973999999901</v>
      </c>
      <c r="N207" s="58">
        <v>205.89973999999901</v>
      </c>
      <c r="O207" s="58">
        <v>205.89973999999901</v>
      </c>
      <c r="P207" s="58">
        <v>205.89973999999901</v>
      </c>
      <c r="Q207" s="58">
        <v>205.89973999999901</v>
      </c>
      <c r="R207" s="58">
        <v>205.89973999999901</v>
      </c>
      <c r="S207" s="58">
        <v>205.89973999999901</v>
      </c>
      <c r="T207" s="58">
        <v>205.89973999999901</v>
      </c>
      <c r="U207" s="58">
        <v>205.89973999999901</v>
      </c>
      <c r="V207" s="58">
        <v>205.89973999999901</v>
      </c>
      <c r="W207" s="58">
        <v>205.89973999999901</v>
      </c>
      <c r="X207" s="58">
        <v>205.89973999999901</v>
      </c>
      <c r="Y207" s="58">
        <v>205.89973999999901</v>
      </c>
      <c r="Z207" s="58">
        <v>205.89973999999901</v>
      </c>
      <c r="AA207" s="58">
        <v>205.89973999999901</v>
      </c>
      <c r="AB207" s="58">
        <v>205.89973999999901</v>
      </c>
      <c r="AC207" s="58">
        <v>205.89973999999901</v>
      </c>
      <c r="AD207" s="58">
        <v>205.89973999999901</v>
      </c>
      <c r="AE207" s="124">
        <f t="shared" si="3"/>
        <v>205.89973999999896</v>
      </c>
    </row>
    <row r="208" spans="1:31" x14ac:dyDescent="0.25">
      <c r="A208" s="137" t="s">
        <v>346</v>
      </c>
      <c r="B208" s="58">
        <v>10620.044680000001</v>
      </c>
      <c r="C208" s="58">
        <v>8579.4484699999994</v>
      </c>
      <c r="D208" s="58">
        <v>10905.46754</v>
      </c>
      <c r="E208" s="58">
        <v>10998.53896</v>
      </c>
      <c r="F208" s="58">
        <v>7638.7770699999901</v>
      </c>
      <c r="G208" s="58">
        <v>9164.2798600000006</v>
      </c>
      <c r="H208" s="58">
        <v>10354.341630000001</v>
      </c>
      <c r="I208" s="58">
        <v>10317.518840999999</v>
      </c>
      <c r="J208" s="58">
        <v>10280.696051999999</v>
      </c>
      <c r="K208" s="58">
        <v>10381.427182199999</v>
      </c>
      <c r="L208" s="58">
        <v>10343.023311000001</v>
      </c>
      <c r="M208" s="58">
        <v>10304.619439800001</v>
      </c>
      <c r="N208" s="58">
        <v>10266.215568600001</v>
      </c>
      <c r="O208" s="58">
        <v>10227.8116974</v>
      </c>
      <c r="P208" s="58">
        <v>10189.4078262</v>
      </c>
      <c r="Q208" s="58">
        <v>10151.003955</v>
      </c>
      <c r="R208" s="58">
        <v>10112.6000838</v>
      </c>
      <c r="S208" s="58">
        <v>10074.1962126</v>
      </c>
      <c r="T208" s="58">
        <v>10035.7923414</v>
      </c>
      <c r="U208" s="58">
        <v>9997.3884701999996</v>
      </c>
      <c r="V208" s="58">
        <v>9958.9845989999994</v>
      </c>
      <c r="W208" s="58">
        <v>9920.5807277999993</v>
      </c>
      <c r="X208" s="58">
        <v>9882.1768565999992</v>
      </c>
      <c r="Y208" s="58">
        <v>9843.7729853999899</v>
      </c>
      <c r="Z208" s="58">
        <v>9805.3691141999898</v>
      </c>
      <c r="AA208" s="58">
        <v>9766.9652429999896</v>
      </c>
      <c r="AB208" s="58">
        <v>9728.5613717999895</v>
      </c>
      <c r="AC208" s="58">
        <v>9690.1575005999894</v>
      </c>
      <c r="AD208" s="58">
        <v>9651.7536293999892</v>
      </c>
      <c r="AE208" s="124">
        <f t="shared" si="3"/>
        <v>9882.1768565999937</v>
      </c>
    </row>
    <row r="209" spans="1:31" x14ac:dyDescent="0.25">
      <c r="A209" s="137" t="s">
        <v>347</v>
      </c>
      <c r="B209" s="58">
        <v>16.036899999999999</v>
      </c>
      <c r="C209" s="58">
        <v>12.309240000000001</v>
      </c>
      <c r="D209" s="58">
        <v>10.17881</v>
      </c>
      <c r="E209" s="58">
        <v>10.27026</v>
      </c>
      <c r="F209" s="58">
        <v>9.3626100000000001</v>
      </c>
      <c r="G209" s="58">
        <v>8.48794</v>
      </c>
      <c r="H209" s="58">
        <v>8.8451699999999995</v>
      </c>
      <c r="I209" s="58">
        <v>8.8451699999999995</v>
      </c>
      <c r="J209" s="58">
        <v>8.8451699999999995</v>
      </c>
      <c r="K209" s="58">
        <v>8.8451699999999995</v>
      </c>
      <c r="L209" s="58">
        <v>8.8451699999999995</v>
      </c>
      <c r="M209" s="58">
        <v>8.8451699999999995</v>
      </c>
      <c r="N209" s="58">
        <v>8.8451699999999995</v>
      </c>
      <c r="O209" s="58">
        <v>8.8451699999999995</v>
      </c>
      <c r="P209" s="58">
        <v>8.8451699999999995</v>
      </c>
      <c r="Q209" s="58">
        <v>8.8451699999999995</v>
      </c>
      <c r="R209" s="58">
        <v>8.8451699999999995</v>
      </c>
      <c r="S209" s="58">
        <v>8.8451699999999995</v>
      </c>
      <c r="T209" s="58">
        <v>8.8451699999999995</v>
      </c>
      <c r="U209" s="58">
        <v>8.8451699999999995</v>
      </c>
      <c r="V209" s="58">
        <v>8.8451699999999995</v>
      </c>
      <c r="W209" s="58">
        <v>8.8451699999999995</v>
      </c>
      <c r="X209" s="58">
        <v>8.8451699999999995</v>
      </c>
      <c r="Y209" s="58">
        <v>8.8451699999999995</v>
      </c>
      <c r="Z209" s="58">
        <v>8.8451699999999995</v>
      </c>
      <c r="AA209" s="58">
        <v>8.8451699999999995</v>
      </c>
      <c r="AB209" s="58">
        <v>8.8451699999999995</v>
      </c>
      <c r="AC209" s="58">
        <v>8.8451699999999995</v>
      </c>
      <c r="AD209" s="58">
        <v>8.8451699999999995</v>
      </c>
      <c r="AE209" s="124">
        <f t="shared" si="3"/>
        <v>8.8451699999999978</v>
      </c>
    </row>
    <row r="210" spans="1:31" x14ac:dyDescent="0.25">
      <c r="A210" s="137" t="s">
        <v>348</v>
      </c>
      <c r="B210" s="58">
        <v>1133.58825</v>
      </c>
      <c r="C210" s="58">
        <v>1133.58825</v>
      </c>
      <c r="D210" s="58">
        <v>1133.58825</v>
      </c>
      <c r="E210" s="58">
        <v>272.436859999999</v>
      </c>
      <c r="F210" s="58">
        <v>272.436859999999</v>
      </c>
      <c r="G210" s="58">
        <v>272.436859999999</v>
      </c>
      <c r="H210" s="58">
        <v>534.97351000000003</v>
      </c>
      <c r="I210" s="58">
        <v>642.71968996079704</v>
      </c>
      <c r="J210" s="58">
        <v>757.25823678025404</v>
      </c>
      <c r="K210" s="58">
        <v>848.77502397305295</v>
      </c>
      <c r="L210" s="58">
        <v>964.79305485533996</v>
      </c>
      <c r="M210" s="58">
        <v>1066.7304572329299</v>
      </c>
      <c r="N210" s="58">
        <v>1151.8566922323</v>
      </c>
      <c r="O210" s="58">
        <v>1266.9995609124001</v>
      </c>
      <c r="P210" s="58">
        <v>1364.76257327184</v>
      </c>
      <c r="Q210" s="58">
        <v>235.97343637611101</v>
      </c>
      <c r="R210" s="58">
        <v>339.28184628091498</v>
      </c>
      <c r="S210" s="58">
        <v>452.528244326444</v>
      </c>
      <c r="T210" s="58">
        <v>543.820890029814</v>
      </c>
      <c r="U210" s="58">
        <v>652.39800671345904</v>
      </c>
      <c r="V210" s="58">
        <v>766.72260921805901</v>
      </c>
      <c r="W210" s="58">
        <v>867.94090769803097</v>
      </c>
      <c r="X210" s="58">
        <v>985.87260679449298</v>
      </c>
      <c r="Y210" s="58">
        <v>1080.8444275127499</v>
      </c>
      <c r="Z210" s="58">
        <v>1173.7497694097201</v>
      </c>
      <c r="AA210" s="58">
        <v>1300.7808662002201</v>
      </c>
      <c r="AB210" s="58">
        <v>1408.4861832679901</v>
      </c>
      <c r="AC210" s="58">
        <v>273.83135848519697</v>
      </c>
      <c r="AD210" s="58">
        <v>388.01771487133999</v>
      </c>
      <c r="AE210" s="124">
        <f t="shared" si="3"/>
        <v>787.25195621603302</v>
      </c>
    </row>
    <row r="211" spans="1:31" x14ac:dyDescent="0.25">
      <c r="A211" s="137" t="s">
        <v>429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8">
        <v>0</v>
      </c>
      <c r="O211" s="58">
        <v>6701.1877000000004</v>
      </c>
      <c r="P211" s="58">
        <v>6591.5453499999903</v>
      </c>
      <c r="Q211" s="58">
        <v>6481.7377699999997</v>
      </c>
      <c r="R211" s="58">
        <v>6382.1819100000002</v>
      </c>
      <c r="S211" s="58">
        <v>6315.03989</v>
      </c>
      <c r="T211" s="58">
        <v>6242.3026399999999</v>
      </c>
      <c r="U211" s="58">
        <v>6171.2977700000001</v>
      </c>
      <c r="V211" s="58">
        <v>6103.76908</v>
      </c>
      <c r="W211" s="58">
        <v>6008.9692599999998</v>
      </c>
      <c r="X211" s="58">
        <v>5899.4887399999998</v>
      </c>
      <c r="Y211" s="58">
        <v>5782.9779799999997</v>
      </c>
      <c r="Z211" s="58">
        <v>5666.2341200000001</v>
      </c>
      <c r="AA211" s="58">
        <v>5548.2377800000004</v>
      </c>
      <c r="AB211" s="58">
        <v>5435.6524499999996</v>
      </c>
      <c r="AC211" s="58">
        <v>5329.5918700000002</v>
      </c>
      <c r="AD211" s="58">
        <v>5228.3426099999997</v>
      </c>
      <c r="AE211" s="124">
        <f t="shared" si="3"/>
        <v>5854.9297000000015</v>
      </c>
    </row>
    <row r="212" spans="1:31" x14ac:dyDescent="0.25">
      <c r="A212" s="137" t="s">
        <v>349</v>
      </c>
      <c r="B212" s="58">
        <v>5835.5366299999996</v>
      </c>
      <c r="C212" s="58">
        <v>5835.5366299999996</v>
      </c>
      <c r="D212" s="58">
        <v>5835.5366299999996</v>
      </c>
      <c r="E212" s="58">
        <v>6461.9455399999997</v>
      </c>
      <c r="F212" s="58">
        <v>6461.9455399999997</v>
      </c>
      <c r="G212" s="58">
        <v>6461.9455399999997</v>
      </c>
      <c r="H212" s="58">
        <v>6465.6813499999998</v>
      </c>
      <c r="I212" s="58">
        <v>6465.6813499999998</v>
      </c>
      <c r="J212" s="58">
        <v>6465.6813499999998</v>
      </c>
      <c r="K212" s="58">
        <v>6465.6813499999998</v>
      </c>
      <c r="L212" s="58">
        <v>6465.6813499999998</v>
      </c>
      <c r="M212" s="58">
        <v>6465.6813499999998</v>
      </c>
      <c r="N212" s="58">
        <v>6465.6813499999998</v>
      </c>
      <c r="O212" s="58">
        <v>6465.6813499999998</v>
      </c>
      <c r="P212" s="58">
        <v>6465.6813499999998</v>
      </c>
      <c r="Q212" s="58">
        <v>6465.6813499999998</v>
      </c>
      <c r="R212" s="58">
        <v>6465.6813499999998</v>
      </c>
      <c r="S212" s="58">
        <v>6465.6813499999998</v>
      </c>
      <c r="T212" s="58">
        <v>6465.6813499999998</v>
      </c>
      <c r="U212" s="58">
        <v>6465.6813499999998</v>
      </c>
      <c r="V212" s="58">
        <v>6465.6813499999998</v>
      </c>
      <c r="W212" s="58">
        <v>6465.6813499999998</v>
      </c>
      <c r="X212" s="58">
        <v>6465.6813499999998</v>
      </c>
      <c r="Y212" s="58">
        <v>6465.6813499999998</v>
      </c>
      <c r="Z212" s="58">
        <v>6465.6813499999998</v>
      </c>
      <c r="AA212" s="58">
        <v>6465.6813499999998</v>
      </c>
      <c r="AB212" s="58">
        <v>6465.6813499999998</v>
      </c>
      <c r="AC212" s="58">
        <v>6465.6813499999998</v>
      </c>
      <c r="AD212" s="58">
        <v>6465.6813499999998</v>
      </c>
      <c r="AE212" s="124">
        <f t="shared" si="3"/>
        <v>6465.6813499999998</v>
      </c>
    </row>
    <row r="213" spans="1:31" x14ac:dyDescent="0.25">
      <c r="A213" s="137" t="s">
        <v>350</v>
      </c>
      <c r="B213" s="58">
        <v>1025.51224</v>
      </c>
      <c r="C213" s="58">
        <v>1025.51224</v>
      </c>
      <c r="D213" s="58">
        <v>1025.51224</v>
      </c>
      <c r="E213" s="58">
        <v>1219.3863999999901</v>
      </c>
      <c r="F213" s="58">
        <v>1025.51224</v>
      </c>
      <c r="G213" s="58">
        <v>1025.51224</v>
      </c>
      <c r="H213" s="58">
        <v>1944.1420800000001</v>
      </c>
      <c r="I213" s="58">
        <v>1944.1420800000001</v>
      </c>
      <c r="J213" s="58">
        <v>1944.1420800000001</v>
      </c>
      <c r="K213" s="58">
        <v>1944.1420800000001</v>
      </c>
      <c r="L213" s="58">
        <v>1944.1420800000001</v>
      </c>
      <c r="M213" s="58">
        <v>1944.1420800000001</v>
      </c>
      <c r="N213" s="58">
        <v>1944.1420800000001</v>
      </c>
      <c r="O213" s="58">
        <v>1944.1420800000001</v>
      </c>
      <c r="P213" s="58">
        <v>1944.1420800000001</v>
      </c>
      <c r="Q213" s="58">
        <v>1944.1420800000001</v>
      </c>
      <c r="R213" s="58">
        <v>1944.1420800000001</v>
      </c>
      <c r="S213" s="58">
        <v>1944.1420800000001</v>
      </c>
      <c r="T213" s="58">
        <v>1944.1420800000001</v>
      </c>
      <c r="U213" s="58">
        <v>1944.1420800000001</v>
      </c>
      <c r="V213" s="58">
        <v>1944.1420800000001</v>
      </c>
      <c r="W213" s="58">
        <v>1944.1420800000001</v>
      </c>
      <c r="X213" s="58">
        <v>1944.1420800000001</v>
      </c>
      <c r="Y213" s="58">
        <v>1944.1420800000001</v>
      </c>
      <c r="Z213" s="58">
        <v>1944.1420800000001</v>
      </c>
      <c r="AA213" s="58">
        <v>1944.1420800000001</v>
      </c>
      <c r="AB213" s="58">
        <v>1944.1420800000001</v>
      </c>
      <c r="AC213" s="58">
        <v>1944.1420800000001</v>
      </c>
      <c r="AD213" s="58">
        <v>1944.1420800000001</v>
      </c>
      <c r="AE213" s="124">
        <f t="shared" si="3"/>
        <v>1944.1420800000003</v>
      </c>
    </row>
    <row r="214" spans="1:31" x14ac:dyDescent="0.25">
      <c r="A214" s="137" t="s">
        <v>351</v>
      </c>
      <c r="B214" s="58">
        <v>22780.946370000001</v>
      </c>
      <c r="C214" s="58">
        <v>22598.365430000002</v>
      </c>
      <c r="D214" s="58">
        <v>23175.118839999999</v>
      </c>
      <c r="E214" s="58">
        <v>23225.797999999999</v>
      </c>
      <c r="F214" s="58">
        <v>19108.5087299999</v>
      </c>
      <c r="G214" s="58">
        <v>21422.54869</v>
      </c>
      <c r="H214" s="58">
        <v>23556.274700000002</v>
      </c>
      <c r="I214" s="58">
        <v>23627.198090960799</v>
      </c>
      <c r="J214" s="58">
        <v>23704.913848780201</v>
      </c>
      <c r="K214" s="58">
        <v>23897.161766173002</v>
      </c>
      <c r="L214" s="58">
        <v>23974.775925855301</v>
      </c>
      <c r="M214" s="58">
        <v>24038.309457032901</v>
      </c>
      <c r="N214" s="58">
        <v>24085.031820832301</v>
      </c>
      <c r="O214" s="58">
        <v>30862.9585183124</v>
      </c>
      <c r="P214" s="58">
        <v>30812.675309471801</v>
      </c>
      <c r="Q214" s="58">
        <v>29535.674721376101</v>
      </c>
      <c r="R214" s="58">
        <v>29501.0234000809</v>
      </c>
      <c r="S214" s="58">
        <v>29508.7239069264</v>
      </c>
      <c r="T214" s="58">
        <v>29488.875431429798</v>
      </c>
      <c r="U214" s="58">
        <v>29488.0438069134</v>
      </c>
      <c r="V214" s="58">
        <v>29496.435848218</v>
      </c>
      <c r="W214" s="58">
        <v>29464.450455498001</v>
      </c>
      <c r="X214" s="58">
        <v>29434.4977633944</v>
      </c>
      <c r="Y214" s="58">
        <v>29374.554952912698</v>
      </c>
      <c r="Z214" s="58">
        <v>29312.312563609699</v>
      </c>
      <c r="AA214" s="58">
        <v>29282.9434492002</v>
      </c>
      <c r="AB214" s="58">
        <v>29239.659565067901</v>
      </c>
      <c r="AC214" s="58">
        <v>27960.540289085198</v>
      </c>
      <c r="AD214" s="58">
        <v>27935.073514271298</v>
      </c>
      <c r="AE214" s="124">
        <f t="shared" si="3"/>
        <v>29191.31807281599</v>
      </c>
    </row>
    <row r="215" spans="1:31" x14ac:dyDescent="0.25"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24">
        <f t="shared" si="3"/>
        <v>0</v>
      </c>
    </row>
    <row r="216" spans="1:31" ht="15.75" thickBot="1" x14ac:dyDescent="0.3">
      <c r="A216" s="135" t="s">
        <v>352</v>
      </c>
      <c r="B216" s="139">
        <v>345823.07208999997</v>
      </c>
      <c r="C216" s="139">
        <v>386209.11518000002</v>
      </c>
      <c r="D216" s="139">
        <v>322729.46033999999</v>
      </c>
      <c r="E216" s="139">
        <v>371967.39445999998</v>
      </c>
      <c r="F216" s="139">
        <v>383139.11213999998</v>
      </c>
      <c r="G216" s="139">
        <v>385810.35421999998</v>
      </c>
      <c r="H216" s="139">
        <v>400425.94543999998</v>
      </c>
      <c r="I216" s="139">
        <v>429267.81942411402</v>
      </c>
      <c r="J216" s="139">
        <v>457491.733475107</v>
      </c>
      <c r="K216" s="139">
        <v>484124.00128770899</v>
      </c>
      <c r="L216" s="139">
        <v>518372.12138261402</v>
      </c>
      <c r="M216" s="139">
        <v>544946.95138177695</v>
      </c>
      <c r="N216" s="139">
        <v>540743.82254275505</v>
      </c>
      <c r="O216" s="139">
        <v>552409.33112096402</v>
      </c>
      <c r="P216" s="139">
        <v>533524.73630053597</v>
      </c>
      <c r="Q216" s="139">
        <v>576912.90316422796</v>
      </c>
      <c r="R216" s="139">
        <v>592834.54245784797</v>
      </c>
      <c r="S216" s="139">
        <v>305232.75848435698</v>
      </c>
      <c r="T216" s="139">
        <v>298558.962753664</v>
      </c>
      <c r="U216" s="139">
        <v>311224.103280715</v>
      </c>
      <c r="V216" s="139">
        <v>310248.06435159798</v>
      </c>
      <c r="W216" s="139">
        <v>338991.23657118401</v>
      </c>
      <c r="X216" s="139">
        <v>355818.63313275098</v>
      </c>
      <c r="Y216" s="139">
        <v>384784.46738188202</v>
      </c>
      <c r="Z216" s="139">
        <v>360467.68967060302</v>
      </c>
      <c r="AA216" s="139">
        <v>351589.99886751099</v>
      </c>
      <c r="AB216" s="139">
        <v>315340.00655302801</v>
      </c>
      <c r="AC216" s="139">
        <v>394523.08452695003</v>
      </c>
      <c r="AD216" s="139">
        <v>409545.66944096202</v>
      </c>
      <c r="AE216" s="124">
        <f t="shared" si="3"/>
        <v>363781.47826715786</v>
      </c>
    </row>
    <row r="217" spans="1:31" x14ac:dyDescent="0.25">
      <c r="AE217" s="124">
        <f t="shared" si="3"/>
        <v>0</v>
      </c>
    </row>
    <row r="218" spans="1:31" x14ac:dyDescent="0.25">
      <c r="A218" s="135" t="s">
        <v>353</v>
      </c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24">
        <f t="shared" si="3"/>
        <v>0</v>
      </c>
    </row>
    <row r="219" spans="1:31" x14ac:dyDescent="0.25">
      <c r="A219" s="137" t="s">
        <v>354</v>
      </c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24">
        <f t="shared" si="3"/>
        <v>0</v>
      </c>
    </row>
    <row r="220" spans="1:31" x14ac:dyDescent="0.25">
      <c r="A220" s="137" t="s">
        <v>355</v>
      </c>
      <c r="B220" s="58">
        <v>903591.56955000001</v>
      </c>
      <c r="C220" s="58">
        <v>903591.56955999997</v>
      </c>
      <c r="D220" s="58">
        <v>903591.56955999997</v>
      </c>
      <c r="E220" s="58">
        <v>906429.72802000004</v>
      </c>
      <c r="F220" s="58">
        <v>905986.76560999895</v>
      </c>
      <c r="G220" s="58">
        <v>905986.76560999895</v>
      </c>
      <c r="H220" s="58">
        <v>889715.73341999995</v>
      </c>
      <c r="I220" s="58">
        <v>889715.73341999995</v>
      </c>
      <c r="J220" s="58">
        <v>889715.73341999995</v>
      </c>
      <c r="K220" s="58">
        <v>889487.95638382598</v>
      </c>
      <c r="L220" s="58">
        <v>889487.95638382598</v>
      </c>
      <c r="M220" s="58">
        <v>889487.95638382598</v>
      </c>
      <c r="N220" s="58">
        <v>889249.28157310502</v>
      </c>
      <c r="O220" s="58">
        <v>889249.28157310502</v>
      </c>
      <c r="P220" s="58">
        <v>889249.28157310502</v>
      </c>
      <c r="Q220" s="58">
        <v>889012.85139839596</v>
      </c>
      <c r="R220" s="58">
        <v>888958.70338801399</v>
      </c>
      <c r="S220" s="58">
        <v>888958.70338801399</v>
      </c>
      <c r="T220" s="58">
        <v>888795.15272846096</v>
      </c>
      <c r="U220" s="58">
        <v>888795.15272846096</v>
      </c>
      <c r="V220" s="58">
        <v>888795.15272846096</v>
      </c>
      <c r="W220" s="58">
        <v>888586.81981091294</v>
      </c>
      <c r="X220" s="58">
        <v>888586.81981091294</v>
      </c>
      <c r="Y220" s="58">
        <v>888586.81981091294</v>
      </c>
      <c r="Z220" s="58">
        <v>888378.48689336597</v>
      </c>
      <c r="AA220" s="58">
        <v>888378.48689336597</v>
      </c>
      <c r="AB220" s="58">
        <v>888378.48689336597</v>
      </c>
      <c r="AC220" s="58">
        <v>888168.937470729</v>
      </c>
      <c r="AD220" s="58">
        <v>888116.41846872994</v>
      </c>
      <c r="AE220" s="124">
        <f t="shared" si="3"/>
        <v>888575.70315490046</v>
      </c>
    </row>
    <row r="221" spans="1:31" x14ac:dyDescent="0.25">
      <c r="A221" s="137" t="s">
        <v>356</v>
      </c>
      <c r="B221" s="58">
        <v>140532.219779999</v>
      </c>
      <c r="C221" s="58">
        <v>140532.219779999</v>
      </c>
      <c r="D221" s="58">
        <v>140532.219779999</v>
      </c>
      <c r="E221" s="58">
        <v>140841.00343000001</v>
      </c>
      <c r="F221" s="58">
        <v>140030.74694000001</v>
      </c>
      <c r="G221" s="58">
        <v>140030.74694000001</v>
      </c>
      <c r="H221" s="58">
        <v>140228.40771</v>
      </c>
      <c r="I221" s="58">
        <v>140270.756011666</v>
      </c>
      <c r="J221" s="58">
        <v>140313.10431333299</v>
      </c>
      <c r="K221" s="58">
        <v>174473.95818805901</v>
      </c>
      <c r="L221" s="58">
        <v>174516.30648972499</v>
      </c>
      <c r="M221" s="58">
        <v>174558.65479139201</v>
      </c>
      <c r="N221" s="58">
        <v>193285.95580999201</v>
      </c>
      <c r="O221" s="58">
        <v>193328.304111659</v>
      </c>
      <c r="P221" s="58">
        <v>193370.65241332501</v>
      </c>
      <c r="Q221" s="58">
        <v>208808.961587664</v>
      </c>
      <c r="R221" s="58">
        <v>209337.926405415</v>
      </c>
      <c r="S221" s="58">
        <v>209372.949900415</v>
      </c>
      <c r="T221" s="58">
        <v>227475.583564906</v>
      </c>
      <c r="U221" s="58">
        <v>227510.607059906</v>
      </c>
      <c r="V221" s="58">
        <v>227545.63055490601</v>
      </c>
      <c r="W221" s="58">
        <v>244379.21002504701</v>
      </c>
      <c r="X221" s="58">
        <v>244414.23352004701</v>
      </c>
      <c r="Y221" s="58">
        <v>244449.25701504701</v>
      </c>
      <c r="Z221" s="58">
        <v>262819.67810903199</v>
      </c>
      <c r="AA221" s="58">
        <v>262854.70160403202</v>
      </c>
      <c r="AB221" s="58">
        <v>262889.72509903199</v>
      </c>
      <c r="AC221" s="58">
        <v>266592.13695838401</v>
      </c>
      <c r="AD221" s="58">
        <v>267768.21683347202</v>
      </c>
      <c r="AE221" s="124">
        <f t="shared" si="3"/>
        <v>242877.68128074161</v>
      </c>
    </row>
    <row r="222" spans="1:31" ht="15.75" thickBot="1" x14ac:dyDescent="0.3">
      <c r="A222" s="137" t="s">
        <v>357</v>
      </c>
      <c r="B222" s="138">
        <v>9538.0331200000001</v>
      </c>
      <c r="C222" s="138">
        <v>9538.0331200000001</v>
      </c>
      <c r="D222" s="138">
        <v>9538.0331200000001</v>
      </c>
      <c r="E222" s="138">
        <v>9484.3861099999995</v>
      </c>
      <c r="F222" s="138">
        <v>9486.8066699999999</v>
      </c>
      <c r="G222" s="138">
        <v>9486.8066699999999</v>
      </c>
      <c r="H222" s="138">
        <v>8772.6852600000002</v>
      </c>
      <c r="I222" s="138">
        <v>8772.6852600000002</v>
      </c>
      <c r="J222" s="138">
        <v>8772.6852600000002</v>
      </c>
      <c r="K222" s="138">
        <v>8772.6852600000002</v>
      </c>
      <c r="L222" s="138">
        <v>8772.6852600000002</v>
      </c>
      <c r="M222" s="138">
        <v>8772.6852600000002</v>
      </c>
      <c r="N222" s="138">
        <v>8772.6852600000002</v>
      </c>
      <c r="O222" s="138">
        <v>8772.6852600000002</v>
      </c>
      <c r="P222" s="138">
        <v>8772.6852600000002</v>
      </c>
      <c r="Q222" s="138">
        <v>8772.6852600000002</v>
      </c>
      <c r="R222" s="138">
        <v>8772.6852600000002</v>
      </c>
      <c r="S222" s="138">
        <v>8772.6852600000002</v>
      </c>
      <c r="T222" s="138">
        <v>8772.6852600000002</v>
      </c>
      <c r="U222" s="138">
        <v>8772.6852600000002</v>
      </c>
      <c r="V222" s="138">
        <v>8772.6852600000002</v>
      </c>
      <c r="W222" s="138">
        <v>8772.6852600000002</v>
      </c>
      <c r="X222" s="138">
        <v>8772.6852600000002</v>
      </c>
      <c r="Y222" s="138">
        <v>8772.6852600000002</v>
      </c>
      <c r="Z222" s="138">
        <v>8772.6852600000002</v>
      </c>
      <c r="AA222" s="138">
        <v>8772.6852600000002</v>
      </c>
      <c r="AB222" s="138">
        <v>8772.6852600000002</v>
      </c>
      <c r="AC222" s="138">
        <v>8772.6852600000002</v>
      </c>
      <c r="AD222" s="138">
        <v>8772.6852600000002</v>
      </c>
      <c r="AE222" s="124">
        <f t="shared" si="3"/>
        <v>8772.6852600000002</v>
      </c>
    </row>
    <row r="223" spans="1:31" x14ac:dyDescent="0.25">
      <c r="A223" s="137" t="s">
        <v>354</v>
      </c>
      <c r="B223" s="58">
        <v>1053661.8224500001</v>
      </c>
      <c r="C223" s="58">
        <v>1053661.8224599999</v>
      </c>
      <c r="D223" s="58">
        <v>1053661.8224599999</v>
      </c>
      <c r="E223" s="58">
        <v>1056755.1175599999</v>
      </c>
      <c r="F223" s="58">
        <v>1055504.3192199999</v>
      </c>
      <c r="G223" s="58">
        <v>1055504.3192199999</v>
      </c>
      <c r="H223" s="58">
        <v>1038716.8263899999</v>
      </c>
      <c r="I223" s="58">
        <v>1038759.17469166</v>
      </c>
      <c r="J223" s="58">
        <v>1038801.52299333</v>
      </c>
      <c r="K223" s="58">
        <v>1072734.5998318801</v>
      </c>
      <c r="L223" s="58">
        <v>1072776.9481335499</v>
      </c>
      <c r="M223" s="58">
        <v>1072819.2964352099</v>
      </c>
      <c r="N223" s="58">
        <v>1091307.9226430899</v>
      </c>
      <c r="O223" s="58">
        <v>1091350.2709447599</v>
      </c>
      <c r="P223" s="58">
        <v>1091392.61924643</v>
      </c>
      <c r="Q223" s="58">
        <v>1106594.49824606</v>
      </c>
      <c r="R223" s="58">
        <v>1107069.3150534199</v>
      </c>
      <c r="S223" s="58">
        <v>1107104.33854842</v>
      </c>
      <c r="T223" s="58">
        <v>1125043.4215533601</v>
      </c>
      <c r="U223" s="58">
        <v>1125078.4450483599</v>
      </c>
      <c r="V223" s="58">
        <v>1125113.46854336</v>
      </c>
      <c r="W223" s="58">
        <v>1141738.7150959601</v>
      </c>
      <c r="X223" s="58">
        <v>1141773.7385909599</v>
      </c>
      <c r="Y223" s="58">
        <v>1141808.76208596</v>
      </c>
      <c r="Z223" s="58">
        <v>1159970.85026239</v>
      </c>
      <c r="AA223" s="58">
        <v>1160005.8737573901</v>
      </c>
      <c r="AB223" s="58">
        <v>1160040.8972523899</v>
      </c>
      <c r="AC223" s="58">
        <v>1163533.7596891101</v>
      </c>
      <c r="AD223" s="58">
        <v>1164657.3205621999</v>
      </c>
      <c r="AE223" s="124">
        <f t="shared" si="3"/>
        <v>1140226.0696956369</v>
      </c>
    </row>
    <row r="224" spans="1:31" x14ac:dyDescent="0.25"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24">
        <f t="shared" si="3"/>
        <v>0</v>
      </c>
    </row>
    <row r="225" spans="1:31" x14ac:dyDescent="0.25">
      <c r="A225" s="137" t="s">
        <v>358</v>
      </c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24">
        <f t="shared" si="3"/>
        <v>0</v>
      </c>
    </row>
    <row r="226" spans="1:31" x14ac:dyDescent="0.25">
      <c r="A226" s="137" t="s">
        <v>359</v>
      </c>
      <c r="B226" s="58">
        <v>91502.098249999995</v>
      </c>
      <c r="C226" s="58">
        <v>91320.325249999994</v>
      </c>
      <c r="D226" s="58">
        <v>91138.552249999993</v>
      </c>
      <c r="E226" s="58">
        <v>90956.779249999905</v>
      </c>
      <c r="F226" s="58">
        <v>90775.006250000006</v>
      </c>
      <c r="G226" s="58">
        <v>90593.233250000005</v>
      </c>
      <c r="H226" s="58">
        <v>90411.460250000004</v>
      </c>
      <c r="I226" s="58">
        <v>90225.309916666607</v>
      </c>
      <c r="J226" s="58">
        <v>90039.159583333298</v>
      </c>
      <c r="K226" s="58">
        <v>89853.009249999901</v>
      </c>
      <c r="L226" s="58">
        <v>89666.858916666606</v>
      </c>
      <c r="M226" s="58">
        <v>89480.708583333297</v>
      </c>
      <c r="N226" s="58">
        <v>89294.5582499999</v>
      </c>
      <c r="O226" s="58">
        <v>89108.407916666605</v>
      </c>
      <c r="P226" s="58">
        <v>88922.257583333296</v>
      </c>
      <c r="Q226" s="58">
        <v>88736.107249999899</v>
      </c>
      <c r="R226" s="58">
        <v>88549.956916666604</v>
      </c>
      <c r="S226" s="58">
        <v>88391.978916666601</v>
      </c>
      <c r="T226" s="58">
        <v>88234.000916666599</v>
      </c>
      <c r="U226" s="58">
        <v>88076.022916666596</v>
      </c>
      <c r="V226" s="58">
        <v>87918.044916666593</v>
      </c>
      <c r="W226" s="58">
        <v>87760.066916666605</v>
      </c>
      <c r="X226" s="58">
        <v>87602.088916666602</v>
      </c>
      <c r="Y226" s="58">
        <v>87444.110916666599</v>
      </c>
      <c r="Z226" s="58">
        <v>87286.132916666596</v>
      </c>
      <c r="AA226" s="58">
        <v>87128.154916666594</v>
      </c>
      <c r="AB226" s="58">
        <v>86970.176916666504</v>
      </c>
      <c r="AC226" s="58">
        <v>86812.198916666501</v>
      </c>
      <c r="AD226" s="58">
        <v>86654.220916666498</v>
      </c>
      <c r="AE226" s="124">
        <f t="shared" si="3"/>
        <v>87602.088916666573</v>
      </c>
    </row>
    <row r="227" spans="1:31" ht="15.75" thickBot="1" x14ac:dyDescent="0.3">
      <c r="A227" s="137" t="s">
        <v>360</v>
      </c>
      <c r="B227" s="138">
        <v>2355.7553199999902</v>
      </c>
      <c r="C227" s="138">
        <v>2351.3773200000001</v>
      </c>
      <c r="D227" s="138">
        <v>2346.9993199999999</v>
      </c>
      <c r="E227" s="138">
        <v>2342.6213199999902</v>
      </c>
      <c r="F227" s="138">
        <v>2338.24332</v>
      </c>
      <c r="G227" s="138">
        <v>2333.8653199999999</v>
      </c>
      <c r="H227" s="138">
        <v>2329.4873199999902</v>
      </c>
      <c r="I227" s="138">
        <v>2329.4873199999902</v>
      </c>
      <c r="J227" s="138">
        <v>2329.4873199999902</v>
      </c>
      <c r="K227" s="138">
        <v>2329.4873199999902</v>
      </c>
      <c r="L227" s="138">
        <v>2329.4873199999902</v>
      </c>
      <c r="M227" s="138">
        <v>2329.4873199999902</v>
      </c>
      <c r="N227" s="138">
        <v>2329.4873199999902</v>
      </c>
      <c r="O227" s="138">
        <v>2329.4873199999902</v>
      </c>
      <c r="P227" s="138">
        <v>2329.4873199999902</v>
      </c>
      <c r="Q227" s="138">
        <v>2329.4873199999902</v>
      </c>
      <c r="R227" s="138">
        <v>2329.4873199999902</v>
      </c>
      <c r="S227" s="138">
        <v>2329.4873199999902</v>
      </c>
      <c r="T227" s="138">
        <v>2329.4873199999902</v>
      </c>
      <c r="U227" s="138">
        <v>2329.4873199999902</v>
      </c>
      <c r="V227" s="138">
        <v>2329.4873199999902</v>
      </c>
      <c r="W227" s="138">
        <v>2329.4873199999902</v>
      </c>
      <c r="X227" s="138">
        <v>2329.4873199999902</v>
      </c>
      <c r="Y227" s="138">
        <v>2329.4873199999902</v>
      </c>
      <c r="Z227" s="138">
        <v>2329.4873199999902</v>
      </c>
      <c r="AA227" s="138">
        <v>2329.4873199999902</v>
      </c>
      <c r="AB227" s="138">
        <v>2329.4873199999902</v>
      </c>
      <c r="AC227" s="138">
        <v>2329.4873199999902</v>
      </c>
      <c r="AD227" s="138">
        <v>2329.4873199999902</v>
      </c>
      <c r="AE227" s="124">
        <f t="shared" si="3"/>
        <v>2329.4873199999897</v>
      </c>
    </row>
    <row r="228" spans="1:31" x14ac:dyDescent="0.25">
      <c r="A228" s="137" t="s">
        <v>358</v>
      </c>
      <c r="B228" s="58">
        <v>93857.853570000007</v>
      </c>
      <c r="C228" s="58">
        <v>93671.702569999994</v>
      </c>
      <c r="D228" s="58">
        <v>93485.551569999996</v>
      </c>
      <c r="E228" s="58">
        <v>93299.400569999998</v>
      </c>
      <c r="F228" s="58">
        <v>93113.24957</v>
      </c>
      <c r="G228" s="58">
        <v>92927.098570000002</v>
      </c>
      <c r="H228" s="58">
        <v>92740.947570000004</v>
      </c>
      <c r="I228" s="58">
        <v>92554.797236666607</v>
      </c>
      <c r="J228" s="58">
        <v>92368.646903333298</v>
      </c>
      <c r="K228" s="58">
        <v>92182.496569999901</v>
      </c>
      <c r="L228" s="58">
        <v>91996.346236666606</v>
      </c>
      <c r="M228" s="58">
        <v>91810.195903333297</v>
      </c>
      <c r="N228" s="58">
        <v>91624.0455699999</v>
      </c>
      <c r="O228" s="58">
        <v>91437.895236666605</v>
      </c>
      <c r="P228" s="58">
        <v>91251.744903333296</v>
      </c>
      <c r="Q228" s="58">
        <v>91065.594569999899</v>
      </c>
      <c r="R228" s="58">
        <v>90879.444236666604</v>
      </c>
      <c r="S228" s="58">
        <v>90721.466236666602</v>
      </c>
      <c r="T228" s="58">
        <v>90563.488236666599</v>
      </c>
      <c r="U228" s="58">
        <v>90405.510236666596</v>
      </c>
      <c r="V228" s="58">
        <v>90247.532236666593</v>
      </c>
      <c r="W228" s="58">
        <v>90089.554236666605</v>
      </c>
      <c r="X228" s="58">
        <v>89931.576236666602</v>
      </c>
      <c r="Y228" s="58">
        <v>89773.598236666599</v>
      </c>
      <c r="Z228" s="58">
        <v>89615.620236666597</v>
      </c>
      <c r="AA228" s="58">
        <v>89457.642236666594</v>
      </c>
      <c r="AB228" s="58">
        <v>89299.664236666504</v>
      </c>
      <c r="AC228" s="58">
        <v>89141.686236666501</v>
      </c>
      <c r="AD228" s="58">
        <v>88983.708236666498</v>
      </c>
      <c r="AE228" s="124">
        <f t="shared" si="3"/>
        <v>89931.576236666573</v>
      </c>
    </row>
    <row r="229" spans="1:31" x14ac:dyDescent="0.25"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24">
        <f t="shared" si="3"/>
        <v>0</v>
      </c>
    </row>
    <row r="230" spans="1:31" x14ac:dyDescent="0.25">
      <c r="A230" s="137" t="s">
        <v>361</v>
      </c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24">
        <f t="shared" si="3"/>
        <v>0</v>
      </c>
    </row>
    <row r="231" spans="1:31" x14ac:dyDescent="0.25">
      <c r="A231" s="137" t="s">
        <v>362</v>
      </c>
      <c r="B231" s="58">
        <v>2076.1378399999999</v>
      </c>
      <c r="C231" s="58">
        <v>6495.5975600000002</v>
      </c>
      <c r="D231" s="58">
        <v>11098.40202</v>
      </c>
      <c r="E231" s="58">
        <v>18262.887869999999</v>
      </c>
      <c r="F231" s="58">
        <v>19131.255020000001</v>
      </c>
      <c r="G231" s="58">
        <v>19678.574700000001</v>
      </c>
      <c r="H231" s="58">
        <v>19642.71128</v>
      </c>
      <c r="I231" s="58">
        <v>17647.202960382801</v>
      </c>
      <c r="J231" s="58">
        <v>15619.0423062266</v>
      </c>
      <c r="K231" s="58">
        <v>13912.0848991039</v>
      </c>
      <c r="L231" s="58">
        <v>12396.4357221797</v>
      </c>
      <c r="M231" s="58">
        <v>10773.230882072599</v>
      </c>
      <c r="N231" s="58">
        <v>8916.5900337743897</v>
      </c>
      <c r="O231" s="58">
        <v>6942.7169640454904</v>
      </c>
      <c r="P231" s="58">
        <v>5194.9309639801204</v>
      </c>
      <c r="Q231" s="58">
        <v>3553.5202349814699</v>
      </c>
      <c r="R231" s="58">
        <v>3733.8676373396102</v>
      </c>
      <c r="S231" s="58">
        <v>4943.4712419977895</v>
      </c>
      <c r="T231" s="58">
        <v>4864.3499066221602</v>
      </c>
      <c r="U231" s="58">
        <v>4875.1317625331503</v>
      </c>
      <c r="V231" s="58">
        <v>4882.2969743105396</v>
      </c>
      <c r="W231" s="58">
        <v>4205.7658261699899</v>
      </c>
      <c r="X231" s="58">
        <v>2139.8910830893101</v>
      </c>
      <c r="Y231" s="58">
        <v>2139.8910830893101</v>
      </c>
      <c r="Z231" s="58">
        <v>2139.8910830893101</v>
      </c>
      <c r="AA231" s="58">
        <v>2139.8910830893101</v>
      </c>
      <c r="AB231" s="58">
        <v>2139.8910830893101</v>
      </c>
      <c r="AC231" s="58">
        <v>2139.8910830893101</v>
      </c>
      <c r="AD231" s="58">
        <v>2139.8910830893101</v>
      </c>
      <c r="AE231" s="124">
        <f t="shared" si="3"/>
        <v>3268.0093023537233</v>
      </c>
    </row>
    <row r="232" spans="1:31" x14ac:dyDescent="0.25">
      <c r="A232" s="137" t="s">
        <v>363</v>
      </c>
      <c r="B232" s="58">
        <v>40306.451480000003</v>
      </c>
      <c r="C232" s="58">
        <v>40160.273789999999</v>
      </c>
      <c r="D232" s="58">
        <v>40026.398809999999</v>
      </c>
      <c r="E232" s="58">
        <v>39880.7399699999</v>
      </c>
      <c r="F232" s="58">
        <v>39739.009080000003</v>
      </c>
      <c r="G232" s="58">
        <v>39593.350229999996</v>
      </c>
      <c r="H232" s="58">
        <v>39407.992389999999</v>
      </c>
      <c r="I232" s="58">
        <v>39218.73444</v>
      </c>
      <c r="J232" s="58">
        <v>39029.476490000001</v>
      </c>
      <c r="K232" s="58">
        <v>38844.145600000003</v>
      </c>
      <c r="L232" s="58">
        <v>38646.642119999997</v>
      </c>
      <c r="M232" s="58">
        <v>38453.065699999999</v>
      </c>
      <c r="N232" s="58">
        <v>38255.56222</v>
      </c>
      <c r="O232" s="58">
        <v>38058.05874</v>
      </c>
      <c r="P232" s="58">
        <v>37872.336430000003</v>
      </c>
      <c r="Q232" s="58">
        <v>37674.832950000004</v>
      </c>
      <c r="R232" s="58">
        <v>37481.256529999999</v>
      </c>
      <c r="S232" s="58">
        <v>37280.457414445103</v>
      </c>
      <c r="T232" s="58">
        <v>37083.585328890302</v>
      </c>
      <c r="U232" s="58">
        <v>36882.786213335501</v>
      </c>
      <c r="V232" s="58">
        <v>36681.9870977807</v>
      </c>
      <c r="W232" s="58">
        <v>36485.1150422258</v>
      </c>
      <c r="X232" s="58">
        <v>36284.315926670999</v>
      </c>
      <c r="Y232" s="58">
        <v>36087.4438711162</v>
      </c>
      <c r="Z232" s="58">
        <v>35886.6447555614</v>
      </c>
      <c r="AA232" s="58">
        <v>35685.845640006497</v>
      </c>
      <c r="AB232" s="58">
        <v>35492.9006444517</v>
      </c>
      <c r="AC232" s="58">
        <v>35292.101528896899</v>
      </c>
      <c r="AD232" s="58">
        <v>35095.2294733421</v>
      </c>
      <c r="AE232" s="124">
        <f t="shared" si="3"/>
        <v>36286.128420517169</v>
      </c>
    </row>
    <row r="233" spans="1:31" x14ac:dyDescent="0.25">
      <c r="A233" s="137" t="s">
        <v>364</v>
      </c>
      <c r="B233" s="58">
        <v>4089.2190000000001</v>
      </c>
      <c r="C233" s="58">
        <v>12142.97991</v>
      </c>
      <c r="D233" s="58">
        <v>13426.95527</v>
      </c>
      <c r="E233" s="58">
        <v>15570.30898</v>
      </c>
      <c r="F233" s="58">
        <v>15320.22559</v>
      </c>
      <c r="G233" s="58">
        <v>16395.29795</v>
      </c>
      <c r="H233" s="58">
        <v>17603.987829999998</v>
      </c>
      <c r="I233" s="58">
        <v>18142.138762675801</v>
      </c>
      <c r="J233" s="58">
        <v>17580.4475097307</v>
      </c>
      <c r="K233" s="58">
        <v>16064.4675629024</v>
      </c>
      <c r="L233" s="58">
        <v>13988.910952555299</v>
      </c>
      <c r="M233" s="58">
        <v>14432.460712030699</v>
      </c>
      <c r="N233" s="58">
        <v>13953.4610127426</v>
      </c>
      <c r="O233" s="58">
        <v>15906.0284571508</v>
      </c>
      <c r="P233" s="58">
        <v>14606.362283804199</v>
      </c>
      <c r="Q233" s="58">
        <v>13544.3181616976</v>
      </c>
      <c r="R233" s="58">
        <v>11561.210748215201</v>
      </c>
      <c r="S233" s="58">
        <v>7383.43045446215</v>
      </c>
      <c r="T233" s="58">
        <v>6537.68298518959</v>
      </c>
      <c r="U233" s="58">
        <v>7965.6516156034204</v>
      </c>
      <c r="V233" s="58">
        <v>7600.1264630079404</v>
      </c>
      <c r="W233" s="58">
        <v>6564.7005148860098</v>
      </c>
      <c r="X233" s="58">
        <v>4949.0071540245799</v>
      </c>
      <c r="Y233" s="58">
        <v>4767.5146899204601</v>
      </c>
      <c r="Z233" s="58">
        <v>5830.2872307173502</v>
      </c>
      <c r="AA233" s="58">
        <v>7447.7036837079404</v>
      </c>
      <c r="AB233" s="58">
        <v>6200.7638417587996</v>
      </c>
      <c r="AC233" s="58">
        <v>4068.14428609281</v>
      </c>
      <c r="AD233" s="58">
        <v>3888.6181164305799</v>
      </c>
      <c r="AE233" s="124">
        <f t="shared" si="3"/>
        <v>6520.3724449243709</v>
      </c>
    </row>
    <row r="234" spans="1:31" x14ac:dyDescent="0.25">
      <c r="A234" s="137" t="s">
        <v>390</v>
      </c>
      <c r="B234" s="58">
        <v>27372.613000000001</v>
      </c>
      <c r="C234" s="58">
        <v>27372.613000000001</v>
      </c>
      <c r="D234" s="58">
        <v>27372.613000000001</v>
      </c>
      <c r="E234" s="58">
        <v>27451.411</v>
      </c>
      <c r="F234" s="58">
        <v>27451.411</v>
      </c>
      <c r="G234" s="58">
        <v>27451.411</v>
      </c>
      <c r="H234" s="58">
        <v>29028.793000000001</v>
      </c>
      <c r="I234" s="58">
        <v>29045.426083333299</v>
      </c>
      <c r="J234" s="58">
        <v>29062.059166666601</v>
      </c>
      <c r="K234" s="58">
        <v>29078.69225</v>
      </c>
      <c r="L234" s="58">
        <v>29095.325333333301</v>
      </c>
      <c r="M234" s="58">
        <v>29111.958416666599</v>
      </c>
      <c r="N234" s="58">
        <v>29128.591499999999</v>
      </c>
      <c r="O234" s="58">
        <v>29125.572250000001</v>
      </c>
      <c r="P234" s="58">
        <v>29122.553</v>
      </c>
      <c r="Q234" s="58">
        <v>29119.533749999999</v>
      </c>
      <c r="R234" s="58">
        <v>29116.514500000001</v>
      </c>
      <c r="S234" s="58">
        <v>29113.49525</v>
      </c>
      <c r="T234" s="58">
        <v>29110.475999999999</v>
      </c>
      <c r="U234" s="58">
        <v>29107.456749999899</v>
      </c>
      <c r="V234" s="58">
        <v>29104.437499999902</v>
      </c>
      <c r="W234" s="58">
        <v>29101.418249999901</v>
      </c>
      <c r="X234" s="58">
        <v>29098.398999999899</v>
      </c>
      <c r="Y234" s="58">
        <v>29095.379749999898</v>
      </c>
      <c r="Z234" s="58">
        <v>29092.360499999901</v>
      </c>
      <c r="AA234" s="58">
        <v>29091.310666666599</v>
      </c>
      <c r="AB234" s="58">
        <v>29090.260833333301</v>
      </c>
      <c r="AC234" s="58">
        <v>29089.210999999901</v>
      </c>
      <c r="AD234" s="58">
        <v>29088.161166666599</v>
      </c>
      <c r="AE234" s="124">
        <f t="shared" si="3"/>
        <v>29099.91393589737</v>
      </c>
    </row>
    <row r="235" spans="1:31" ht="15.75" thickBot="1" x14ac:dyDescent="0.3">
      <c r="A235" s="137" t="s">
        <v>365</v>
      </c>
      <c r="B235" s="138">
        <v>670465.42943999998</v>
      </c>
      <c r="C235" s="138">
        <v>670465.42946999997</v>
      </c>
      <c r="D235" s="138">
        <v>670465.42946999997</v>
      </c>
      <c r="E235" s="138">
        <v>666712.92905000004</v>
      </c>
      <c r="F235" s="138">
        <v>666520.38962000003</v>
      </c>
      <c r="G235" s="138">
        <v>666520.38962000003</v>
      </c>
      <c r="H235" s="138">
        <v>661001.35722000001</v>
      </c>
      <c r="I235" s="138">
        <v>661001.35722000001</v>
      </c>
      <c r="J235" s="138">
        <v>661001.35722000001</v>
      </c>
      <c r="K235" s="138">
        <v>676703.100543026</v>
      </c>
      <c r="L235" s="138">
        <v>676703.100543026</v>
      </c>
      <c r="M235" s="138">
        <v>676703.100543026</v>
      </c>
      <c r="N235" s="138">
        <v>672748.40103962703</v>
      </c>
      <c r="O235" s="138">
        <v>672748.40103962703</v>
      </c>
      <c r="P235" s="138">
        <v>672748.40103962703</v>
      </c>
      <c r="Q235" s="138">
        <v>667086.95517681201</v>
      </c>
      <c r="R235" s="138">
        <v>665299.46646221401</v>
      </c>
      <c r="S235" s="138">
        <v>665299.46646221401</v>
      </c>
      <c r="T235" s="138">
        <v>661434.50064555404</v>
      </c>
      <c r="U235" s="138">
        <v>661434.50064555404</v>
      </c>
      <c r="V235" s="138">
        <v>661434.50064555404</v>
      </c>
      <c r="W235" s="138">
        <v>655786.54044762906</v>
      </c>
      <c r="X235" s="138">
        <v>655786.54044762906</v>
      </c>
      <c r="Y235" s="138">
        <v>655786.54044762906</v>
      </c>
      <c r="Z235" s="138">
        <v>650138.58087069995</v>
      </c>
      <c r="AA235" s="138">
        <v>650138.58087069995</v>
      </c>
      <c r="AB235" s="138">
        <v>650138.58087069995</v>
      </c>
      <c r="AC235" s="138">
        <v>643377.39930144604</v>
      </c>
      <c r="AD235" s="138">
        <v>641212.44996447396</v>
      </c>
      <c r="AE235" s="124">
        <f t="shared" si="3"/>
        <v>655174.43446784595</v>
      </c>
    </row>
    <row r="236" spans="1:31" x14ac:dyDescent="0.25">
      <c r="A236" s="137" t="s">
        <v>361</v>
      </c>
      <c r="B236" s="58">
        <v>744309.85075999994</v>
      </c>
      <c r="C236" s="58">
        <v>756636.89373000001</v>
      </c>
      <c r="D236" s="58">
        <v>762389.79856999998</v>
      </c>
      <c r="E236" s="58">
        <v>767878.27686999994</v>
      </c>
      <c r="F236" s="58">
        <v>768162.29030999995</v>
      </c>
      <c r="G236" s="58">
        <v>769639.02350000001</v>
      </c>
      <c r="H236" s="58">
        <v>766684.84172000003</v>
      </c>
      <c r="I236" s="58">
        <v>765054.85946639196</v>
      </c>
      <c r="J236" s="58">
        <v>762292.382692624</v>
      </c>
      <c r="K236" s="58">
        <v>774602.490855032</v>
      </c>
      <c r="L236" s="58">
        <v>770830.41467109404</v>
      </c>
      <c r="M236" s="58">
        <v>769473.81625379599</v>
      </c>
      <c r="N236" s="58">
        <v>763002.60580614395</v>
      </c>
      <c r="O236" s="58">
        <v>762780.77745082299</v>
      </c>
      <c r="P236" s="58">
        <v>759544.58371741103</v>
      </c>
      <c r="Q236" s="58">
        <v>750979.16027349106</v>
      </c>
      <c r="R236" s="58">
        <v>747192.31587776903</v>
      </c>
      <c r="S236" s="58">
        <v>744020.32082311902</v>
      </c>
      <c r="T236" s="58">
        <v>739030.594866256</v>
      </c>
      <c r="U236" s="58">
        <v>740265.52698702598</v>
      </c>
      <c r="V236" s="58">
        <v>739703.34868065303</v>
      </c>
      <c r="W236" s="58">
        <v>732143.54008091101</v>
      </c>
      <c r="X236" s="58">
        <v>728258.15361141402</v>
      </c>
      <c r="Y236" s="58">
        <v>727876.76984175504</v>
      </c>
      <c r="Z236" s="58">
        <v>723087.76444006804</v>
      </c>
      <c r="AA236" s="58">
        <v>724503.33194417099</v>
      </c>
      <c r="AB236" s="58">
        <v>723062.39727333304</v>
      </c>
      <c r="AC236" s="58">
        <v>713966.74719952501</v>
      </c>
      <c r="AD236" s="58">
        <v>711424.34980400198</v>
      </c>
      <c r="AE236" s="124">
        <f t="shared" si="3"/>
        <v>730348.8585715387</v>
      </c>
    </row>
    <row r="237" spans="1:31" x14ac:dyDescent="0.25"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24">
        <f t="shared" si="3"/>
        <v>0</v>
      </c>
    </row>
    <row r="238" spans="1:31" x14ac:dyDescent="0.25">
      <c r="A238" s="137" t="s">
        <v>366</v>
      </c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24">
        <f t="shared" si="3"/>
        <v>0</v>
      </c>
    </row>
    <row r="239" spans="1:31" x14ac:dyDescent="0.25">
      <c r="A239" s="137" t="s">
        <v>367</v>
      </c>
      <c r="B239" s="58">
        <v>617.99810000000002</v>
      </c>
      <c r="C239" s="58">
        <v>647.30458999999996</v>
      </c>
      <c r="D239" s="58">
        <v>645.41030000000001</v>
      </c>
      <c r="E239" s="58">
        <v>611.15755999999999</v>
      </c>
      <c r="F239" s="58">
        <v>642.05642999999998</v>
      </c>
      <c r="G239" s="58">
        <v>637.62662</v>
      </c>
      <c r="H239" s="58">
        <v>630.69578000000001</v>
      </c>
      <c r="I239" s="58">
        <v>630.69578000000001</v>
      </c>
      <c r="J239" s="58">
        <v>630.69578000000001</v>
      </c>
      <c r="K239" s="58">
        <v>630.69578000000001</v>
      </c>
      <c r="L239" s="58">
        <v>630.69578000000001</v>
      </c>
      <c r="M239" s="58">
        <v>630.69578000000001</v>
      </c>
      <c r="N239" s="58">
        <v>630.69578000000001</v>
      </c>
      <c r="O239" s="58">
        <v>630.69578000000001</v>
      </c>
      <c r="P239" s="58">
        <v>630.69578000000001</v>
      </c>
      <c r="Q239" s="58">
        <v>630.69578000000001</v>
      </c>
      <c r="R239" s="58">
        <v>630.69578000000001</v>
      </c>
      <c r="S239" s="58">
        <v>630.69578000000001</v>
      </c>
      <c r="T239" s="58">
        <v>630.69578000000001</v>
      </c>
      <c r="U239" s="58">
        <v>630.69578000000001</v>
      </c>
      <c r="V239" s="58">
        <v>630.69578000000001</v>
      </c>
      <c r="W239" s="58">
        <v>630.69578000000001</v>
      </c>
      <c r="X239" s="58">
        <v>630.69578000000001</v>
      </c>
      <c r="Y239" s="58">
        <v>630.69578000000001</v>
      </c>
      <c r="Z239" s="58">
        <v>630.69578000000001</v>
      </c>
      <c r="AA239" s="58">
        <v>630.69578000000001</v>
      </c>
      <c r="AB239" s="58">
        <v>630.69578000000001</v>
      </c>
      <c r="AC239" s="58">
        <v>630.69578000000001</v>
      </c>
      <c r="AD239" s="58">
        <v>630.69578000000001</v>
      </c>
      <c r="AE239" s="124">
        <f t="shared" si="3"/>
        <v>630.69578000000001</v>
      </c>
    </row>
    <row r="240" spans="1:31" ht="15.75" thickBot="1" x14ac:dyDescent="0.3">
      <c r="A240" s="137" t="s">
        <v>368</v>
      </c>
      <c r="B240" s="138">
        <v>224.19782000000001</v>
      </c>
      <c r="C240" s="138">
        <v>231.52020999999999</v>
      </c>
      <c r="D240" s="138">
        <v>361.32134000000002</v>
      </c>
      <c r="E240" s="138">
        <v>342.01916999999997</v>
      </c>
      <c r="F240" s="138">
        <v>384.59408999999999</v>
      </c>
      <c r="G240" s="138">
        <v>340.38344999999998</v>
      </c>
      <c r="H240" s="138">
        <v>350.28559000000001</v>
      </c>
      <c r="I240" s="138">
        <v>350.28559000000001</v>
      </c>
      <c r="J240" s="138">
        <v>350.28559000000001</v>
      </c>
      <c r="K240" s="138">
        <v>350.28559000000001</v>
      </c>
      <c r="L240" s="138">
        <v>350.28559000000001</v>
      </c>
      <c r="M240" s="138">
        <v>350.28559000000001</v>
      </c>
      <c r="N240" s="138">
        <v>350.28559000000001</v>
      </c>
      <c r="O240" s="138">
        <v>350.28559000000001</v>
      </c>
      <c r="P240" s="138">
        <v>350.28559000000001</v>
      </c>
      <c r="Q240" s="138">
        <v>350.28559000000001</v>
      </c>
      <c r="R240" s="138">
        <v>350.28559000000001</v>
      </c>
      <c r="S240" s="138">
        <v>350.28559000000001</v>
      </c>
      <c r="T240" s="138">
        <v>350.28559000000001</v>
      </c>
      <c r="U240" s="138">
        <v>350.28559000000001</v>
      </c>
      <c r="V240" s="138">
        <v>350.28559000000001</v>
      </c>
      <c r="W240" s="138">
        <v>350.28559000000001</v>
      </c>
      <c r="X240" s="138">
        <v>350.28559000000001</v>
      </c>
      <c r="Y240" s="138">
        <v>350.28559000000001</v>
      </c>
      <c r="Z240" s="138">
        <v>350.28559000000001</v>
      </c>
      <c r="AA240" s="138">
        <v>350.28559000000001</v>
      </c>
      <c r="AB240" s="138">
        <v>350.28559000000001</v>
      </c>
      <c r="AC240" s="138">
        <v>350.28559000000001</v>
      </c>
      <c r="AD240" s="138">
        <v>350.28559000000001</v>
      </c>
      <c r="AE240" s="124">
        <f t="shared" si="3"/>
        <v>350.28559000000007</v>
      </c>
    </row>
    <row r="241" spans="1:31" x14ac:dyDescent="0.25">
      <c r="A241" s="137" t="s">
        <v>366</v>
      </c>
      <c r="B241" s="58">
        <v>842.19592</v>
      </c>
      <c r="C241" s="58">
        <v>878.82479999999998</v>
      </c>
      <c r="D241" s="58">
        <v>1006.73164</v>
      </c>
      <c r="E241" s="58">
        <v>953.176729999999</v>
      </c>
      <c r="F241" s="58">
        <v>1026.6505199999999</v>
      </c>
      <c r="G241" s="58">
        <v>978.01007000000004</v>
      </c>
      <c r="H241" s="58">
        <v>980.98136999999997</v>
      </c>
      <c r="I241" s="58">
        <v>980.98136999999997</v>
      </c>
      <c r="J241" s="58">
        <v>980.98136999999997</v>
      </c>
      <c r="K241" s="58">
        <v>980.98136999999997</v>
      </c>
      <c r="L241" s="58">
        <v>980.98136999999997</v>
      </c>
      <c r="M241" s="58">
        <v>980.98136999999997</v>
      </c>
      <c r="N241" s="58">
        <v>980.98136999999997</v>
      </c>
      <c r="O241" s="58">
        <v>980.98136999999997</v>
      </c>
      <c r="P241" s="58">
        <v>980.98136999999997</v>
      </c>
      <c r="Q241" s="58">
        <v>980.98136999999997</v>
      </c>
      <c r="R241" s="58">
        <v>980.98136999999997</v>
      </c>
      <c r="S241" s="58">
        <v>980.98136999999997</v>
      </c>
      <c r="T241" s="58">
        <v>980.98136999999997</v>
      </c>
      <c r="U241" s="58">
        <v>980.98136999999997</v>
      </c>
      <c r="V241" s="58">
        <v>980.98136999999997</v>
      </c>
      <c r="W241" s="58">
        <v>980.98136999999997</v>
      </c>
      <c r="X241" s="58">
        <v>980.98136999999997</v>
      </c>
      <c r="Y241" s="58">
        <v>980.98136999999997</v>
      </c>
      <c r="Z241" s="58">
        <v>980.98136999999997</v>
      </c>
      <c r="AA241" s="58">
        <v>980.98136999999997</v>
      </c>
      <c r="AB241" s="58">
        <v>980.98136999999997</v>
      </c>
      <c r="AC241" s="58">
        <v>980.98136999999997</v>
      </c>
      <c r="AD241" s="58">
        <v>980.98136999999997</v>
      </c>
      <c r="AE241" s="124">
        <f t="shared" si="3"/>
        <v>980.98136999999963</v>
      </c>
    </row>
    <row r="242" spans="1:31" x14ac:dyDescent="0.25">
      <c r="A242" s="137" t="s">
        <v>369</v>
      </c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24">
        <f t="shared" si="3"/>
        <v>0</v>
      </c>
    </row>
    <row r="243" spans="1:31" x14ac:dyDescent="0.25">
      <c r="A243" s="137" t="s">
        <v>370</v>
      </c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24">
        <f t="shared" si="3"/>
        <v>0</v>
      </c>
    </row>
    <row r="244" spans="1:31" x14ac:dyDescent="0.25">
      <c r="A244" s="137" t="s">
        <v>371</v>
      </c>
      <c r="B244" s="58">
        <v>174523.65569000001</v>
      </c>
      <c r="C244" s="58">
        <v>173981.24835000001</v>
      </c>
      <c r="D244" s="58">
        <v>173874.69675999999</v>
      </c>
      <c r="E244" s="58">
        <v>157715.95746000001</v>
      </c>
      <c r="F244" s="58">
        <v>160775.84112999999</v>
      </c>
      <c r="G244" s="58">
        <v>159114.43192999999</v>
      </c>
      <c r="H244" s="58">
        <v>153454.93338999999</v>
      </c>
      <c r="I244" s="58">
        <v>150036.43866000001</v>
      </c>
      <c r="J244" s="58">
        <v>146832.23155</v>
      </c>
      <c r="K244" s="58">
        <v>144241.40888</v>
      </c>
      <c r="L244" s="58">
        <v>140048.86781</v>
      </c>
      <c r="M244" s="58">
        <v>136684.49356</v>
      </c>
      <c r="N244" s="58">
        <v>129249.65695999999</v>
      </c>
      <c r="O244" s="58">
        <v>128098.12959</v>
      </c>
      <c r="P244" s="58">
        <v>126089.21670999999</v>
      </c>
      <c r="Q244" s="58">
        <v>122821.73348</v>
      </c>
      <c r="R244" s="58">
        <v>119520.97527</v>
      </c>
      <c r="S244" s="58">
        <v>116778.87735</v>
      </c>
      <c r="T244" s="58">
        <v>112184.85916000001</v>
      </c>
      <c r="U244" s="58">
        <v>108076.12815</v>
      </c>
      <c r="V244" s="58">
        <v>103761.00986999999</v>
      </c>
      <c r="W244" s="58">
        <v>100603.82786999999</v>
      </c>
      <c r="X244" s="58">
        <v>97796.583859999999</v>
      </c>
      <c r="Y244" s="58">
        <v>95287.893549999993</v>
      </c>
      <c r="Z244" s="58">
        <v>90776.330830000006</v>
      </c>
      <c r="AA244" s="58">
        <v>88701.479550000004</v>
      </c>
      <c r="AB244" s="58">
        <v>86629.364690000002</v>
      </c>
      <c r="AC244" s="58">
        <v>84059.758919999993</v>
      </c>
      <c r="AD244" s="58">
        <v>79739.473379999996</v>
      </c>
      <c r="AE244" s="124">
        <f t="shared" si="3"/>
        <v>98762.812496153856</v>
      </c>
    </row>
    <row r="245" spans="1:31" ht="15.75" thickBot="1" x14ac:dyDescent="0.3">
      <c r="A245" s="137" t="s">
        <v>372</v>
      </c>
      <c r="B245" s="138">
        <v>60404.897440000001</v>
      </c>
      <c r="C245" s="138">
        <v>60404.897440000001</v>
      </c>
      <c r="D245" s="138">
        <v>60404.897440000001</v>
      </c>
      <c r="E245" s="138">
        <v>71693.907370000001</v>
      </c>
      <c r="F245" s="138">
        <v>71693.907370000001</v>
      </c>
      <c r="G245" s="138">
        <v>71693.907370000001</v>
      </c>
      <c r="H245" s="138">
        <v>66932.300600000002</v>
      </c>
      <c r="I245" s="138">
        <v>66932.300600000002</v>
      </c>
      <c r="J245" s="138">
        <v>66932.300600000002</v>
      </c>
      <c r="K245" s="138">
        <v>66932.300600000002</v>
      </c>
      <c r="L245" s="138">
        <v>66932.300600000002</v>
      </c>
      <c r="M245" s="138">
        <v>66932.300600000002</v>
      </c>
      <c r="N245" s="138">
        <v>66932.300600000002</v>
      </c>
      <c r="O245" s="138">
        <v>66932.300600000002</v>
      </c>
      <c r="P245" s="138">
        <v>66932.300600000002</v>
      </c>
      <c r="Q245" s="138">
        <v>66932.300600000002</v>
      </c>
      <c r="R245" s="138">
        <v>66932.300600000002</v>
      </c>
      <c r="S245" s="138">
        <v>66932.300600000002</v>
      </c>
      <c r="T245" s="138">
        <v>66932.300600000002</v>
      </c>
      <c r="U245" s="138">
        <v>66932.300600000002</v>
      </c>
      <c r="V245" s="138">
        <v>66932.300600000002</v>
      </c>
      <c r="W245" s="138">
        <v>66932.300600000002</v>
      </c>
      <c r="X245" s="138">
        <v>66932.300600000002</v>
      </c>
      <c r="Y245" s="138">
        <v>66932.300600000002</v>
      </c>
      <c r="Z245" s="138">
        <v>66932.300600000002</v>
      </c>
      <c r="AA245" s="138">
        <v>66932.300600000002</v>
      </c>
      <c r="AB245" s="138">
        <v>66932.300600000002</v>
      </c>
      <c r="AC245" s="138">
        <v>66932.300600000002</v>
      </c>
      <c r="AD245" s="138">
        <v>66932.300600000002</v>
      </c>
      <c r="AE245" s="124">
        <f t="shared" si="3"/>
        <v>66932.300599999988</v>
      </c>
    </row>
    <row r="246" spans="1:31" x14ac:dyDescent="0.25">
      <c r="A246" s="137" t="s">
        <v>370</v>
      </c>
      <c r="B246" s="58">
        <v>234928.55312999999</v>
      </c>
      <c r="C246" s="58">
        <v>234386.14579000001</v>
      </c>
      <c r="D246" s="58">
        <v>234279.59419999999</v>
      </c>
      <c r="E246" s="58">
        <v>229409.86483000001</v>
      </c>
      <c r="F246" s="58">
        <v>232469.74849999999</v>
      </c>
      <c r="G246" s="58">
        <v>230808.33929999999</v>
      </c>
      <c r="H246" s="58">
        <v>220387.23398999899</v>
      </c>
      <c r="I246" s="58">
        <v>216968.73926</v>
      </c>
      <c r="J246" s="58">
        <v>213764.532149999</v>
      </c>
      <c r="K246" s="58">
        <v>211173.70947999999</v>
      </c>
      <c r="L246" s="58">
        <v>206981.16841000001</v>
      </c>
      <c r="M246" s="58">
        <v>203616.79415999999</v>
      </c>
      <c r="N246" s="58">
        <v>196181.95756000001</v>
      </c>
      <c r="O246" s="58">
        <v>195030.43019000001</v>
      </c>
      <c r="P246" s="58">
        <v>193021.51731</v>
      </c>
      <c r="Q246" s="58">
        <v>189754.03408000001</v>
      </c>
      <c r="R246" s="58">
        <v>186453.27587000001</v>
      </c>
      <c r="S246" s="58">
        <v>183711.17795000001</v>
      </c>
      <c r="T246" s="58">
        <v>179117.15976000001</v>
      </c>
      <c r="U246" s="58">
        <v>175008.42874999999</v>
      </c>
      <c r="V246" s="58">
        <v>170693.31047</v>
      </c>
      <c r="W246" s="58">
        <v>167536.12847</v>
      </c>
      <c r="X246" s="58">
        <v>164728.88446</v>
      </c>
      <c r="Y246" s="58">
        <v>162220.19415</v>
      </c>
      <c r="Z246" s="58">
        <v>157708.63143000001</v>
      </c>
      <c r="AA246" s="58">
        <v>155633.78015000001</v>
      </c>
      <c r="AB246" s="58">
        <v>153561.66529</v>
      </c>
      <c r="AC246" s="58">
        <v>150992.05952000001</v>
      </c>
      <c r="AD246" s="58">
        <v>146671.77398</v>
      </c>
      <c r="AE246" s="124">
        <f t="shared" si="3"/>
        <v>165695.11309615386</v>
      </c>
    </row>
    <row r="247" spans="1:31" x14ac:dyDescent="0.25"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24">
        <f t="shared" si="3"/>
        <v>0</v>
      </c>
    </row>
    <row r="248" spans="1:31" x14ac:dyDescent="0.25">
      <c r="A248" s="137" t="s">
        <v>373</v>
      </c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24">
        <f t="shared" si="3"/>
        <v>0</v>
      </c>
    </row>
    <row r="249" spans="1:31" x14ac:dyDescent="0.25">
      <c r="A249" s="137" t="s">
        <v>374</v>
      </c>
      <c r="B249" s="58">
        <v>0</v>
      </c>
      <c r="C249" s="58">
        <v>2592.8223199999902</v>
      </c>
      <c r="D249" s="58">
        <v>3424.8079200000002</v>
      </c>
      <c r="E249" s="58">
        <v>481.53505000000001</v>
      </c>
      <c r="F249" s="58">
        <v>753.32533000000001</v>
      </c>
      <c r="G249" s="58">
        <v>1462.6456599999999</v>
      </c>
      <c r="H249" s="58">
        <v>371.63267000000002</v>
      </c>
      <c r="I249" s="58">
        <v>371.63267000000002</v>
      </c>
      <c r="J249" s="58">
        <v>371.63267000000002</v>
      </c>
      <c r="K249" s="58">
        <v>371.63267000000002</v>
      </c>
      <c r="L249" s="58">
        <v>371.63267000000002</v>
      </c>
      <c r="M249" s="58">
        <v>371.63267000000002</v>
      </c>
      <c r="N249" s="58">
        <v>371.63267000000002</v>
      </c>
      <c r="O249" s="58">
        <v>371.63267000000002</v>
      </c>
      <c r="P249" s="58">
        <v>371.63267000000002</v>
      </c>
      <c r="Q249" s="58">
        <v>371.63267000000002</v>
      </c>
      <c r="R249" s="58">
        <v>371.63267000000002</v>
      </c>
      <c r="S249" s="58">
        <v>371.63267000000002</v>
      </c>
      <c r="T249" s="58">
        <v>371.63267000000002</v>
      </c>
      <c r="U249" s="58">
        <v>371.63267000000002</v>
      </c>
      <c r="V249" s="58">
        <v>371.63267000000002</v>
      </c>
      <c r="W249" s="58">
        <v>371.63267000000002</v>
      </c>
      <c r="X249" s="58">
        <v>371.63267000000002</v>
      </c>
      <c r="Y249" s="58">
        <v>371.63267000000002</v>
      </c>
      <c r="Z249" s="58">
        <v>371.63267000000002</v>
      </c>
      <c r="AA249" s="58">
        <v>371.63267000000002</v>
      </c>
      <c r="AB249" s="58">
        <v>371.63267000000002</v>
      </c>
      <c r="AC249" s="58">
        <v>371.63267000000002</v>
      </c>
      <c r="AD249" s="58">
        <v>371.63267000000002</v>
      </c>
      <c r="AE249" s="124">
        <f t="shared" si="3"/>
        <v>371.63267000000002</v>
      </c>
    </row>
    <row r="250" spans="1:31" x14ac:dyDescent="0.25">
      <c r="A250" s="137" t="s">
        <v>375</v>
      </c>
      <c r="B250" s="58">
        <v>1381.94138</v>
      </c>
      <c r="C250" s="58">
        <v>1378.75332999999</v>
      </c>
      <c r="D250" s="58">
        <v>1374.0822900000001</v>
      </c>
      <c r="E250" s="58">
        <v>1377.0017700000001</v>
      </c>
      <c r="F250" s="58">
        <v>1373.7919300000001</v>
      </c>
      <c r="G250" s="58">
        <v>1371.4704300000001</v>
      </c>
      <c r="H250" s="58">
        <v>1368.3264200000001</v>
      </c>
      <c r="I250" s="58">
        <v>1368.3264200000001</v>
      </c>
      <c r="J250" s="58">
        <v>1368.3264200000001</v>
      </c>
      <c r="K250" s="58">
        <v>1368.3264200000001</v>
      </c>
      <c r="L250" s="58">
        <v>1368.3264200000001</v>
      </c>
      <c r="M250" s="58">
        <v>1368.3264200000001</v>
      </c>
      <c r="N250" s="58">
        <v>1368.3264200000001</v>
      </c>
      <c r="O250" s="58">
        <v>1368.3264200000001</v>
      </c>
      <c r="P250" s="58">
        <v>1368.3264200000001</v>
      </c>
      <c r="Q250" s="58">
        <v>1368.3264200000001</v>
      </c>
      <c r="R250" s="58">
        <v>1368.3264200000001</v>
      </c>
      <c r="S250" s="58">
        <v>1368.3264200000001</v>
      </c>
      <c r="T250" s="58">
        <v>1368.3264200000001</v>
      </c>
      <c r="U250" s="58">
        <v>1368.3264200000001</v>
      </c>
      <c r="V250" s="58">
        <v>1368.3264200000001</v>
      </c>
      <c r="W250" s="58">
        <v>1368.3264200000001</v>
      </c>
      <c r="X250" s="58">
        <v>1368.3264200000001</v>
      </c>
      <c r="Y250" s="58">
        <v>1368.3264200000001</v>
      </c>
      <c r="Z250" s="58">
        <v>1368.3264200000001</v>
      </c>
      <c r="AA250" s="58">
        <v>1368.3264200000001</v>
      </c>
      <c r="AB250" s="58">
        <v>1368.3264200000001</v>
      </c>
      <c r="AC250" s="58">
        <v>1368.3264200000001</v>
      </c>
      <c r="AD250" s="58">
        <v>1368.3264200000001</v>
      </c>
      <c r="AE250" s="124">
        <f t="shared" si="3"/>
        <v>1368.3264199999999</v>
      </c>
    </row>
    <row r="251" spans="1:31" x14ac:dyDescent="0.25">
      <c r="A251" s="137" t="s">
        <v>376</v>
      </c>
      <c r="B251" s="58">
        <v>0</v>
      </c>
      <c r="C251" s="58">
        <v>0</v>
      </c>
      <c r="D251" s="58">
        <v>0</v>
      </c>
      <c r="E251" s="58">
        <v>0</v>
      </c>
      <c r="F251" s="58">
        <v>0</v>
      </c>
      <c r="G251" s="58">
        <v>0</v>
      </c>
      <c r="H251" s="58">
        <v>0</v>
      </c>
      <c r="I251" s="58">
        <v>0</v>
      </c>
      <c r="J251" s="58">
        <v>0</v>
      </c>
      <c r="K251" s="58">
        <v>0</v>
      </c>
      <c r="L251" s="58">
        <v>0</v>
      </c>
      <c r="M251" s="58">
        <v>0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8">
        <v>0</v>
      </c>
      <c r="X251" s="58">
        <v>0</v>
      </c>
      <c r="Y251" s="58">
        <v>0</v>
      </c>
      <c r="Z251" s="58">
        <v>0</v>
      </c>
      <c r="AA251" s="58">
        <v>0</v>
      </c>
      <c r="AB251" s="58">
        <v>0</v>
      </c>
      <c r="AC251" s="58">
        <v>0</v>
      </c>
      <c r="AD251" s="58">
        <v>0</v>
      </c>
      <c r="AE251" s="124">
        <f t="shared" si="3"/>
        <v>0</v>
      </c>
    </row>
    <row r="252" spans="1:31" ht="15.75" thickBot="1" x14ac:dyDescent="0.3">
      <c r="A252" s="137" t="s">
        <v>430</v>
      </c>
      <c r="B252" s="138">
        <v>0</v>
      </c>
      <c r="C252" s="138">
        <v>0</v>
      </c>
      <c r="D252" s="138">
        <v>0</v>
      </c>
      <c r="E252" s="138">
        <v>0</v>
      </c>
      <c r="F252" s="138">
        <v>0</v>
      </c>
      <c r="G252" s="138">
        <v>0</v>
      </c>
      <c r="H252" s="138">
        <v>19216.094000000001</v>
      </c>
      <c r="I252" s="138">
        <v>19216.094000000001</v>
      </c>
      <c r="J252" s="138">
        <v>19216.094000000001</v>
      </c>
      <c r="K252" s="138">
        <v>0</v>
      </c>
      <c r="L252" s="138">
        <v>0</v>
      </c>
      <c r="M252" s="138">
        <v>0</v>
      </c>
      <c r="N252" s="138">
        <v>0</v>
      </c>
      <c r="O252" s="138">
        <v>0</v>
      </c>
      <c r="P252" s="138">
        <v>0</v>
      </c>
      <c r="Q252" s="138">
        <v>0</v>
      </c>
      <c r="R252" s="138">
        <v>0</v>
      </c>
      <c r="S252" s="138">
        <v>0</v>
      </c>
      <c r="T252" s="138">
        <v>0</v>
      </c>
      <c r="U252" s="138">
        <v>0</v>
      </c>
      <c r="V252" s="138">
        <v>0</v>
      </c>
      <c r="W252" s="138">
        <v>0</v>
      </c>
      <c r="X252" s="138">
        <v>0</v>
      </c>
      <c r="Y252" s="138">
        <v>0</v>
      </c>
      <c r="Z252" s="138">
        <v>0</v>
      </c>
      <c r="AA252" s="138">
        <v>0</v>
      </c>
      <c r="AB252" s="138">
        <v>0</v>
      </c>
      <c r="AC252" s="138">
        <v>0</v>
      </c>
      <c r="AD252" s="138">
        <v>0</v>
      </c>
      <c r="AE252" s="124">
        <f t="shared" si="3"/>
        <v>0</v>
      </c>
    </row>
    <row r="253" spans="1:31" x14ac:dyDescent="0.25">
      <c r="A253" s="137" t="s">
        <v>373</v>
      </c>
      <c r="B253" s="58">
        <v>1381.94138</v>
      </c>
      <c r="C253" s="58">
        <v>3971.5756499999902</v>
      </c>
      <c r="D253" s="58">
        <v>4798.8902099999996</v>
      </c>
      <c r="E253" s="58">
        <v>1858.53682</v>
      </c>
      <c r="F253" s="58">
        <v>2127.11726</v>
      </c>
      <c r="G253" s="58">
        <v>2834.11609</v>
      </c>
      <c r="H253" s="58">
        <v>20956.053090000001</v>
      </c>
      <c r="I253" s="58">
        <v>20956.053090000001</v>
      </c>
      <c r="J253" s="58">
        <v>20956.053090000001</v>
      </c>
      <c r="K253" s="58">
        <v>1739.9590900000001</v>
      </c>
      <c r="L253" s="58">
        <v>1739.9590900000001</v>
      </c>
      <c r="M253" s="58">
        <v>1739.9590900000001</v>
      </c>
      <c r="N253" s="58">
        <v>1739.9590900000001</v>
      </c>
      <c r="O253" s="58">
        <v>1739.9590900000001</v>
      </c>
      <c r="P253" s="58">
        <v>1739.9590900000001</v>
      </c>
      <c r="Q253" s="58">
        <v>1739.9590900000001</v>
      </c>
      <c r="R253" s="58">
        <v>1739.9590900000001</v>
      </c>
      <c r="S253" s="58">
        <v>1739.9590900000001</v>
      </c>
      <c r="T253" s="58">
        <v>1739.9590900000001</v>
      </c>
      <c r="U253" s="58">
        <v>1739.9590900000001</v>
      </c>
      <c r="V253" s="58">
        <v>1739.9590900000001</v>
      </c>
      <c r="W253" s="58">
        <v>1739.9590900000001</v>
      </c>
      <c r="X253" s="58">
        <v>1739.9590900000001</v>
      </c>
      <c r="Y253" s="58">
        <v>1739.9590900000001</v>
      </c>
      <c r="Z253" s="58">
        <v>1739.9590900000001</v>
      </c>
      <c r="AA253" s="58">
        <v>1739.9590900000001</v>
      </c>
      <c r="AB253" s="58">
        <v>1739.9590900000001</v>
      </c>
      <c r="AC253" s="58">
        <v>1739.9590900000001</v>
      </c>
      <c r="AD253" s="58">
        <v>1739.9590900000001</v>
      </c>
      <c r="AE253" s="124">
        <f t="shared" si="3"/>
        <v>1739.9590900000001</v>
      </c>
    </row>
    <row r="254" spans="1:31" x14ac:dyDescent="0.25"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24">
        <f t="shared" si="3"/>
        <v>0</v>
      </c>
    </row>
    <row r="255" spans="1:31" x14ac:dyDescent="0.25">
      <c r="A255" s="137" t="s">
        <v>377</v>
      </c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24">
        <f t="shared" si="3"/>
        <v>0</v>
      </c>
    </row>
    <row r="256" spans="1:31" x14ac:dyDescent="0.25">
      <c r="A256" s="137" t="s">
        <v>378</v>
      </c>
      <c r="B256" s="58">
        <v>587.39135999999996</v>
      </c>
      <c r="C256" s="58">
        <v>587.39135999999996</v>
      </c>
      <c r="D256" s="58">
        <v>587.39135999999996</v>
      </c>
      <c r="E256" s="58">
        <v>661.98959000000002</v>
      </c>
      <c r="F256" s="58">
        <v>661.98959000000002</v>
      </c>
      <c r="G256" s="58">
        <v>661.98959000000002</v>
      </c>
      <c r="H256" s="58">
        <v>641.42958999999996</v>
      </c>
      <c r="I256" s="58">
        <v>641.42958999999996</v>
      </c>
      <c r="J256" s="58">
        <v>641.42958999999996</v>
      </c>
      <c r="K256" s="58">
        <v>641.42958999999996</v>
      </c>
      <c r="L256" s="58">
        <v>641.42958999999996</v>
      </c>
      <c r="M256" s="58">
        <v>641.42958999999996</v>
      </c>
      <c r="N256" s="58">
        <v>641.42958999999996</v>
      </c>
      <c r="O256" s="58">
        <v>641.42958999999996</v>
      </c>
      <c r="P256" s="58">
        <v>641.42958999999996</v>
      </c>
      <c r="Q256" s="58">
        <v>641.42958999999996</v>
      </c>
      <c r="R256" s="58">
        <v>641.42958999999996</v>
      </c>
      <c r="S256" s="58">
        <v>641.42958999999996</v>
      </c>
      <c r="T256" s="58">
        <v>641.42958999999996</v>
      </c>
      <c r="U256" s="58">
        <v>641.42958999999996</v>
      </c>
      <c r="V256" s="58">
        <v>641.42958999999996</v>
      </c>
      <c r="W256" s="58">
        <v>641.42958999999996</v>
      </c>
      <c r="X256" s="58">
        <v>641.42958999999996</v>
      </c>
      <c r="Y256" s="58">
        <v>641.42958999999996</v>
      </c>
      <c r="Z256" s="58">
        <v>641.42958999999996</v>
      </c>
      <c r="AA256" s="58">
        <v>641.42958999999996</v>
      </c>
      <c r="AB256" s="58">
        <v>641.42958999999996</v>
      </c>
      <c r="AC256" s="58">
        <v>641.42958999999996</v>
      </c>
      <c r="AD256" s="58">
        <v>641.42958999999996</v>
      </c>
      <c r="AE256" s="124">
        <f t="shared" si="3"/>
        <v>641.42958999999985</v>
      </c>
    </row>
    <row r="257" spans="1:31" x14ac:dyDescent="0.25">
      <c r="A257" s="137" t="s">
        <v>379</v>
      </c>
      <c r="B257" s="58">
        <v>2834.0052999999998</v>
      </c>
      <c r="C257" s="58">
        <v>2834.0052999999998</v>
      </c>
      <c r="D257" s="58">
        <v>2834.0052999999998</v>
      </c>
      <c r="E257" s="58">
        <v>2532.9334899999999</v>
      </c>
      <c r="F257" s="58">
        <v>2532.9334899999999</v>
      </c>
      <c r="G257" s="58">
        <v>2532.9334899999999</v>
      </c>
      <c r="H257" s="58">
        <v>2556.9034900000001</v>
      </c>
      <c r="I257" s="58">
        <v>2556.9034900000001</v>
      </c>
      <c r="J257" s="58">
        <v>2556.9034900000001</v>
      </c>
      <c r="K257" s="58">
        <v>2556.9034900000001</v>
      </c>
      <c r="L257" s="58">
        <v>2556.9034900000001</v>
      </c>
      <c r="M257" s="58">
        <v>2556.9034900000001</v>
      </c>
      <c r="N257" s="58">
        <v>2556.9034900000001</v>
      </c>
      <c r="O257" s="58">
        <v>2556.9034900000001</v>
      </c>
      <c r="P257" s="58">
        <v>2556.9034900000001</v>
      </c>
      <c r="Q257" s="58">
        <v>2556.9034900000001</v>
      </c>
      <c r="R257" s="58">
        <v>2556.9034900000001</v>
      </c>
      <c r="S257" s="58">
        <v>2556.9034900000001</v>
      </c>
      <c r="T257" s="58">
        <v>2556.9034900000001</v>
      </c>
      <c r="U257" s="58">
        <v>2556.9034900000001</v>
      </c>
      <c r="V257" s="58">
        <v>2556.9034900000001</v>
      </c>
      <c r="W257" s="58">
        <v>2556.9034900000001</v>
      </c>
      <c r="X257" s="58">
        <v>2556.9034900000001</v>
      </c>
      <c r="Y257" s="58">
        <v>2556.9034900000001</v>
      </c>
      <c r="Z257" s="58">
        <v>2556.9034900000001</v>
      </c>
      <c r="AA257" s="58">
        <v>2556.9034900000001</v>
      </c>
      <c r="AB257" s="58">
        <v>2556.9034900000001</v>
      </c>
      <c r="AC257" s="58">
        <v>2556.9034900000001</v>
      </c>
      <c r="AD257" s="58">
        <v>2556.9034900000001</v>
      </c>
      <c r="AE257" s="124">
        <f t="shared" si="3"/>
        <v>2556.9034900000001</v>
      </c>
    </row>
    <row r="258" spans="1:31" ht="15.75" thickBot="1" x14ac:dyDescent="0.3">
      <c r="A258" s="137" t="s">
        <v>431</v>
      </c>
      <c r="B258" s="138">
        <v>0</v>
      </c>
      <c r="C258" s="138">
        <v>0</v>
      </c>
      <c r="D258" s="138">
        <v>0</v>
      </c>
      <c r="E258" s="138">
        <v>0</v>
      </c>
      <c r="F258" s="138">
        <v>0</v>
      </c>
      <c r="G258" s="138">
        <v>0</v>
      </c>
      <c r="H258" s="138">
        <v>0</v>
      </c>
      <c r="I258" s="138">
        <v>0</v>
      </c>
      <c r="J258" s="138">
        <v>0</v>
      </c>
      <c r="K258" s="138">
        <v>0</v>
      </c>
      <c r="L258" s="138">
        <v>0</v>
      </c>
      <c r="M258" s="138">
        <v>0</v>
      </c>
      <c r="N258" s="138">
        <v>0</v>
      </c>
      <c r="O258" s="138">
        <v>23216.908510000001</v>
      </c>
      <c r="P258" s="138">
        <v>22723.137879999998</v>
      </c>
      <c r="Q258" s="138">
        <v>22240.988120000002</v>
      </c>
      <c r="R258" s="138">
        <v>21647.568569999999</v>
      </c>
      <c r="S258" s="138">
        <v>21166.284949999899</v>
      </c>
      <c r="T258" s="138">
        <v>20669.297279999999</v>
      </c>
      <c r="U258" s="138">
        <v>20192.523939999999</v>
      </c>
      <c r="V258" s="138">
        <v>19716.191049999899</v>
      </c>
      <c r="W258" s="138">
        <v>19282.845469999898</v>
      </c>
      <c r="X258" s="138">
        <v>18862.1557499999</v>
      </c>
      <c r="Y258" s="138">
        <v>18446.928969999899</v>
      </c>
      <c r="Z258" s="138">
        <v>18053.17167</v>
      </c>
      <c r="AA258" s="138">
        <v>17668.6707299999</v>
      </c>
      <c r="AB258" s="138">
        <v>17287.485429999899</v>
      </c>
      <c r="AC258" s="138">
        <v>16911.3962499999</v>
      </c>
      <c r="AD258" s="138">
        <v>16419.22596</v>
      </c>
      <c r="AE258" s="124">
        <f t="shared" si="3"/>
        <v>18947.980463076863</v>
      </c>
    </row>
    <row r="259" spans="1:31" x14ac:dyDescent="0.25">
      <c r="A259" s="137" t="s">
        <v>377</v>
      </c>
      <c r="B259" s="58">
        <v>3421.3966599999999</v>
      </c>
      <c r="C259" s="58">
        <v>3421.3966599999999</v>
      </c>
      <c r="D259" s="58">
        <v>3421.3966599999999</v>
      </c>
      <c r="E259" s="58">
        <v>3194.92308</v>
      </c>
      <c r="F259" s="58">
        <v>3194.92308</v>
      </c>
      <c r="G259" s="58">
        <v>3194.92308</v>
      </c>
      <c r="H259" s="58">
        <v>3198.3330799999999</v>
      </c>
      <c r="I259" s="58">
        <v>3198.3330799999999</v>
      </c>
      <c r="J259" s="58">
        <v>3198.3330799999999</v>
      </c>
      <c r="K259" s="58">
        <v>3198.3330799999999</v>
      </c>
      <c r="L259" s="58">
        <v>3198.3330799999999</v>
      </c>
      <c r="M259" s="58">
        <v>3198.3330799999999</v>
      </c>
      <c r="N259" s="58">
        <v>3198.3330799999999</v>
      </c>
      <c r="O259" s="58">
        <v>26415.241590000001</v>
      </c>
      <c r="P259" s="58">
        <v>25921.470959999999</v>
      </c>
      <c r="Q259" s="58">
        <v>25439.321199999998</v>
      </c>
      <c r="R259" s="58">
        <v>24845.90165</v>
      </c>
      <c r="S259" s="58">
        <v>24364.6180299999</v>
      </c>
      <c r="T259" s="58">
        <v>23867.630359999999</v>
      </c>
      <c r="U259" s="58">
        <v>23390.857019999999</v>
      </c>
      <c r="V259" s="58">
        <v>22914.5241299999</v>
      </c>
      <c r="W259" s="58">
        <v>22481.178549999899</v>
      </c>
      <c r="X259" s="58">
        <v>22060.488829999998</v>
      </c>
      <c r="Y259" s="58">
        <v>21645.262049999899</v>
      </c>
      <c r="Z259" s="58">
        <v>21251.50475</v>
      </c>
      <c r="AA259" s="58">
        <v>20867.003809999998</v>
      </c>
      <c r="AB259" s="58">
        <v>20485.818509999899</v>
      </c>
      <c r="AC259" s="58">
        <v>20109.729329999998</v>
      </c>
      <c r="AD259" s="58">
        <v>19617.55904</v>
      </c>
      <c r="AE259" s="124">
        <f t="shared" si="3"/>
        <v>22146.313543076882</v>
      </c>
    </row>
    <row r="260" spans="1:31" x14ac:dyDescent="0.25"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24">
        <f t="shared" si="3"/>
        <v>0</v>
      </c>
    </row>
    <row r="261" spans="1:31" x14ac:dyDescent="0.25">
      <c r="A261" s="137" t="s">
        <v>380</v>
      </c>
      <c r="AE261" s="124">
        <f t="shared" si="3"/>
        <v>0</v>
      </c>
    </row>
    <row r="262" spans="1:31" x14ac:dyDescent="0.25"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24">
        <f t="shared" si="3"/>
        <v>0</v>
      </c>
    </row>
    <row r="263" spans="1:31" x14ac:dyDescent="0.25">
      <c r="A263" s="137" t="s">
        <v>381</v>
      </c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24">
        <f t="shared" si="3"/>
        <v>0</v>
      </c>
    </row>
    <row r="264" spans="1:31" x14ac:dyDescent="0.25">
      <c r="A264" s="137" t="s">
        <v>382</v>
      </c>
      <c r="B264" s="58">
        <v>6891.4170000000004</v>
      </c>
      <c r="C264" s="58">
        <v>6891.4170000000004</v>
      </c>
      <c r="D264" s="58">
        <v>6891.4170000000004</v>
      </c>
      <c r="E264" s="58">
        <v>6921.6469999999999</v>
      </c>
      <c r="F264" s="58">
        <v>6921.6469999999999</v>
      </c>
      <c r="G264" s="58">
        <v>6921.6469999999999</v>
      </c>
      <c r="H264" s="58">
        <v>6921.6469999999999</v>
      </c>
      <c r="I264" s="58">
        <v>6921.6469999999999</v>
      </c>
      <c r="J264" s="58">
        <v>6921.6469999999999</v>
      </c>
      <c r="K264" s="58">
        <v>6921.6469999999999</v>
      </c>
      <c r="L264" s="58">
        <v>6921.6469999999999</v>
      </c>
      <c r="M264" s="58">
        <v>6921.6469999999999</v>
      </c>
      <c r="N264" s="58">
        <v>6921.6469999999999</v>
      </c>
      <c r="O264" s="58">
        <v>6921.6469999999999</v>
      </c>
      <c r="P264" s="58">
        <v>6921.6469999999999</v>
      </c>
      <c r="Q264" s="58">
        <v>6921.6469999999999</v>
      </c>
      <c r="R264" s="58">
        <v>6921.6469999999999</v>
      </c>
      <c r="S264" s="58">
        <v>6921.6469999999999</v>
      </c>
      <c r="T264" s="58">
        <v>6921.6469999999999</v>
      </c>
      <c r="U264" s="58">
        <v>6921.6469999999999</v>
      </c>
      <c r="V264" s="58">
        <v>6921.6469999999999</v>
      </c>
      <c r="W264" s="58">
        <v>6921.6469999999999</v>
      </c>
      <c r="X264" s="58">
        <v>6921.6469999999999</v>
      </c>
      <c r="Y264" s="58">
        <v>6921.6469999999999</v>
      </c>
      <c r="Z264" s="58">
        <v>6921.6469999999999</v>
      </c>
      <c r="AA264" s="58">
        <v>6921.6469999999999</v>
      </c>
      <c r="AB264" s="58">
        <v>6921.6469999999999</v>
      </c>
      <c r="AC264" s="58">
        <v>6921.6469999999999</v>
      </c>
      <c r="AD264" s="58">
        <v>6921.6469999999999</v>
      </c>
      <c r="AE264" s="124">
        <f t="shared" si="3"/>
        <v>6921.6469999999981</v>
      </c>
    </row>
    <row r="265" spans="1:31" x14ac:dyDescent="0.25">
      <c r="A265" s="137" t="s">
        <v>383</v>
      </c>
      <c r="B265" s="58">
        <v>36241.336880000003</v>
      </c>
      <c r="C265" s="58">
        <v>-9758.6631199999993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58">
        <v>0</v>
      </c>
      <c r="M265" s="58">
        <v>0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  <c r="U265" s="58">
        <v>0</v>
      </c>
      <c r="V265" s="58">
        <v>0</v>
      </c>
      <c r="W265" s="58">
        <v>0</v>
      </c>
      <c r="X265" s="58">
        <v>0</v>
      </c>
      <c r="Y265" s="58">
        <v>0</v>
      </c>
      <c r="Z265" s="58">
        <v>0</v>
      </c>
      <c r="AA265" s="58">
        <v>0</v>
      </c>
      <c r="AB265" s="58">
        <v>0</v>
      </c>
      <c r="AC265" s="58">
        <v>0</v>
      </c>
      <c r="AD265" s="58">
        <v>0</v>
      </c>
      <c r="AE265" s="124">
        <f t="shared" si="3"/>
        <v>0</v>
      </c>
    </row>
    <row r="266" spans="1:31" ht="15.75" thickBot="1" x14ac:dyDescent="0.3">
      <c r="A266" s="137" t="s">
        <v>384</v>
      </c>
      <c r="B266" s="138">
        <v>31651.386789999899</v>
      </c>
      <c r="C266" s="138">
        <v>31622.48575</v>
      </c>
      <c r="D266" s="138">
        <v>30681.017879999999</v>
      </c>
      <c r="E266" s="138">
        <v>30881.091609999999</v>
      </c>
      <c r="F266" s="138">
        <v>30251.185580000001</v>
      </c>
      <c r="G266" s="138">
        <v>30220.86361</v>
      </c>
      <c r="H266" s="138">
        <v>24464.284680000001</v>
      </c>
      <c r="I266" s="138">
        <v>24518.239679999999</v>
      </c>
      <c r="J266" s="138">
        <v>24572.194680000001</v>
      </c>
      <c r="K266" s="138">
        <v>23280.09218</v>
      </c>
      <c r="L266" s="138">
        <v>23334.047180000001</v>
      </c>
      <c r="M266" s="138">
        <v>23388.002179999999</v>
      </c>
      <c r="N266" s="138">
        <v>22095.899679999999</v>
      </c>
      <c r="O266" s="138">
        <v>22146.975596666602</v>
      </c>
      <c r="P266" s="138">
        <v>22198.051513333299</v>
      </c>
      <c r="Q266" s="138">
        <v>20959.36118</v>
      </c>
      <c r="R266" s="138">
        <v>21010.437096666599</v>
      </c>
      <c r="S266" s="138">
        <v>21061.5130133333</v>
      </c>
      <c r="T266" s="138">
        <v>19822.822680000001</v>
      </c>
      <c r="U266" s="138">
        <v>19873.8985966666</v>
      </c>
      <c r="V266" s="138">
        <v>19924.974513333302</v>
      </c>
      <c r="W266" s="138">
        <v>18686.284179999999</v>
      </c>
      <c r="X266" s="138">
        <v>18737.360096666602</v>
      </c>
      <c r="Y266" s="138">
        <v>18788.436013333299</v>
      </c>
      <c r="Z266" s="138">
        <v>17549.74568</v>
      </c>
      <c r="AA266" s="138">
        <v>17596.67468</v>
      </c>
      <c r="AB266" s="138">
        <v>17643.60368</v>
      </c>
      <c r="AC266" s="138">
        <v>16377.75568</v>
      </c>
      <c r="AD266" s="138">
        <v>16424.684679999998</v>
      </c>
      <c r="AE266" s="124">
        <f t="shared" si="3"/>
        <v>18730.630045384594</v>
      </c>
    </row>
    <row r="267" spans="1:31" x14ac:dyDescent="0.25">
      <c r="A267" s="137" t="s">
        <v>381</v>
      </c>
      <c r="B267" s="58">
        <v>74784.140669999993</v>
      </c>
      <c r="C267" s="58">
        <v>28755.23963</v>
      </c>
      <c r="D267" s="58">
        <v>37572.434880000001</v>
      </c>
      <c r="E267" s="58">
        <v>37802.73861</v>
      </c>
      <c r="F267" s="58">
        <v>37172.832580000002</v>
      </c>
      <c r="G267" s="58">
        <v>37142.510609999998</v>
      </c>
      <c r="H267" s="58">
        <v>31385.931680000002</v>
      </c>
      <c r="I267" s="58">
        <v>31439.88668</v>
      </c>
      <c r="J267" s="58">
        <v>31493.841680000001</v>
      </c>
      <c r="K267" s="58">
        <v>30201.73918</v>
      </c>
      <c r="L267" s="58">
        <v>30255.694179999999</v>
      </c>
      <c r="M267" s="58">
        <v>30309.64918</v>
      </c>
      <c r="N267" s="58">
        <v>29017.546679999999</v>
      </c>
      <c r="O267" s="58">
        <v>29068.622596666599</v>
      </c>
      <c r="P267" s="58">
        <v>29119.6985133333</v>
      </c>
      <c r="Q267" s="58">
        <v>27881.008180000001</v>
      </c>
      <c r="R267" s="58">
        <v>27932.0840966666</v>
      </c>
      <c r="S267" s="58">
        <v>27983.160013333301</v>
      </c>
      <c r="T267" s="58">
        <v>26744.469679999998</v>
      </c>
      <c r="U267" s="58">
        <v>26795.545596666601</v>
      </c>
      <c r="V267" s="58">
        <v>26846.621513333299</v>
      </c>
      <c r="W267" s="58">
        <v>25607.93118</v>
      </c>
      <c r="X267" s="58">
        <v>25659.007096666599</v>
      </c>
      <c r="Y267" s="58">
        <v>25710.0830133333</v>
      </c>
      <c r="Z267" s="58">
        <v>24471.392680000001</v>
      </c>
      <c r="AA267" s="58">
        <v>24518.321680000001</v>
      </c>
      <c r="AB267" s="58">
        <v>24565.250680000001</v>
      </c>
      <c r="AC267" s="58">
        <v>23299.402679999999</v>
      </c>
      <c r="AD267" s="58">
        <v>23346.331679999999</v>
      </c>
      <c r="AE267" s="124">
        <f t="shared" ref="AE267:AE273" si="4">SUM(R267:AD267)/13</f>
        <v>25652.277045384591</v>
      </c>
    </row>
    <row r="268" spans="1:31" x14ac:dyDescent="0.25"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24">
        <f t="shared" si="4"/>
        <v>0</v>
      </c>
    </row>
    <row r="269" spans="1:31" x14ac:dyDescent="0.25">
      <c r="A269" s="137" t="s">
        <v>369</v>
      </c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24">
        <f t="shared" si="4"/>
        <v>0</v>
      </c>
    </row>
    <row r="270" spans="1:31" ht="15.75" thickBot="1" x14ac:dyDescent="0.3">
      <c r="A270" s="135" t="s">
        <v>385</v>
      </c>
      <c r="B270" s="139">
        <v>2207187.7545400001</v>
      </c>
      <c r="C270" s="139">
        <v>2175383.6012900001</v>
      </c>
      <c r="D270" s="139">
        <v>2190616.2201899998</v>
      </c>
      <c r="E270" s="139">
        <v>2191152.0350700002</v>
      </c>
      <c r="F270" s="139">
        <v>2192771.1310399999</v>
      </c>
      <c r="G270" s="139">
        <v>2193028.3404399999</v>
      </c>
      <c r="H270" s="139">
        <v>2175051.1488899998</v>
      </c>
      <c r="I270" s="139">
        <v>2169912.8248747201</v>
      </c>
      <c r="J270" s="139">
        <v>2163856.2939592898</v>
      </c>
      <c r="K270" s="139">
        <v>2186814.30945691</v>
      </c>
      <c r="L270" s="139">
        <v>2178759.84517131</v>
      </c>
      <c r="M270" s="139">
        <v>2173949.0254723402</v>
      </c>
      <c r="N270" s="139">
        <v>2177053.3517992399</v>
      </c>
      <c r="O270" s="139">
        <v>2198804.1784689198</v>
      </c>
      <c r="P270" s="139">
        <v>2192972.5751105002</v>
      </c>
      <c r="Q270" s="139">
        <v>2194434.5570095498</v>
      </c>
      <c r="R270" s="139">
        <v>2187093.2772445302</v>
      </c>
      <c r="S270" s="139">
        <v>2180626.0220615398</v>
      </c>
      <c r="T270" s="139">
        <v>2187087.70491629</v>
      </c>
      <c r="U270" s="139">
        <v>2183665.2540987199</v>
      </c>
      <c r="V270" s="139">
        <v>2178239.7460340201</v>
      </c>
      <c r="W270" s="139">
        <v>2182317.9880735301</v>
      </c>
      <c r="X270" s="139">
        <v>2175132.7892856998</v>
      </c>
      <c r="Y270" s="139">
        <v>2171755.6098377099</v>
      </c>
      <c r="Z270" s="139">
        <v>2178826.7042591302</v>
      </c>
      <c r="AA270" s="139">
        <v>2177706.8940382302</v>
      </c>
      <c r="AB270" s="139">
        <v>2173736.6337023899</v>
      </c>
      <c r="AC270" s="139">
        <v>2163764.3251152998</v>
      </c>
      <c r="AD270" s="139">
        <v>2157421.9837628701</v>
      </c>
      <c r="AE270" s="124">
        <f t="shared" si="4"/>
        <v>2176721.148648459</v>
      </c>
    </row>
    <row r="271" spans="1:31" x14ac:dyDescent="0.25">
      <c r="AE271" s="124">
        <f t="shared" si="4"/>
        <v>0</v>
      </c>
    </row>
    <row r="272" spans="1:31" ht="15.75" thickBot="1" x14ac:dyDescent="0.3">
      <c r="A272" s="135" t="s">
        <v>386</v>
      </c>
      <c r="B272" s="139">
        <v>7644717.1195599996</v>
      </c>
      <c r="C272" s="139">
        <v>7695286.5709100002</v>
      </c>
      <c r="D272" s="139">
        <v>7669947.7298400002</v>
      </c>
      <c r="E272" s="139">
        <v>7663744.5751</v>
      </c>
      <c r="F272" s="139">
        <v>7687644.2165200002</v>
      </c>
      <c r="G272" s="139">
        <v>7713110.8547599996</v>
      </c>
      <c r="H272" s="139">
        <v>7724823.0525000002</v>
      </c>
      <c r="I272" s="139">
        <v>7762016.2373041902</v>
      </c>
      <c r="J272" s="139">
        <v>7807776.94143527</v>
      </c>
      <c r="K272" s="139">
        <v>7816934.6839625901</v>
      </c>
      <c r="L272" s="139">
        <v>7851616.5672826096</v>
      </c>
      <c r="M272" s="139">
        <v>7892770.2264603302</v>
      </c>
      <c r="N272" s="139">
        <v>7944311.7584966701</v>
      </c>
      <c r="O272" s="139">
        <v>8010609.0030683</v>
      </c>
      <c r="P272" s="139">
        <v>8009468.9766504103</v>
      </c>
      <c r="Q272" s="139">
        <v>8023583.1161364699</v>
      </c>
      <c r="R272" s="139">
        <v>8043412.0267819203</v>
      </c>
      <c r="S272" s="139">
        <v>8062013.84780447</v>
      </c>
      <c r="T272" s="139">
        <v>8087229.5063692397</v>
      </c>
      <c r="U272" s="139">
        <v>8117561.0355020603</v>
      </c>
      <c r="V272" s="139">
        <v>8133918.9717638297</v>
      </c>
      <c r="W272" s="139">
        <v>8127344.9148290204</v>
      </c>
      <c r="X272" s="139">
        <v>8142013.72887298</v>
      </c>
      <c r="Y272" s="139">
        <v>8180912.7462681998</v>
      </c>
      <c r="Z272" s="139">
        <v>8205864.44762896</v>
      </c>
      <c r="AA272" s="139">
        <v>8226353.6510666702</v>
      </c>
      <c r="AB272" s="139">
        <v>8208510.2552338801</v>
      </c>
      <c r="AC272" s="139">
        <v>8223819.4311133297</v>
      </c>
      <c r="AD272" s="139">
        <v>8238440.2753086602</v>
      </c>
      <c r="AE272" s="124">
        <f t="shared" si="4"/>
        <v>8153645.7568110172</v>
      </c>
    </row>
    <row r="273" spans="31:31" x14ac:dyDescent="0.25">
      <c r="AE273" s="124">
        <f t="shared" si="4"/>
        <v>0</v>
      </c>
    </row>
  </sheetData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"/>
  <sheetViews>
    <sheetView zoomScale="85" zoomScaleNormal="85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B3" sqref="B3"/>
    </sheetView>
  </sheetViews>
  <sheetFormatPr defaultRowHeight="15" x14ac:dyDescent="0.25"/>
  <cols>
    <col min="1" max="1" width="55.7109375" style="150" bestFit="1" customWidth="1"/>
    <col min="2" max="2" width="20.5703125" style="148" bestFit="1" customWidth="1"/>
    <col min="3" max="5" width="10.28515625" style="148" bestFit="1" customWidth="1"/>
    <col min="6" max="6" width="8.7109375" style="148" bestFit="1" customWidth="1"/>
    <col min="7" max="7" width="9" style="148" bestFit="1" customWidth="1"/>
    <col min="8" max="68" width="10.7109375" style="148" customWidth="1"/>
    <col min="69" max="16384" width="9.140625" style="148"/>
  </cols>
  <sheetData>
    <row r="1" spans="1:68" s="143" customFormat="1" x14ac:dyDescent="0.25">
      <c r="A1" s="142"/>
    </row>
    <row r="2" spans="1:68" s="143" customFormat="1" x14ac:dyDescent="0.25">
      <c r="A2" s="142"/>
      <c r="C2" s="143" t="s">
        <v>188</v>
      </c>
      <c r="D2" s="143" t="s">
        <v>189</v>
      </c>
      <c r="E2" s="143" t="s">
        <v>190</v>
      </c>
      <c r="F2" s="143" t="s">
        <v>191</v>
      </c>
      <c r="G2" s="143" t="s">
        <v>192</v>
      </c>
      <c r="H2" s="143" t="s">
        <v>193</v>
      </c>
      <c r="I2" s="143" t="s">
        <v>194</v>
      </c>
      <c r="J2" s="143" t="s">
        <v>195</v>
      </c>
      <c r="K2" s="143" t="s">
        <v>196</v>
      </c>
      <c r="L2" s="143" t="s">
        <v>197</v>
      </c>
      <c r="M2" s="143" t="s">
        <v>198</v>
      </c>
      <c r="N2" s="143" t="s">
        <v>199</v>
      </c>
      <c r="O2" s="143" t="s">
        <v>200</v>
      </c>
      <c r="P2" s="143" t="s">
        <v>201</v>
      </c>
      <c r="Q2" s="143" t="s">
        <v>202</v>
      </c>
      <c r="R2" s="143" t="s">
        <v>203</v>
      </c>
      <c r="S2" s="143" t="s">
        <v>204</v>
      </c>
      <c r="T2" s="143" t="s">
        <v>205</v>
      </c>
      <c r="U2" s="143" t="s">
        <v>206</v>
      </c>
      <c r="V2" s="143" t="s">
        <v>207</v>
      </c>
      <c r="W2" s="143" t="s">
        <v>208</v>
      </c>
      <c r="X2" s="143" t="s">
        <v>209</v>
      </c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</row>
    <row r="3" spans="1:68" s="146" customFormat="1" x14ac:dyDescent="0.25">
      <c r="A3" s="145" t="s">
        <v>432</v>
      </c>
    </row>
    <row r="4" spans="1:68" s="146" customFormat="1" x14ac:dyDescent="0.25">
      <c r="A4" s="147" t="s">
        <v>433</v>
      </c>
      <c r="B4" s="148">
        <v>250000000</v>
      </c>
      <c r="C4" s="149">
        <v>3.3</v>
      </c>
      <c r="D4" s="149">
        <v>3.3</v>
      </c>
      <c r="E4" s="149">
        <v>3.3</v>
      </c>
      <c r="F4" s="149">
        <v>3.3</v>
      </c>
      <c r="G4" s="149">
        <v>3.3</v>
      </c>
      <c r="H4" s="149">
        <v>3.3</v>
      </c>
      <c r="I4" s="149">
        <v>3.3</v>
      </c>
      <c r="J4" s="149">
        <v>3.3</v>
      </c>
      <c r="K4" s="149">
        <v>3.3</v>
      </c>
      <c r="L4" s="149">
        <v>3.3</v>
      </c>
      <c r="M4" s="149">
        <v>3.3</v>
      </c>
      <c r="N4" s="149">
        <v>3.3</v>
      </c>
      <c r="O4" s="149">
        <v>3.3</v>
      </c>
      <c r="P4" s="149">
        <v>3.3</v>
      </c>
      <c r="Q4" s="149">
        <v>3.3</v>
      </c>
      <c r="R4" s="149">
        <v>3.3</v>
      </c>
      <c r="S4" s="149">
        <v>3.3</v>
      </c>
      <c r="T4" s="149">
        <v>3.3</v>
      </c>
      <c r="U4" s="149">
        <v>3.3</v>
      </c>
      <c r="V4" s="149">
        <v>3.3</v>
      </c>
      <c r="W4" s="149">
        <v>3.3</v>
      </c>
      <c r="X4" s="149">
        <v>3.3</v>
      </c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</row>
    <row r="5" spans="1:68" s="146" customFormat="1" x14ac:dyDescent="0.25">
      <c r="A5" s="147" t="s">
        <v>434</v>
      </c>
      <c r="B5" s="148">
        <v>250000000</v>
      </c>
      <c r="C5" s="149">
        <v>4.375</v>
      </c>
      <c r="D5" s="149">
        <v>4.375</v>
      </c>
      <c r="E5" s="149">
        <v>4.375</v>
      </c>
      <c r="F5" s="149">
        <v>4.375</v>
      </c>
      <c r="G5" s="149">
        <v>4.375</v>
      </c>
      <c r="H5" s="149">
        <v>4.375</v>
      </c>
      <c r="I5" s="149">
        <v>4.375</v>
      </c>
      <c r="J5" s="149">
        <v>4.375</v>
      </c>
      <c r="K5" s="149">
        <v>4.375</v>
      </c>
      <c r="L5" s="149">
        <v>4.375</v>
      </c>
      <c r="M5" s="149">
        <v>4.375</v>
      </c>
      <c r="N5" s="149">
        <v>4.375</v>
      </c>
      <c r="O5" s="149">
        <v>4.375</v>
      </c>
      <c r="P5" s="149">
        <v>4.375</v>
      </c>
      <c r="Q5" s="149">
        <v>4.375</v>
      </c>
      <c r="R5" s="149">
        <v>4.375</v>
      </c>
      <c r="S5" s="149">
        <v>4.375</v>
      </c>
      <c r="T5" s="149">
        <v>4.375</v>
      </c>
      <c r="U5" s="149">
        <v>4.375</v>
      </c>
      <c r="V5" s="149">
        <v>4.375</v>
      </c>
      <c r="W5" s="149">
        <v>4.375</v>
      </c>
      <c r="X5" s="149">
        <v>4.375</v>
      </c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</row>
    <row r="6" spans="1:68" s="146" customFormat="1" x14ac:dyDescent="0.25">
      <c r="A6" s="147" t="s">
        <v>211</v>
      </c>
      <c r="B6" s="148">
        <v>500000000</v>
      </c>
      <c r="C6" s="149">
        <v>3.25</v>
      </c>
      <c r="D6" s="149">
        <v>3.25</v>
      </c>
      <c r="E6" s="149">
        <v>3.25</v>
      </c>
      <c r="F6" s="149">
        <v>3.25</v>
      </c>
      <c r="G6" s="149">
        <v>3.25</v>
      </c>
      <c r="H6" s="149">
        <v>3.25</v>
      </c>
      <c r="I6" s="149">
        <v>3.25</v>
      </c>
      <c r="J6" s="149">
        <v>3.25</v>
      </c>
      <c r="K6" s="149">
        <v>3.25</v>
      </c>
      <c r="L6" s="149">
        <v>3.25</v>
      </c>
      <c r="M6" s="149">
        <v>3.25</v>
      </c>
      <c r="N6" s="149">
        <v>3.25</v>
      </c>
      <c r="O6" s="149">
        <v>3.25</v>
      </c>
      <c r="P6" s="149">
        <v>3.25</v>
      </c>
      <c r="Q6" s="149">
        <v>3.25</v>
      </c>
      <c r="R6" s="149">
        <v>3.25</v>
      </c>
      <c r="S6" s="149">
        <v>3.25</v>
      </c>
      <c r="T6" s="149">
        <v>3.25</v>
      </c>
      <c r="U6" s="149">
        <v>3.25</v>
      </c>
      <c r="V6" s="149">
        <v>3.25</v>
      </c>
      <c r="W6" s="149">
        <v>3.25</v>
      </c>
      <c r="X6" s="149">
        <v>3.25</v>
      </c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</row>
    <row r="7" spans="1:68" s="146" customFormat="1" x14ac:dyDescent="0.25">
      <c r="A7" s="147" t="s">
        <v>435</v>
      </c>
      <c r="B7" s="148">
        <v>250000000</v>
      </c>
      <c r="C7" s="149">
        <v>4.6499999999999897</v>
      </c>
      <c r="D7" s="149">
        <v>4.6499999999999897</v>
      </c>
      <c r="E7" s="149">
        <v>4.6499999999999897</v>
      </c>
      <c r="F7" s="149">
        <v>4.6499999999999897</v>
      </c>
      <c r="G7" s="149">
        <v>4.6499999999999897</v>
      </c>
      <c r="H7" s="149">
        <v>4.6499999999999897</v>
      </c>
      <c r="I7" s="149">
        <v>4.6500000000000004</v>
      </c>
      <c r="J7" s="149">
        <v>4.6500000000000004</v>
      </c>
      <c r="K7" s="149">
        <v>4.6500000000000004</v>
      </c>
      <c r="L7" s="149">
        <v>4.6500000000000004</v>
      </c>
      <c r="M7" s="149">
        <v>4.6500000000000004</v>
      </c>
      <c r="N7" s="149">
        <v>4.6500000000000004</v>
      </c>
      <c r="O7" s="149">
        <v>4.6500000000000004</v>
      </c>
      <c r="P7" s="149">
        <v>4.6500000000000004</v>
      </c>
      <c r="Q7" s="149">
        <v>4.6500000000000004</v>
      </c>
      <c r="R7" s="149">
        <v>4.6500000000000004</v>
      </c>
      <c r="S7" s="149">
        <v>4.6500000000000004</v>
      </c>
      <c r="T7" s="149">
        <v>4.6500000000000004</v>
      </c>
      <c r="U7" s="149">
        <v>4.6500000000000004</v>
      </c>
      <c r="V7" s="149">
        <v>4.6500000000000004</v>
      </c>
      <c r="W7" s="149">
        <v>4.6500000000000004</v>
      </c>
      <c r="X7" s="149">
        <v>4.6500000000000004</v>
      </c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</row>
    <row r="8" spans="1:68" s="146" customFormat="1" x14ac:dyDescent="0.25">
      <c r="A8" s="147" t="s">
        <v>212</v>
      </c>
      <c r="B8" s="148">
        <v>750000000</v>
      </c>
      <c r="C8" s="149">
        <v>5.125</v>
      </c>
      <c r="D8" s="149">
        <v>5.125</v>
      </c>
      <c r="E8" s="149">
        <v>5.125</v>
      </c>
      <c r="F8" s="149">
        <v>5.125</v>
      </c>
      <c r="G8" s="149">
        <v>5.125</v>
      </c>
      <c r="H8" s="149">
        <v>5.125</v>
      </c>
      <c r="I8" s="149">
        <v>5.125</v>
      </c>
      <c r="J8" s="149">
        <v>5.125</v>
      </c>
      <c r="K8" s="149">
        <v>5.125</v>
      </c>
      <c r="L8" s="149">
        <v>5.125</v>
      </c>
      <c r="M8" s="149">
        <v>5.125</v>
      </c>
      <c r="N8" s="149">
        <v>5.125</v>
      </c>
      <c r="O8" s="149">
        <v>5.125</v>
      </c>
      <c r="P8" s="149">
        <v>5.125</v>
      </c>
      <c r="Q8" s="149">
        <v>5.125</v>
      </c>
      <c r="R8" s="149">
        <v>5.125</v>
      </c>
      <c r="S8" s="149">
        <v>5.125</v>
      </c>
      <c r="T8" s="149">
        <v>5.125</v>
      </c>
      <c r="U8" s="149">
        <v>5.125</v>
      </c>
      <c r="V8" s="149">
        <v>5.125</v>
      </c>
      <c r="W8" s="149">
        <v>5.125</v>
      </c>
      <c r="X8" s="149">
        <v>5.125</v>
      </c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</row>
    <row r="9" spans="1:68" s="146" customFormat="1" x14ac:dyDescent="0.25">
      <c r="A9" s="145" t="s">
        <v>436</v>
      </c>
      <c r="B9" s="148">
        <v>300000000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>
        <v>4.9000000000000004</v>
      </c>
      <c r="N9" s="149">
        <v>4.9000000000000004</v>
      </c>
      <c r="O9" s="149">
        <v>4.9000000000000004</v>
      </c>
      <c r="P9" s="149">
        <v>4.9000000000000004</v>
      </c>
      <c r="Q9" s="149">
        <v>4.9000000000000004</v>
      </c>
      <c r="R9" s="149">
        <v>4.9000000000000004</v>
      </c>
      <c r="S9" s="149">
        <v>4.9000000000000004</v>
      </c>
      <c r="T9" s="149">
        <v>4.9000000000000004</v>
      </c>
      <c r="U9" s="149">
        <v>4.9000000000000004</v>
      </c>
      <c r="V9" s="149">
        <v>4.9000000000000004</v>
      </c>
      <c r="W9" s="149">
        <v>4.9000000000000004</v>
      </c>
      <c r="X9" s="149">
        <v>4.9000000000000004</v>
      </c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</row>
    <row r="10" spans="1:68" s="146" customFormat="1" x14ac:dyDescent="0.25">
      <c r="A10" s="147" t="s">
        <v>437</v>
      </c>
      <c r="B10" s="148">
        <v>17875000</v>
      </c>
      <c r="C10" s="149">
        <v>5.75</v>
      </c>
      <c r="D10" s="149">
        <v>5.75</v>
      </c>
      <c r="E10" s="149">
        <v>3.35</v>
      </c>
      <c r="F10" s="149">
        <v>3.35</v>
      </c>
      <c r="G10" s="149">
        <v>3.35</v>
      </c>
      <c r="H10" s="149">
        <v>3.35</v>
      </c>
      <c r="I10" s="149">
        <v>3.35</v>
      </c>
      <c r="J10" s="149">
        <v>3.35</v>
      </c>
      <c r="K10" s="149">
        <v>3.35</v>
      </c>
      <c r="L10" s="149">
        <v>3.35</v>
      </c>
      <c r="M10" s="149">
        <v>3.35</v>
      </c>
      <c r="N10" s="149">
        <v>3.35</v>
      </c>
      <c r="O10" s="149">
        <v>3.35</v>
      </c>
      <c r="P10" s="149">
        <v>3.35</v>
      </c>
      <c r="Q10" s="149">
        <v>3.35</v>
      </c>
      <c r="R10" s="149">
        <v>3.35</v>
      </c>
      <c r="S10" s="149">
        <v>3.35</v>
      </c>
      <c r="T10" s="149">
        <v>3.35</v>
      </c>
      <c r="U10" s="149">
        <v>3.35</v>
      </c>
      <c r="V10" s="149">
        <v>3.35</v>
      </c>
      <c r="W10" s="149">
        <v>3.35</v>
      </c>
      <c r="X10" s="149">
        <v>3.35</v>
      </c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</row>
    <row r="11" spans="1:68" x14ac:dyDescent="0.25">
      <c r="B11" s="151"/>
    </row>
    <row r="12" spans="1:68" x14ac:dyDescent="0.25">
      <c r="B12" s="151"/>
      <c r="C12" s="149"/>
      <c r="D12" s="149"/>
      <c r="E12" s="149"/>
      <c r="F12" s="149"/>
      <c r="G12" s="149"/>
    </row>
    <row r="13" spans="1:68" x14ac:dyDescent="0.25"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43"/>
      <c r="P13" s="153"/>
    </row>
    <row r="14" spans="1:68" x14ac:dyDescent="0.25">
      <c r="P14" s="153"/>
    </row>
    <row r="15" spans="1:68" x14ac:dyDescent="0.25">
      <c r="P15" s="154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3"/>
  <sheetViews>
    <sheetView zoomScale="85" zoomScaleNormal="85" workbookViewId="0"/>
  </sheetViews>
  <sheetFormatPr defaultRowHeight="15" x14ac:dyDescent="0.25"/>
  <cols>
    <col min="1" max="1" width="56.42578125" style="150" bestFit="1" customWidth="1"/>
    <col min="2" max="2" width="56.42578125" style="150" customWidth="1"/>
    <col min="3" max="3" width="11.85546875" style="150" bestFit="1" customWidth="1"/>
    <col min="4" max="9" width="11.85546875" style="150" customWidth="1"/>
    <col min="10" max="57" width="10.7109375" style="148" customWidth="1"/>
    <col min="58" max="69" width="9.85546875" style="148" bestFit="1" customWidth="1"/>
    <col min="70" max="70" width="9.140625" style="148"/>
    <col min="71" max="73" width="10.7109375" style="148" customWidth="1"/>
    <col min="74" max="74" width="10.85546875" style="148" bestFit="1" customWidth="1"/>
    <col min="75" max="75" width="9.85546875" style="148" bestFit="1" customWidth="1"/>
    <col min="76" max="16384" width="9.140625" style="148"/>
  </cols>
  <sheetData>
    <row r="1" spans="1:75" s="143" customFormat="1" x14ac:dyDescent="0.25">
      <c r="A1" s="142"/>
      <c r="B1" s="142"/>
      <c r="C1" s="142"/>
      <c r="D1" s="142"/>
      <c r="E1" s="142"/>
      <c r="F1" s="142"/>
      <c r="G1" s="142"/>
      <c r="H1" s="142"/>
      <c r="I1" s="142"/>
    </row>
    <row r="2" spans="1:75" s="143" customFormat="1" x14ac:dyDescent="0.25">
      <c r="A2" s="142"/>
      <c r="B2" s="142"/>
      <c r="C2" s="142"/>
      <c r="D2" s="143" t="s">
        <v>188</v>
      </c>
      <c r="E2" s="143" t="s">
        <v>189</v>
      </c>
      <c r="F2" s="143" t="s">
        <v>190</v>
      </c>
      <c r="G2" s="143" t="s">
        <v>191</v>
      </c>
      <c r="H2" s="143" t="s">
        <v>192</v>
      </c>
      <c r="I2" s="143" t="s">
        <v>193</v>
      </c>
      <c r="J2" s="143" t="s">
        <v>194</v>
      </c>
      <c r="K2" s="143" t="s">
        <v>195</v>
      </c>
      <c r="L2" s="143" t="s">
        <v>196</v>
      </c>
      <c r="M2" s="143" t="s">
        <v>197</v>
      </c>
      <c r="N2" s="143" t="s">
        <v>198</v>
      </c>
      <c r="O2" s="143" t="s">
        <v>199</v>
      </c>
      <c r="P2" s="143" t="s">
        <v>200</v>
      </c>
      <c r="Q2" s="143" t="s">
        <v>201</v>
      </c>
      <c r="R2" s="143" t="s">
        <v>202</v>
      </c>
      <c r="S2" s="143" t="s">
        <v>203</v>
      </c>
      <c r="T2" s="143" t="s">
        <v>204</v>
      </c>
      <c r="U2" s="143" t="s">
        <v>205</v>
      </c>
      <c r="V2" s="143" t="s">
        <v>206</v>
      </c>
      <c r="W2" s="143" t="s">
        <v>207</v>
      </c>
      <c r="X2" s="143" t="s">
        <v>208</v>
      </c>
      <c r="Y2" s="143" t="s">
        <v>209</v>
      </c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</row>
    <row r="3" spans="1:75" s="156" customFormat="1" x14ac:dyDescent="0.25">
      <c r="A3" s="155" t="s">
        <v>210</v>
      </c>
      <c r="B3" s="155"/>
      <c r="C3" s="155"/>
      <c r="D3" s="155"/>
      <c r="E3" s="155"/>
      <c r="F3" s="155"/>
      <c r="G3" s="155"/>
      <c r="H3" s="155"/>
      <c r="I3" s="155"/>
    </row>
    <row r="4" spans="1:75" s="156" customFormat="1" x14ac:dyDescent="0.25">
      <c r="A4" s="155" t="s">
        <v>438</v>
      </c>
      <c r="B4" s="150" t="s">
        <v>439</v>
      </c>
      <c r="C4" s="150">
        <v>77947405</v>
      </c>
      <c r="D4" s="156">
        <v>1.570125E-2</v>
      </c>
      <c r="E4" s="156">
        <v>1.6342050000000004E-2</v>
      </c>
      <c r="F4" s="156">
        <v>1.6597125000000001E-2</v>
      </c>
      <c r="G4" s="156">
        <v>1.7477924999999998E-2</v>
      </c>
      <c r="H4" s="156">
        <v>1.7972399999999999E-2</v>
      </c>
      <c r="I4" s="156">
        <v>1.8702224999999999E-2</v>
      </c>
      <c r="J4" s="156">
        <v>1.9532550000000003E-2</v>
      </c>
      <c r="K4" s="156">
        <v>2.0115225E-2</v>
      </c>
      <c r="L4" s="156">
        <v>2.0653950000000004E-2</v>
      </c>
      <c r="M4" s="156">
        <v>2.1288600000000001E-2</v>
      </c>
      <c r="N4" s="156">
        <v>2.1835350000000003E-2</v>
      </c>
      <c r="O4" s="156">
        <v>2.2314750000000001E-2</v>
      </c>
      <c r="P4" s="156">
        <v>2.2794374999999999E-2</v>
      </c>
      <c r="Q4" s="156">
        <v>2.3275424999999999E-2</v>
      </c>
      <c r="R4" s="156">
        <v>2.3660175000000002E-2</v>
      </c>
      <c r="S4" s="156">
        <v>2.3988674999999998E-2</v>
      </c>
      <c r="T4" s="156">
        <v>2.4433574999999999E-2</v>
      </c>
      <c r="U4" s="156">
        <v>2.4757499999999998E-2</v>
      </c>
      <c r="V4" s="156">
        <v>2.5023225000000003E-2</v>
      </c>
      <c r="W4" s="156">
        <v>2.5376399999999997E-2</v>
      </c>
      <c r="X4" s="156">
        <v>2.5380374999999997E-2</v>
      </c>
      <c r="Y4" s="156">
        <v>2.5441499999999999E-2</v>
      </c>
      <c r="BS4" s="157"/>
      <c r="BT4" s="157"/>
      <c r="BU4" s="157"/>
      <c r="BV4" s="157"/>
      <c r="BW4" s="157"/>
    </row>
    <row r="5" spans="1:75" s="156" customFormat="1" x14ac:dyDescent="0.25">
      <c r="A5" s="155" t="s">
        <v>440</v>
      </c>
      <c r="B5" s="150" t="s">
        <v>441</v>
      </c>
      <c r="C5" s="150">
        <v>54000000</v>
      </c>
      <c r="D5" s="156">
        <v>1.570125E-2</v>
      </c>
      <c r="E5" s="156">
        <v>1.6342050000000004E-2</v>
      </c>
      <c r="F5" s="156">
        <v>1.6597125000000001E-2</v>
      </c>
      <c r="G5" s="156">
        <v>1.7477924999999998E-2</v>
      </c>
      <c r="H5" s="156">
        <v>1.7972399999999999E-2</v>
      </c>
      <c r="I5" s="156">
        <v>1.8702224999999999E-2</v>
      </c>
      <c r="J5" s="156">
        <v>1.9532550000000003E-2</v>
      </c>
      <c r="K5" s="156">
        <v>2.0115225E-2</v>
      </c>
      <c r="L5" s="156">
        <v>2.0653950000000004E-2</v>
      </c>
      <c r="M5" s="156">
        <v>2.1288600000000001E-2</v>
      </c>
      <c r="N5" s="156">
        <v>2.1835350000000003E-2</v>
      </c>
      <c r="O5" s="156">
        <v>2.2314750000000001E-2</v>
      </c>
      <c r="P5" s="156">
        <v>2.2794374999999999E-2</v>
      </c>
      <c r="Q5" s="156">
        <v>2.3275424999999999E-2</v>
      </c>
      <c r="R5" s="156">
        <v>2.3660175000000002E-2</v>
      </c>
      <c r="S5" s="156">
        <v>2.3988674999999998E-2</v>
      </c>
      <c r="T5" s="156">
        <v>2.4433574999999999E-2</v>
      </c>
      <c r="U5" s="156">
        <v>2.4757499999999998E-2</v>
      </c>
      <c r="V5" s="156">
        <v>2.5023225000000003E-2</v>
      </c>
      <c r="W5" s="156">
        <v>2.5376399999999997E-2</v>
      </c>
      <c r="X5" s="156">
        <v>2.5380374999999997E-2</v>
      </c>
      <c r="Y5" s="156">
        <v>2.5441499999999999E-2</v>
      </c>
      <c r="BS5" s="157"/>
      <c r="BT5" s="157"/>
      <c r="BU5" s="157"/>
      <c r="BV5" s="157"/>
      <c r="BW5" s="157"/>
    </row>
    <row r="6" spans="1:75" s="156" customFormat="1" x14ac:dyDescent="0.25">
      <c r="A6" s="155" t="s">
        <v>442</v>
      </c>
      <c r="B6" s="150" t="s">
        <v>443</v>
      </c>
      <c r="C6" s="150">
        <v>2400000</v>
      </c>
      <c r="D6" s="156">
        <v>1.7701250000000002E-2</v>
      </c>
      <c r="E6" s="156">
        <v>1.8342050000000006E-2</v>
      </c>
      <c r="F6" s="156">
        <v>1.8597124999999999E-2</v>
      </c>
      <c r="G6" s="156">
        <v>1.9477925E-2</v>
      </c>
      <c r="H6" s="156">
        <v>1.9972400000000001E-2</v>
      </c>
      <c r="I6" s="156">
        <v>2.0702224999999998E-2</v>
      </c>
      <c r="J6" s="156">
        <v>2.1532550000000004E-2</v>
      </c>
      <c r="K6" s="156">
        <v>2.2115225000000002E-2</v>
      </c>
      <c r="L6" s="156">
        <v>2.2653950000000006E-2</v>
      </c>
      <c r="M6" s="156">
        <v>2.32886E-2</v>
      </c>
      <c r="N6" s="156">
        <v>2.3835350000000005E-2</v>
      </c>
      <c r="O6" s="156">
        <v>2.4314750000000003E-2</v>
      </c>
      <c r="P6" s="156">
        <v>2.4794375E-2</v>
      </c>
      <c r="Q6" s="156">
        <v>2.5275424999999997E-2</v>
      </c>
      <c r="R6" s="156">
        <v>2.5660175E-2</v>
      </c>
      <c r="S6" s="156">
        <v>2.5988674999999996E-2</v>
      </c>
      <c r="T6" s="156">
        <v>2.6433575000000001E-2</v>
      </c>
      <c r="U6" s="156">
        <v>2.6757499999999997E-2</v>
      </c>
      <c r="V6" s="156">
        <v>2.7023225000000005E-2</v>
      </c>
      <c r="W6" s="156">
        <v>2.7376399999999995E-2</v>
      </c>
      <c r="X6" s="156">
        <v>2.7380374999999998E-2</v>
      </c>
      <c r="Y6" s="156">
        <v>2.7441500000000001E-2</v>
      </c>
      <c r="BS6" s="157"/>
      <c r="BT6" s="157"/>
      <c r="BU6" s="157"/>
      <c r="BV6" s="157"/>
      <c r="BW6" s="157"/>
    </row>
    <row r="7" spans="1:75" s="156" customFormat="1" x14ac:dyDescent="0.25">
      <c r="A7" s="155" t="s">
        <v>444</v>
      </c>
      <c r="B7" s="150" t="s">
        <v>445</v>
      </c>
      <c r="C7" s="150">
        <v>2400000</v>
      </c>
      <c r="D7" s="156">
        <v>1.7701250000000002E-2</v>
      </c>
      <c r="E7" s="156">
        <v>1.8342050000000006E-2</v>
      </c>
      <c r="F7" s="156">
        <v>1.8597124999999999E-2</v>
      </c>
      <c r="G7" s="156">
        <v>1.9477925E-2</v>
      </c>
      <c r="H7" s="156">
        <v>1.9972400000000001E-2</v>
      </c>
      <c r="I7" s="156">
        <v>2.0702224999999998E-2</v>
      </c>
      <c r="J7" s="156">
        <v>2.1532550000000004E-2</v>
      </c>
      <c r="K7" s="156">
        <v>2.2115225000000002E-2</v>
      </c>
      <c r="L7" s="156">
        <v>2.2653950000000006E-2</v>
      </c>
      <c r="M7" s="156">
        <v>2.32886E-2</v>
      </c>
      <c r="N7" s="156">
        <v>2.3835350000000005E-2</v>
      </c>
      <c r="O7" s="156">
        <v>2.4314750000000003E-2</v>
      </c>
      <c r="P7" s="156">
        <v>2.4794375E-2</v>
      </c>
      <c r="Q7" s="156">
        <v>2.5275424999999997E-2</v>
      </c>
      <c r="R7" s="156">
        <v>2.5660175E-2</v>
      </c>
      <c r="S7" s="156">
        <v>2.5988674999999996E-2</v>
      </c>
      <c r="T7" s="156">
        <v>2.6433575000000001E-2</v>
      </c>
      <c r="U7" s="156">
        <v>2.6757499999999997E-2</v>
      </c>
      <c r="V7" s="156">
        <v>2.7023225000000005E-2</v>
      </c>
      <c r="W7" s="156">
        <v>2.7376399999999995E-2</v>
      </c>
      <c r="X7" s="156">
        <v>2.7380374999999998E-2</v>
      </c>
      <c r="Y7" s="156">
        <v>2.7441500000000001E-2</v>
      </c>
      <c r="BS7" s="157"/>
      <c r="BT7" s="157"/>
      <c r="BU7" s="157"/>
      <c r="BV7" s="157"/>
      <c r="BW7" s="157"/>
    </row>
    <row r="8" spans="1:75" s="156" customFormat="1" x14ac:dyDescent="0.25">
      <c r="A8" s="155" t="s">
        <v>446</v>
      </c>
      <c r="B8" s="150" t="s">
        <v>447</v>
      </c>
      <c r="C8" s="150">
        <v>7400000</v>
      </c>
      <c r="D8" s="156">
        <v>1.7701250000000002E-2</v>
      </c>
      <c r="E8" s="156">
        <v>1.8342050000000006E-2</v>
      </c>
      <c r="F8" s="156">
        <v>1.8597124999999999E-2</v>
      </c>
      <c r="G8" s="156">
        <v>1.9477925E-2</v>
      </c>
      <c r="H8" s="156">
        <v>1.9972400000000001E-2</v>
      </c>
      <c r="I8" s="156">
        <v>2.0702224999999998E-2</v>
      </c>
      <c r="J8" s="156">
        <v>2.1532550000000004E-2</v>
      </c>
      <c r="K8" s="156">
        <v>2.2115225000000002E-2</v>
      </c>
      <c r="L8" s="156">
        <v>2.2653950000000006E-2</v>
      </c>
      <c r="M8" s="156">
        <v>2.32886E-2</v>
      </c>
      <c r="N8" s="156">
        <v>2.3835350000000005E-2</v>
      </c>
      <c r="O8" s="156">
        <v>2.4314750000000003E-2</v>
      </c>
      <c r="P8" s="156">
        <v>2.4794375E-2</v>
      </c>
      <c r="Q8" s="156">
        <v>2.5275424999999997E-2</v>
      </c>
      <c r="R8" s="156">
        <v>2.5660175E-2</v>
      </c>
      <c r="S8" s="156">
        <v>2.5988674999999996E-2</v>
      </c>
      <c r="T8" s="156">
        <v>2.6433575000000001E-2</v>
      </c>
      <c r="U8" s="156">
        <v>2.6757499999999997E-2</v>
      </c>
      <c r="V8" s="156">
        <v>2.7023225000000005E-2</v>
      </c>
      <c r="W8" s="156">
        <v>2.7376399999999995E-2</v>
      </c>
      <c r="X8" s="156">
        <v>2.7380374999999998E-2</v>
      </c>
      <c r="Y8" s="156">
        <v>2.7441500000000001E-2</v>
      </c>
      <c r="BS8" s="157"/>
      <c r="BT8" s="157"/>
      <c r="BU8" s="157"/>
      <c r="BV8" s="157"/>
      <c r="BW8" s="157"/>
    </row>
    <row r="9" spans="1:75" s="156" customFormat="1" x14ac:dyDescent="0.25">
      <c r="A9" s="155" t="s">
        <v>448</v>
      </c>
      <c r="B9" s="150" t="s">
        <v>449</v>
      </c>
      <c r="C9" s="150">
        <v>50000000</v>
      </c>
      <c r="D9" s="156">
        <v>1.570125E-2</v>
      </c>
      <c r="E9" s="156">
        <v>1.6342050000000004E-2</v>
      </c>
      <c r="F9" s="156">
        <v>1.6597125000000001E-2</v>
      </c>
      <c r="G9" s="156">
        <v>1.7477924999999998E-2</v>
      </c>
      <c r="H9" s="156">
        <v>1.7972399999999999E-2</v>
      </c>
      <c r="I9" s="156">
        <v>1.8702224999999999E-2</v>
      </c>
      <c r="J9" s="156">
        <v>1.9532550000000003E-2</v>
      </c>
      <c r="K9" s="156">
        <v>2.0115225E-2</v>
      </c>
      <c r="L9" s="156">
        <v>2.0653950000000004E-2</v>
      </c>
      <c r="M9" s="156">
        <v>2.1288600000000001E-2</v>
      </c>
      <c r="N9" s="156">
        <v>2.1835350000000003E-2</v>
      </c>
      <c r="O9" s="156">
        <v>2.2314750000000001E-2</v>
      </c>
      <c r="P9" s="156">
        <v>2.2794374999999999E-2</v>
      </c>
      <c r="Q9" s="156">
        <v>2.3275424999999999E-2</v>
      </c>
      <c r="R9" s="156">
        <v>2.3660175000000002E-2</v>
      </c>
      <c r="S9" s="156">
        <v>2.3988674999999998E-2</v>
      </c>
      <c r="T9" s="156">
        <v>2.4433574999999999E-2</v>
      </c>
      <c r="U9" s="156">
        <v>2.4757499999999998E-2</v>
      </c>
      <c r="V9" s="156">
        <v>2.5023225000000003E-2</v>
      </c>
      <c r="W9" s="156">
        <v>2.5376399999999997E-2</v>
      </c>
      <c r="X9" s="156">
        <v>2.5380374999999997E-2</v>
      </c>
      <c r="Y9" s="156">
        <v>2.5441499999999999E-2</v>
      </c>
      <c r="BS9" s="157"/>
      <c r="BT9" s="157"/>
      <c r="BU9" s="157"/>
      <c r="BV9" s="157"/>
      <c r="BW9" s="157"/>
    </row>
    <row r="10" spans="1:75" s="156" customFormat="1" x14ac:dyDescent="0.25">
      <c r="A10" s="155" t="s">
        <v>450</v>
      </c>
      <c r="B10" s="150" t="s">
        <v>451</v>
      </c>
      <c r="C10" s="150">
        <v>20930000</v>
      </c>
      <c r="D10" s="156">
        <v>1.7701250000000002E-2</v>
      </c>
      <c r="E10" s="156">
        <v>1.8342050000000006E-2</v>
      </c>
      <c r="F10" s="156">
        <v>1.8597124999999999E-2</v>
      </c>
      <c r="G10" s="156">
        <v>1.9477925E-2</v>
      </c>
      <c r="H10" s="156">
        <v>1.9972400000000001E-2</v>
      </c>
      <c r="I10" s="156">
        <v>2.0702224999999998E-2</v>
      </c>
      <c r="J10" s="156">
        <v>2.1532550000000004E-2</v>
      </c>
      <c r="K10" s="156">
        <v>2.2115225000000002E-2</v>
      </c>
      <c r="L10" s="156">
        <v>2.2653950000000006E-2</v>
      </c>
      <c r="M10" s="156">
        <v>2.32886E-2</v>
      </c>
      <c r="N10" s="156">
        <v>2.3835350000000005E-2</v>
      </c>
      <c r="O10" s="156">
        <v>2.4314750000000003E-2</v>
      </c>
      <c r="P10" s="156">
        <v>2.4794375E-2</v>
      </c>
      <c r="Q10" s="156">
        <v>2.5275424999999997E-2</v>
      </c>
      <c r="R10" s="156">
        <v>2.5660175E-2</v>
      </c>
      <c r="S10" s="156">
        <v>2.5988674999999996E-2</v>
      </c>
      <c r="T10" s="156">
        <v>2.6433575000000001E-2</v>
      </c>
      <c r="U10" s="156">
        <v>2.6757499999999997E-2</v>
      </c>
      <c r="V10" s="156">
        <v>2.7023225000000005E-2</v>
      </c>
      <c r="W10" s="156">
        <v>2.7376399999999995E-2</v>
      </c>
      <c r="X10" s="156">
        <v>2.7380374999999998E-2</v>
      </c>
      <c r="Y10" s="156">
        <v>2.7441500000000001E-2</v>
      </c>
      <c r="BS10" s="157"/>
      <c r="BT10" s="157"/>
      <c r="BU10" s="157"/>
      <c r="BV10" s="157"/>
      <c r="BW10" s="157"/>
    </row>
    <row r="11" spans="1:75" s="156" customFormat="1" x14ac:dyDescent="0.25">
      <c r="A11" s="155" t="s">
        <v>452</v>
      </c>
      <c r="B11" s="150" t="s">
        <v>453</v>
      </c>
      <c r="C11" s="150">
        <v>12900000</v>
      </c>
      <c r="D11" s="156">
        <v>1.570125E-2</v>
      </c>
      <c r="E11" s="156">
        <v>1.6342050000000004E-2</v>
      </c>
      <c r="F11" s="156">
        <v>1.6597125000000001E-2</v>
      </c>
      <c r="G11" s="156">
        <v>1.7477924999999998E-2</v>
      </c>
      <c r="H11" s="156">
        <v>1.7972399999999999E-2</v>
      </c>
      <c r="I11" s="156">
        <v>1.8702224999999999E-2</v>
      </c>
      <c r="J11" s="156">
        <v>1.9532550000000003E-2</v>
      </c>
      <c r="K11" s="156">
        <v>2.0115225E-2</v>
      </c>
      <c r="L11" s="156">
        <v>2.0653950000000004E-2</v>
      </c>
      <c r="M11" s="156">
        <v>2.1288600000000001E-2</v>
      </c>
      <c r="N11" s="156">
        <v>2.1835350000000003E-2</v>
      </c>
      <c r="O11" s="156">
        <v>2.2314750000000001E-2</v>
      </c>
      <c r="P11" s="156">
        <v>2.2794374999999999E-2</v>
      </c>
      <c r="Q11" s="156">
        <v>2.3275424999999999E-2</v>
      </c>
      <c r="R11" s="156">
        <v>2.3660175000000002E-2</v>
      </c>
      <c r="S11" s="156">
        <v>2.3988674999999998E-2</v>
      </c>
      <c r="T11" s="156">
        <v>2.4433574999999999E-2</v>
      </c>
      <c r="U11" s="156">
        <v>2.4757499999999998E-2</v>
      </c>
      <c r="V11" s="156">
        <v>2.5023225000000003E-2</v>
      </c>
      <c r="W11" s="156">
        <v>2.5376399999999997E-2</v>
      </c>
      <c r="X11" s="156">
        <v>2.5380374999999997E-2</v>
      </c>
      <c r="Y11" s="156">
        <v>2.5441499999999999E-2</v>
      </c>
      <c r="BS11" s="157"/>
      <c r="BT11" s="157"/>
      <c r="BU11" s="157"/>
      <c r="BV11" s="157"/>
      <c r="BW11" s="157"/>
    </row>
    <row r="12" spans="1:75" s="156" customFormat="1" x14ac:dyDescent="0.25">
      <c r="A12" s="155" t="s">
        <v>454</v>
      </c>
      <c r="B12" s="150" t="s">
        <v>455</v>
      </c>
      <c r="C12" s="150">
        <v>96000000</v>
      </c>
      <c r="D12" s="156">
        <v>1.0500000000000001E-2</v>
      </c>
      <c r="E12" s="156">
        <v>1.0500000000000001E-2</v>
      </c>
      <c r="F12" s="156">
        <v>1.0500000000000001E-2</v>
      </c>
      <c r="G12" s="156">
        <v>1.0500000000000001E-2</v>
      </c>
      <c r="H12" s="156">
        <v>1.0500000000000001E-2</v>
      </c>
      <c r="I12" s="156">
        <v>1.0500000000000001E-2</v>
      </c>
      <c r="J12" s="156">
        <v>1.0500000000000001E-2</v>
      </c>
      <c r="K12" s="156">
        <v>1.0500000000000001E-2</v>
      </c>
      <c r="L12" s="156">
        <v>1.0500000000000001E-2</v>
      </c>
      <c r="M12" s="156">
        <v>1.0500000000000001E-2</v>
      </c>
      <c r="N12" s="156">
        <v>1.0500000000000001E-2</v>
      </c>
      <c r="O12" s="156">
        <v>1.0500000000000001E-2</v>
      </c>
      <c r="P12" s="156">
        <v>1.0500000000000001E-2</v>
      </c>
      <c r="Q12" s="156">
        <v>1.0500000000000001E-2</v>
      </c>
      <c r="R12" s="156">
        <v>2.3353655995930363E-2</v>
      </c>
      <c r="S12" s="156">
        <v>2.3353655995930363E-2</v>
      </c>
      <c r="T12" s="156">
        <v>2.3353655995930363E-2</v>
      </c>
      <c r="U12" s="156">
        <v>2.3353655995930363E-2</v>
      </c>
      <c r="V12" s="156">
        <v>2.3353655995930363E-2</v>
      </c>
      <c r="W12" s="156">
        <v>2.3353655995930363E-2</v>
      </c>
      <c r="X12" s="156">
        <v>2.3353655995930363E-2</v>
      </c>
      <c r="Y12" s="156">
        <v>2.3353655995930363E-2</v>
      </c>
      <c r="BS12" s="157"/>
      <c r="BT12" s="157"/>
      <c r="BU12" s="157"/>
      <c r="BV12" s="157"/>
      <c r="BW12" s="157"/>
    </row>
    <row r="13" spans="1:75" s="156" customFormat="1" ht="15.75" customHeight="1" x14ac:dyDescent="0.25">
      <c r="A13" s="155"/>
      <c r="B13" s="150"/>
      <c r="C13" s="150"/>
      <c r="BS13" s="157"/>
      <c r="BT13" s="157"/>
      <c r="BU13" s="157"/>
      <c r="BV13" s="157"/>
      <c r="BW13" s="157"/>
    </row>
    <row r="14" spans="1:75" s="156" customFormat="1" x14ac:dyDescent="0.25">
      <c r="A14" s="155"/>
      <c r="B14" s="150"/>
      <c r="C14" s="150"/>
      <c r="BS14" s="157"/>
      <c r="BT14" s="157"/>
      <c r="BU14" s="157"/>
      <c r="BV14" s="157"/>
      <c r="BW14" s="157"/>
    </row>
    <row r="15" spans="1:75" s="156" customFormat="1" x14ac:dyDescent="0.25">
      <c r="A15" s="155"/>
      <c r="B15" s="150"/>
      <c r="C15" s="150"/>
      <c r="BS15" s="157"/>
      <c r="BT15" s="157"/>
      <c r="BU15" s="157"/>
      <c r="BV15" s="157"/>
      <c r="BW15" s="157"/>
    </row>
    <row r="16" spans="1:75" s="156" customFormat="1" x14ac:dyDescent="0.25">
      <c r="A16" s="155"/>
      <c r="B16" s="150"/>
      <c r="C16" s="150"/>
      <c r="BS16" s="157"/>
      <c r="BT16" s="157"/>
      <c r="BU16" s="157"/>
      <c r="BV16" s="157"/>
      <c r="BW16" s="157"/>
    </row>
    <row r="17" spans="1:75" s="156" customFormat="1" x14ac:dyDescent="0.25">
      <c r="A17" s="155"/>
      <c r="B17" s="150"/>
      <c r="C17" s="150"/>
      <c r="BS17" s="157"/>
      <c r="BT17" s="157"/>
      <c r="BU17" s="157"/>
      <c r="BV17" s="157"/>
      <c r="BW17" s="157"/>
    </row>
    <row r="18" spans="1:75" s="156" customFormat="1" x14ac:dyDescent="0.25">
      <c r="A18" s="155"/>
      <c r="B18" s="150"/>
      <c r="C18" s="150"/>
      <c r="BS18" s="157"/>
      <c r="BT18" s="157"/>
      <c r="BU18" s="157"/>
      <c r="BV18" s="157"/>
      <c r="BW18" s="157"/>
    </row>
    <row r="19" spans="1:75" s="156" customFormat="1" x14ac:dyDescent="0.25">
      <c r="A19" s="155"/>
      <c r="B19" s="150"/>
      <c r="C19" s="150"/>
      <c r="BS19" s="157"/>
      <c r="BT19" s="157"/>
      <c r="BU19" s="157"/>
      <c r="BV19" s="157"/>
      <c r="BW19" s="157"/>
    </row>
    <row r="20" spans="1:75" s="156" customFormat="1" x14ac:dyDescent="0.25">
      <c r="A20" s="155"/>
      <c r="B20" s="150"/>
      <c r="C20" s="150"/>
      <c r="BS20" s="157"/>
      <c r="BT20" s="157"/>
      <c r="BU20" s="157"/>
      <c r="BV20" s="157"/>
      <c r="BW20" s="157"/>
    </row>
    <row r="21" spans="1:75" s="156" customFormat="1" x14ac:dyDescent="0.25">
      <c r="A21" s="155"/>
      <c r="B21" s="150"/>
      <c r="C21" s="150"/>
      <c r="BS21" s="157"/>
      <c r="BT21" s="157"/>
      <c r="BU21" s="157"/>
      <c r="BV21" s="157"/>
      <c r="BW21" s="157"/>
    </row>
    <row r="22" spans="1:75" x14ac:dyDescent="0.25">
      <c r="D22" s="148"/>
      <c r="E22" s="148"/>
      <c r="F22" s="148"/>
      <c r="G22" s="148"/>
      <c r="H22" s="148"/>
      <c r="I22" s="148"/>
    </row>
    <row r="23" spans="1:75" x14ac:dyDescent="0.25"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</row>
  </sheetData>
  <pageMargins left="0.7" right="0.7" top="0.75" bottom="0.75" header="0.3" footer="0.3"/>
  <pageSetup scale="5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8"/>
  <sheetViews>
    <sheetView zoomScale="85" zoomScaleNormal="85" workbookViewId="0"/>
  </sheetViews>
  <sheetFormatPr defaultRowHeight="12.75" x14ac:dyDescent="0.2"/>
  <cols>
    <col min="1" max="1" width="25.42578125" style="158" customWidth="1"/>
    <col min="2" max="2" width="15.42578125" style="190" bestFit="1" customWidth="1"/>
    <col min="3" max="3" width="7.85546875" style="190" bestFit="1" customWidth="1"/>
    <col min="4" max="4" width="8.85546875" style="190" bestFit="1" customWidth="1"/>
    <col min="5" max="5" width="8.7109375" style="190" bestFit="1" customWidth="1"/>
    <col min="6" max="6" width="8.42578125" style="190" bestFit="1" customWidth="1"/>
    <col min="7" max="7" width="9" style="190" bestFit="1" customWidth="1"/>
    <col min="8" max="8" width="8.7109375" style="190" bestFit="1" customWidth="1"/>
    <col min="9" max="9" width="8.28515625" style="190" bestFit="1" customWidth="1"/>
    <col min="10" max="10" width="8.7109375" style="158" bestFit="1" customWidth="1"/>
    <col min="11" max="11" width="8.85546875" style="158" bestFit="1" customWidth="1"/>
    <col min="12" max="12" width="8.5703125" style="158" bestFit="1" customWidth="1"/>
    <col min="13" max="13" width="9.140625" style="158" bestFit="1" customWidth="1"/>
    <col min="14" max="14" width="8.42578125" style="158" bestFit="1" customWidth="1"/>
    <col min="15" max="15" width="7.85546875" style="158" bestFit="1" customWidth="1"/>
    <col min="16" max="16" width="10.140625" style="158" bestFit="1" customWidth="1"/>
    <col min="17" max="16384" width="9.140625" style="158"/>
  </cols>
  <sheetData>
    <row r="1" spans="1:68" ht="18" x14ac:dyDescent="0.25">
      <c r="A1" s="189"/>
    </row>
    <row r="2" spans="1:68" ht="18" x14ac:dyDescent="0.25">
      <c r="A2" s="189"/>
    </row>
    <row r="3" spans="1:68" ht="18" x14ac:dyDescent="0.25">
      <c r="A3" s="189"/>
      <c r="C3" s="198" t="s">
        <v>188</v>
      </c>
      <c r="D3" s="198" t="s">
        <v>189</v>
      </c>
      <c r="E3" s="198" t="s">
        <v>190</v>
      </c>
      <c r="F3" s="198" t="s">
        <v>191</v>
      </c>
      <c r="G3" s="198" t="s">
        <v>192</v>
      </c>
      <c r="H3" s="198" t="s">
        <v>193</v>
      </c>
      <c r="I3" s="198" t="s">
        <v>194</v>
      </c>
      <c r="J3" s="198" t="s">
        <v>195</v>
      </c>
      <c r="K3" s="198" t="s">
        <v>196</v>
      </c>
      <c r="L3" s="198" t="s">
        <v>197</v>
      </c>
      <c r="M3" s="198" t="s">
        <v>198</v>
      </c>
      <c r="N3" s="198" t="s">
        <v>199</v>
      </c>
      <c r="O3" s="198" t="s">
        <v>200</v>
      </c>
      <c r="P3" s="198" t="s">
        <v>201</v>
      </c>
      <c r="Q3" s="198" t="s">
        <v>202</v>
      </c>
      <c r="R3" s="198" t="s">
        <v>203</v>
      </c>
      <c r="S3" s="198" t="s">
        <v>204</v>
      </c>
      <c r="T3" s="198" t="s">
        <v>205</v>
      </c>
      <c r="U3" s="198" t="s">
        <v>206</v>
      </c>
      <c r="V3" s="198" t="s">
        <v>207</v>
      </c>
      <c r="W3" s="198" t="s">
        <v>208</v>
      </c>
      <c r="X3" s="198" t="s">
        <v>209</v>
      </c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</row>
    <row r="4" spans="1:68" x14ac:dyDescent="0.2">
      <c r="A4" s="158" t="s">
        <v>456</v>
      </c>
      <c r="C4" s="191">
        <f>$B$23</f>
        <v>2.0935000000000002E-2</v>
      </c>
      <c r="D4" s="191">
        <f>$B$24</f>
        <v>2.1789400000000004E-2</v>
      </c>
      <c r="E4" s="191">
        <f>$B$25</f>
        <v>2.21295E-2</v>
      </c>
      <c r="F4" s="191">
        <f>$B$26</f>
        <v>2.3303899999999999E-2</v>
      </c>
      <c r="G4" s="191">
        <f>$B$27</f>
        <v>2.39632E-2</v>
      </c>
      <c r="H4" s="191">
        <f>$B$28</f>
        <v>2.4936299999999998E-2</v>
      </c>
      <c r="I4" s="191">
        <f>$B$29</f>
        <v>2.6043400000000001E-2</v>
      </c>
      <c r="J4" s="191">
        <f>$B$30</f>
        <v>2.6820300000000002E-2</v>
      </c>
      <c r="K4" s="191">
        <f>$B$31</f>
        <v>2.7538600000000003E-2</v>
      </c>
      <c r="L4" s="191">
        <f>$B$32</f>
        <v>2.8384800000000002E-2</v>
      </c>
      <c r="M4" s="191">
        <f>B33</f>
        <v>2.9113800000000002E-2</v>
      </c>
      <c r="N4" s="191">
        <f>B34</f>
        <v>2.9753000000000002E-2</v>
      </c>
      <c r="O4" s="191">
        <f>B35</f>
        <v>3.0392499999999999E-2</v>
      </c>
      <c r="P4" s="191">
        <f>$B$36</f>
        <v>3.10339E-2</v>
      </c>
      <c r="Q4" s="191">
        <f>$B$37</f>
        <v>3.1546900000000003E-2</v>
      </c>
      <c r="R4" s="191">
        <f>$B$38</f>
        <v>3.1984899999999997E-2</v>
      </c>
      <c r="S4" s="191">
        <f>$B$39</f>
        <v>3.2578099999999999E-2</v>
      </c>
      <c r="T4" s="191">
        <f>$B$40</f>
        <v>3.3009999999999998E-2</v>
      </c>
      <c r="U4" s="191">
        <f>$B$41</f>
        <v>3.3364300000000006E-2</v>
      </c>
      <c r="V4" s="191">
        <f>$B$42</f>
        <v>3.3835199999999996E-2</v>
      </c>
      <c r="W4" s="191">
        <f>$B$43</f>
        <v>3.3840499999999996E-2</v>
      </c>
      <c r="X4" s="191">
        <f>$B$44</f>
        <v>3.3922000000000001E-2</v>
      </c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</row>
    <row r="6" spans="1:68" x14ac:dyDescent="0.2">
      <c r="A6" s="158" t="s">
        <v>457</v>
      </c>
      <c r="C6" s="191">
        <v>1E-3</v>
      </c>
      <c r="D6" s="191">
        <v>1E-3</v>
      </c>
      <c r="E6" s="191">
        <v>1E-3</v>
      </c>
      <c r="F6" s="191">
        <v>1E-3</v>
      </c>
      <c r="G6" s="191">
        <v>1E-3</v>
      </c>
      <c r="H6" s="191">
        <v>1E-3</v>
      </c>
      <c r="I6" s="191">
        <v>1E-3</v>
      </c>
      <c r="J6" s="191">
        <v>1E-3</v>
      </c>
      <c r="K6" s="191">
        <v>1E-3</v>
      </c>
      <c r="L6" s="191">
        <v>1E-3</v>
      </c>
      <c r="M6" s="191">
        <v>1E-3</v>
      </c>
      <c r="N6" s="191">
        <v>1E-3</v>
      </c>
      <c r="O6" s="191">
        <v>1E-3</v>
      </c>
      <c r="P6" s="191">
        <v>1E-3</v>
      </c>
      <c r="Q6" s="191">
        <v>1E-3</v>
      </c>
      <c r="R6" s="191">
        <v>1E-3</v>
      </c>
      <c r="S6" s="191">
        <v>1E-3</v>
      </c>
      <c r="T6" s="191">
        <v>1E-3</v>
      </c>
      <c r="U6" s="191">
        <v>1E-3</v>
      </c>
      <c r="V6" s="191">
        <v>1E-3</v>
      </c>
      <c r="W6" s="191">
        <v>1E-3</v>
      </c>
      <c r="X6" s="191">
        <v>1E-3</v>
      </c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</row>
    <row r="7" spans="1:68" x14ac:dyDescent="0.2">
      <c r="A7" s="158" t="s">
        <v>458</v>
      </c>
      <c r="C7" s="191">
        <v>-2.5000000000000001E-3</v>
      </c>
      <c r="D7" s="191">
        <v>-2.5000000000000001E-3</v>
      </c>
      <c r="E7" s="191">
        <v>-2.5000000000000001E-3</v>
      </c>
      <c r="F7" s="191">
        <v>-2.5000000000000001E-3</v>
      </c>
      <c r="G7" s="191">
        <v>-2.5000000000000001E-3</v>
      </c>
      <c r="H7" s="191">
        <v>-2.5000000000000001E-3</v>
      </c>
      <c r="I7" s="191">
        <v>-2.5000000000000001E-3</v>
      </c>
      <c r="J7" s="191">
        <v>-2.5000000000000001E-3</v>
      </c>
      <c r="K7" s="191">
        <v>-2.5000000000000001E-3</v>
      </c>
      <c r="L7" s="191">
        <v>-2.5000000000000001E-3</v>
      </c>
      <c r="M7" s="191">
        <v>-2.5000000000000001E-3</v>
      </c>
      <c r="N7" s="191">
        <v>-2.5000000000000001E-3</v>
      </c>
      <c r="O7" s="191">
        <v>-2.5000000000000001E-3</v>
      </c>
      <c r="P7" s="191">
        <v>-2.5000000000000001E-3</v>
      </c>
      <c r="Q7" s="191">
        <v>-2.5000000000000001E-3</v>
      </c>
      <c r="R7" s="191">
        <v>-2.5000000000000001E-3</v>
      </c>
      <c r="S7" s="191">
        <v>-2.5000000000000001E-3</v>
      </c>
      <c r="T7" s="191">
        <v>-2.5000000000000001E-3</v>
      </c>
      <c r="U7" s="191">
        <v>-2.5000000000000001E-3</v>
      </c>
      <c r="V7" s="191">
        <v>-2.5000000000000001E-3</v>
      </c>
      <c r="W7" s="191">
        <v>-2.5000000000000001E-3</v>
      </c>
      <c r="X7" s="191">
        <v>-2.5000000000000001E-3</v>
      </c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</row>
    <row r="8" spans="1:68" x14ac:dyDescent="0.2">
      <c r="A8" s="158" t="s">
        <v>459</v>
      </c>
      <c r="C8" s="191">
        <v>1.4999999999999999E-2</v>
      </c>
      <c r="D8" s="191">
        <v>1.4999999999999999E-2</v>
      </c>
      <c r="E8" s="191">
        <v>1.4999999999999999E-2</v>
      </c>
      <c r="F8" s="191">
        <v>1.4999999999999999E-2</v>
      </c>
      <c r="G8" s="191">
        <v>1.4999999999999999E-2</v>
      </c>
      <c r="H8" s="191">
        <v>1.4999999999999999E-2</v>
      </c>
      <c r="I8" s="191">
        <v>1.4999999999999999E-2</v>
      </c>
      <c r="J8" s="191">
        <v>1.4999999999999999E-2</v>
      </c>
      <c r="K8" s="191">
        <v>1.4999999999999999E-2</v>
      </c>
      <c r="L8" s="191">
        <v>1.4999999999999999E-2</v>
      </c>
      <c r="M8" s="191">
        <v>1.4999999999999999E-2</v>
      </c>
      <c r="N8" s="191">
        <v>1.4999999999999999E-2</v>
      </c>
      <c r="O8" s="191">
        <v>1.4999999999999999E-2</v>
      </c>
      <c r="P8" s="191">
        <v>1.4999999999999999E-2</v>
      </c>
      <c r="Q8" s="191">
        <v>1.4999999999999999E-2</v>
      </c>
      <c r="R8" s="191">
        <v>1.4999999999999999E-2</v>
      </c>
      <c r="S8" s="191">
        <v>1.4999999999999999E-2</v>
      </c>
      <c r="T8" s="191">
        <v>1.4999999999999999E-2</v>
      </c>
      <c r="U8" s="191">
        <v>1.4999999999999999E-2</v>
      </c>
      <c r="V8" s="191">
        <v>1.4999999999999999E-2</v>
      </c>
      <c r="W8" s="191">
        <v>1.4999999999999999E-2</v>
      </c>
      <c r="X8" s="191">
        <v>1.4999999999999999E-2</v>
      </c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</row>
    <row r="9" spans="1:68" x14ac:dyDescent="0.2">
      <c r="U9" s="190"/>
      <c r="AG9" s="190"/>
      <c r="AS9" s="190"/>
      <c r="BE9" s="190"/>
    </row>
    <row r="10" spans="1:68" x14ac:dyDescent="0.2">
      <c r="A10" s="158" t="s">
        <v>85</v>
      </c>
      <c r="C10" s="192">
        <f t="shared" ref="C10:R12" si="0">C$4+C6</f>
        <v>2.1935000000000003E-2</v>
      </c>
      <c r="D10" s="192">
        <f t="shared" si="0"/>
        <v>2.2789400000000005E-2</v>
      </c>
      <c r="E10" s="192">
        <f t="shared" si="0"/>
        <v>2.3129500000000001E-2</v>
      </c>
      <c r="F10" s="192">
        <f t="shared" si="0"/>
        <v>2.43039E-2</v>
      </c>
      <c r="G10" s="192">
        <f t="shared" si="0"/>
        <v>2.4963200000000001E-2</v>
      </c>
      <c r="H10" s="192">
        <f t="shared" si="0"/>
        <v>2.5936299999999999E-2</v>
      </c>
      <c r="I10" s="192">
        <f>I$4+I6</f>
        <v>2.7043400000000002E-2</v>
      </c>
      <c r="J10" s="192">
        <f t="shared" ref="J10:X12" si="1">J$4+J6</f>
        <v>2.7820300000000003E-2</v>
      </c>
      <c r="K10" s="192">
        <f t="shared" si="1"/>
        <v>2.8538600000000004E-2</v>
      </c>
      <c r="L10" s="192">
        <f t="shared" si="1"/>
        <v>2.9384800000000003E-2</v>
      </c>
      <c r="M10" s="200">
        <f t="shared" si="1"/>
        <v>3.0113800000000003E-2</v>
      </c>
      <c r="N10" s="200">
        <f t="shared" si="1"/>
        <v>3.0753000000000003E-2</v>
      </c>
      <c r="O10" s="200">
        <f t="shared" si="1"/>
        <v>3.1392499999999997E-2</v>
      </c>
      <c r="P10" s="200">
        <f t="shared" si="1"/>
        <v>3.2033899999999997E-2</v>
      </c>
      <c r="Q10" s="200">
        <f t="shared" si="1"/>
        <v>3.2546900000000004E-2</v>
      </c>
      <c r="R10" s="200">
        <f t="shared" si="1"/>
        <v>3.2984899999999998E-2</v>
      </c>
      <c r="S10" s="200">
        <f t="shared" si="1"/>
        <v>3.35781E-2</v>
      </c>
      <c r="T10" s="200">
        <f t="shared" si="1"/>
        <v>3.4009999999999999E-2</v>
      </c>
      <c r="U10" s="200">
        <f>U$4+U6</f>
        <v>3.4364300000000007E-2</v>
      </c>
      <c r="V10" s="200">
        <f t="shared" ref="V10:X10" si="2">V$4+V6</f>
        <v>3.4835199999999997E-2</v>
      </c>
      <c r="W10" s="200">
        <f t="shared" si="2"/>
        <v>3.4840499999999996E-2</v>
      </c>
      <c r="X10" s="200">
        <f t="shared" si="2"/>
        <v>3.4922000000000002E-2</v>
      </c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</row>
    <row r="11" spans="1:68" x14ac:dyDescent="0.2">
      <c r="A11" s="158" t="s">
        <v>460</v>
      </c>
      <c r="C11" s="192">
        <f t="shared" si="0"/>
        <v>1.8435000000000003E-2</v>
      </c>
      <c r="D11" s="192">
        <f t="shared" si="0"/>
        <v>1.9289400000000005E-2</v>
      </c>
      <c r="E11" s="192">
        <f t="shared" si="0"/>
        <v>1.9629500000000001E-2</v>
      </c>
      <c r="F11" s="192">
        <f t="shared" si="0"/>
        <v>2.08039E-2</v>
      </c>
      <c r="G11" s="192">
        <f t="shared" si="0"/>
        <v>2.1463200000000002E-2</v>
      </c>
      <c r="H11" s="192">
        <f t="shared" si="0"/>
        <v>2.2436299999999999E-2</v>
      </c>
      <c r="I11" s="192">
        <f t="shared" si="0"/>
        <v>2.3543400000000003E-2</v>
      </c>
      <c r="J11" s="192">
        <f t="shared" si="0"/>
        <v>2.4320300000000003E-2</v>
      </c>
      <c r="K11" s="192">
        <f t="shared" si="0"/>
        <v>2.5038600000000005E-2</v>
      </c>
      <c r="L11" s="192">
        <f t="shared" si="0"/>
        <v>2.5884800000000003E-2</v>
      </c>
      <c r="M11" s="192">
        <f t="shared" si="0"/>
        <v>2.6613800000000003E-2</v>
      </c>
      <c r="N11" s="192">
        <f t="shared" si="0"/>
        <v>2.7253000000000003E-2</v>
      </c>
      <c r="O11" s="192">
        <f t="shared" si="0"/>
        <v>2.7892500000000001E-2</v>
      </c>
      <c r="P11" s="192">
        <f t="shared" si="0"/>
        <v>2.8533900000000001E-2</v>
      </c>
      <c r="Q11" s="192">
        <f t="shared" si="0"/>
        <v>2.9046900000000004E-2</v>
      </c>
      <c r="R11" s="192">
        <f t="shared" si="0"/>
        <v>2.9484899999999998E-2</v>
      </c>
      <c r="S11" s="192">
        <f t="shared" si="1"/>
        <v>3.00781E-2</v>
      </c>
      <c r="T11" s="192">
        <f t="shared" si="1"/>
        <v>3.0509999999999999E-2</v>
      </c>
      <c r="U11" s="192">
        <f t="shared" si="1"/>
        <v>3.0864300000000008E-2</v>
      </c>
      <c r="V11" s="192">
        <f t="shared" si="1"/>
        <v>3.1335199999999994E-2</v>
      </c>
      <c r="W11" s="192">
        <f t="shared" si="1"/>
        <v>3.1340499999999993E-2</v>
      </c>
      <c r="X11" s="192">
        <f t="shared" si="1"/>
        <v>3.1421999999999999E-2</v>
      </c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</row>
    <row r="12" spans="1:68" x14ac:dyDescent="0.2">
      <c r="A12" s="158" t="s">
        <v>461</v>
      </c>
      <c r="C12" s="192">
        <f t="shared" si="0"/>
        <v>3.5935000000000002E-2</v>
      </c>
      <c r="D12" s="192">
        <f t="shared" si="0"/>
        <v>3.67894E-2</v>
      </c>
      <c r="E12" s="192">
        <f t="shared" si="0"/>
        <v>3.7129499999999996E-2</v>
      </c>
      <c r="F12" s="192">
        <f t="shared" si="0"/>
        <v>3.8303900000000002E-2</v>
      </c>
      <c r="G12" s="192">
        <f t="shared" si="0"/>
        <v>3.8963200000000003E-2</v>
      </c>
      <c r="H12" s="192">
        <f t="shared" si="0"/>
        <v>3.9936299999999994E-2</v>
      </c>
      <c r="I12" s="192">
        <f t="shared" si="0"/>
        <v>4.1043400000000001E-2</v>
      </c>
      <c r="J12" s="192">
        <f t="shared" si="0"/>
        <v>4.1820300000000005E-2</v>
      </c>
      <c r="K12" s="192">
        <f t="shared" si="0"/>
        <v>4.2538600000000003E-2</v>
      </c>
      <c r="L12" s="192">
        <f t="shared" si="0"/>
        <v>4.3384800000000001E-2</v>
      </c>
      <c r="M12" s="192">
        <f t="shared" si="0"/>
        <v>4.4113800000000002E-2</v>
      </c>
      <c r="N12" s="192">
        <f t="shared" si="0"/>
        <v>4.4753000000000001E-2</v>
      </c>
      <c r="O12" s="192">
        <f t="shared" si="0"/>
        <v>4.5392500000000002E-2</v>
      </c>
      <c r="P12" s="192">
        <f t="shared" si="0"/>
        <v>4.6033900000000003E-2</v>
      </c>
      <c r="Q12" s="192">
        <f t="shared" si="0"/>
        <v>4.6546900000000002E-2</v>
      </c>
      <c r="R12" s="192">
        <f t="shared" si="0"/>
        <v>4.6984899999999996E-2</v>
      </c>
      <c r="S12" s="192">
        <f t="shared" si="1"/>
        <v>4.7578099999999998E-2</v>
      </c>
      <c r="T12" s="192">
        <f t="shared" si="1"/>
        <v>4.8009999999999997E-2</v>
      </c>
      <c r="U12" s="192">
        <f t="shared" si="1"/>
        <v>4.8364300000000006E-2</v>
      </c>
      <c r="V12" s="192">
        <f t="shared" si="1"/>
        <v>4.8835199999999995E-2</v>
      </c>
      <c r="W12" s="192">
        <f t="shared" si="1"/>
        <v>4.8840499999999995E-2</v>
      </c>
      <c r="X12" s="192">
        <f t="shared" si="1"/>
        <v>4.8922E-2</v>
      </c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</row>
    <row r="15" spans="1:68" x14ac:dyDescent="0.2">
      <c r="A15" s="158" t="s">
        <v>462</v>
      </c>
      <c r="C15" s="192">
        <f t="shared" ref="C15:H15" si="3">0.75*C4</f>
        <v>1.570125E-2</v>
      </c>
      <c r="D15" s="192">
        <f t="shared" si="3"/>
        <v>1.6342050000000004E-2</v>
      </c>
      <c r="E15" s="192">
        <f t="shared" si="3"/>
        <v>1.6597125000000001E-2</v>
      </c>
      <c r="F15" s="192">
        <f t="shared" si="3"/>
        <v>1.7477924999999998E-2</v>
      </c>
      <c r="G15" s="192">
        <f t="shared" si="3"/>
        <v>1.7972399999999999E-2</v>
      </c>
      <c r="H15" s="192">
        <f t="shared" si="3"/>
        <v>1.8702224999999999E-2</v>
      </c>
      <c r="I15" s="192">
        <f>0.75*I4</f>
        <v>1.9532550000000003E-2</v>
      </c>
      <c r="J15" s="192">
        <f t="shared" ref="J15:X15" si="4">0.75*J4</f>
        <v>2.0115225E-2</v>
      </c>
      <c r="K15" s="192">
        <f t="shared" si="4"/>
        <v>2.0653950000000004E-2</v>
      </c>
      <c r="L15" s="192">
        <f t="shared" si="4"/>
        <v>2.1288600000000001E-2</v>
      </c>
      <c r="M15" s="192">
        <f t="shared" si="4"/>
        <v>2.1835350000000003E-2</v>
      </c>
      <c r="N15" s="192">
        <f t="shared" si="4"/>
        <v>2.2314750000000001E-2</v>
      </c>
      <c r="O15" s="192">
        <f t="shared" si="4"/>
        <v>2.2794374999999999E-2</v>
      </c>
      <c r="P15" s="192">
        <f t="shared" si="4"/>
        <v>2.3275424999999999E-2</v>
      </c>
      <c r="Q15" s="192">
        <f t="shared" si="4"/>
        <v>2.3660175000000002E-2</v>
      </c>
      <c r="R15" s="192">
        <f t="shared" si="4"/>
        <v>2.3988674999999998E-2</v>
      </c>
      <c r="S15" s="192">
        <f t="shared" si="4"/>
        <v>2.4433574999999999E-2</v>
      </c>
      <c r="T15" s="192">
        <f t="shared" si="4"/>
        <v>2.4757499999999998E-2</v>
      </c>
      <c r="U15" s="192">
        <f t="shared" si="4"/>
        <v>2.5023225000000003E-2</v>
      </c>
      <c r="V15" s="192">
        <f t="shared" si="4"/>
        <v>2.5376399999999997E-2</v>
      </c>
      <c r="W15" s="192">
        <f t="shared" si="4"/>
        <v>2.5380374999999997E-2</v>
      </c>
      <c r="X15" s="192">
        <f t="shared" si="4"/>
        <v>2.5441499999999999E-2</v>
      </c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</row>
    <row r="16" spans="1:68" x14ac:dyDescent="0.2">
      <c r="A16" s="158" t="s">
        <v>463</v>
      </c>
      <c r="C16" s="192">
        <f t="shared" ref="C16:H16" si="5">C15+0.002</f>
        <v>1.7701250000000002E-2</v>
      </c>
      <c r="D16" s="192">
        <f t="shared" si="5"/>
        <v>1.8342050000000006E-2</v>
      </c>
      <c r="E16" s="192">
        <f t="shared" si="5"/>
        <v>1.8597124999999999E-2</v>
      </c>
      <c r="F16" s="192">
        <f t="shared" si="5"/>
        <v>1.9477925E-2</v>
      </c>
      <c r="G16" s="192">
        <f t="shared" si="5"/>
        <v>1.9972400000000001E-2</v>
      </c>
      <c r="H16" s="192">
        <f t="shared" si="5"/>
        <v>2.0702224999999998E-2</v>
      </c>
      <c r="I16" s="192">
        <f>I15+0.002</f>
        <v>2.1532550000000004E-2</v>
      </c>
      <c r="J16" s="192">
        <f t="shared" ref="J16:T16" si="6">J15+0.002</f>
        <v>2.2115225000000002E-2</v>
      </c>
      <c r="K16" s="192">
        <f t="shared" si="6"/>
        <v>2.2653950000000006E-2</v>
      </c>
      <c r="L16" s="192">
        <f t="shared" si="6"/>
        <v>2.32886E-2</v>
      </c>
      <c r="M16" s="192">
        <f t="shared" si="6"/>
        <v>2.3835350000000005E-2</v>
      </c>
      <c r="N16" s="192">
        <f t="shared" si="6"/>
        <v>2.4314750000000003E-2</v>
      </c>
      <c r="O16" s="192">
        <f t="shared" si="6"/>
        <v>2.4794375E-2</v>
      </c>
      <c r="P16" s="192">
        <f t="shared" si="6"/>
        <v>2.5275424999999997E-2</v>
      </c>
      <c r="Q16" s="192">
        <f t="shared" si="6"/>
        <v>2.5660175E-2</v>
      </c>
      <c r="R16" s="192">
        <f t="shared" si="6"/>
        <v>2.5988674999999996E-2</v>
      </c>
      <c r="S16" s="192">
        <f t="shared" si="6"/>
        <v>2.6433575000000001E-2</v>
      </c>
      <c r="T16" s="192">
        <f t="shared" si="6"/>
        <v>2.6757499999999997E-2</v>
      </c>
      <c r="U16" s="192">
        <f>U15+0.002</f>
        <v>2.7023225000000005E-2</v>
      </c>
      <c r="V16" s="192">
        <f t="shared" ref="V16:X16" si="7">V15+0.002</f>
        <v>2.7376399999999995E-2</v>
      </c>
      <c r="W16" s="192">
        <f t="shared" si="7"/>
        <v>2.7380374999999998E-2</v>
      </c>
      <c r="X16" s="192">
        <f t="shared" si="7"/>
        <v>2.7441500000000001E-2</v>
      </c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</row>
    <row r="17" spans="1:68" x14ac:dyDescent="0.2">
      <c r="A17" s="158" t="s">
        <v>464</v>
      </c>
      <c r="C17" s="192">
        <f t="shared" ref="C17:H17" si="8">C4+0.005</f>
        <v>2.5935000000000003E-2</v>
      </c>
      <c r="D17" s="192">
        <f t="shared" si="8"/>
        <v>2.6789400000000005E-2</v>
      </c>
      <c r="E17" s="192">
        <f t="shared" si="8"/>
        <v>2.7129500000000001E-2</v>
      </c>
      <c r="F17" s="192">
        <f t="shared" si="8"/>
        <v>2.83039E-2</v>
      </c>
      <c r="G17" s="192">
        <f t="shared" si="8"/>
        <v>2.8963200000000001E-2</v>
      </c>
      <c r="H17" s="192">
        <f t="shared" si="8"/>
        <v>2.9936299999999999E-2</v>
      </c>
      <c r="I17" s="192">
        <f>I4+0.005</f>
        <v>3.1043400000000002E-2</v>
      </c>
      <c r="J17" s="192">
        <f t="shared" ref="J17:T17" si="9">J4+0.005</f>
        <v>3.1820300000000003E-2</v>
      </c>
      <c r="K17" s="192">
        <f t="shared" si="9"/>
        <v>3.2538600000000001E-2</v>
      </c>
      <c r="L17" s="192">
        <f t="shared" si="9"/>
        <v>3.3384799999999999E-2</v>
      </c>
      <c r="M17" s="192">
        <f t="shared" si="9"/>
        <v>3.41138E-2</v>
      </c>
      <c r="N17" s="192">
        <f t="shared" si="9"/>
        <v>3.4752999999999999E-2</v>
      </c>
      <c r="O17" s="192">
        <f t="shared" si="9"/>
        <v>3.53925E-2</v>
      </c>
      <c r="P17" s="192">
        <f t="shared" si="9"/>
        <v>3.6033900000000001E-2</v>
      </c>
      <c r="Q17" s="192">
        <f t="shared" si="9"/>
        <v>3.65469E-2</v>
      </c>
      <c r="R17" s="192">
        <f t="shared" si="9"/>
        <v>3.6984899999999994E-2</v>
      </c>
      <c r="S17" s="192">
        <f t="shared" si="9"/>
        <v>3.7578099999999996E-2</v>
      </c>
      <c r="T17" s="192">
        <f t="shared" si="9"/>
        <v>3.8009999999999995E-2</v>
      </c>
      <c r="U17" s="192">
        <f>U4+0.005</f>
        <v>3.8364300000000004E-2</v>
      </c>
      <c r="V17" s="192">
        <f t="shared" ref="V17:X17" si="10">V4+0.005</f>
        <v>3.8835199999999993E-2</v>
      </c>
      <c r="W17" s="192">
        <f t="shared" si="10"/>
        <v>3.8840499999999993E-2</v>
      </c>
      <c r="X17" s="192">
        <f t="shared" si="10"/>
        <v>3.8921999999999998E-2</v>
      </c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</row>
    <row r="21" spans="1:68" ht="15" x14ac:dyDescent="0.25">
      <c r="A21" s="159" t="s">
        <v>465</v>
      </c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68" x14ac:dyDescent="0.2">
      <c r="A22" s="193" t="s">
        <v>466</v>
      </c>
      <c r="B22" s="193" t="s">
        <v>467</v>
      </c>
      <c r="C22" s="193"/>
      <c r="D22" s="193"/>
      <c r="E22" s="193"/>
      <c r="F22" s="193"/>
      <c r="G22" s="193"/>
      <c r="H22" s="193"/>
      <c r="I22" s="193"/>
      <c r="J22" s="193"/>
    </row>
    <row r="23" spans="1:68" x14ac:dyDescent="0.2">
      <c r="A23" s="196">
        <f t="shared" ref="A23:A26" si="11">EDATE(A24,-1)</f>
        <v>43282</v>
      </c>
      <c r="B23" s="194">
        <v>2.0935000000000002E-2</v>
      </c>
      <c r="C23" s="195"/>
      <c r="D23" s="195"/>
      <c r="E23" s="195"/>
      <c r="F23" s="195"/>
      <c r="G23" s="195"/>
      <c r="H23" s="195"/>
      <c r="I23" s="195"/>
      <c r="J23" s="195"/>
    </row>
    <row r="24" spans="1:68" x14ac:dyDescent="0.2">
      <c r="A24" s="196">
        <f t="shared" si="11"/>
        <v>43313</v>
      </c>
      <c r="B24" s="194">
        <v>2.1789400000000004E-2</v>
      </c>
      <c r="C24" s="195"/>
      <c r="D24" s="195"/>
      <c r="E24" s="195"/>
      <c r="F24" s="195"/>
      <c r="G24" s="195"/>
      <c r="H24" s="195"/>
      <c r="I24" s="195"/>
      <c r="J24" s="195"/>
    </row>
    <row r="25" spans="1:68" x14ac:dyDescent="0.2">
      <c r="A25" s="196">
        <f t="shared" si="11"/>
        <v>43344</v>
      </c>
      <c r="B25" s="194">
        <v>2.21295E-2</v>
      </c>
      <c r="C25" s="195"/>
      <c r="D25" s="195"/>
      <c r="E25" s="195"/>
      <c r="F25" s="195"/>
      <c r="G25" s="195"/>
      <c r="H25" s="195"/>
      <c r="I25" s="195"/>
      <c r="J25" s="195"/>
    </row>
    <row r="26" spans="1:68" x14ac:dyDescent="0.2">
      <c r="A26" s="196">
        <f t="shared" si="11"/>
        <v>43374</v>
      </c>
      <c r="B26" s="194">
        <v>2.3303899999999999E-2</v>
      </c>
      <c r="C26" s="195"/>
      <c r="D26" s="195"/>
      <c r="E26" s="195"/>
      <c r="F26" s="195"/>
      <c r="G26" s="195"/>
      <c r="H26" s="195"/>
      <c r="I26" s="195"/>
      <c r="J26" s="195"/>
    </row>
    <row r="27" spans="1:68" x14ac:dyDescent="0.2">
      <c r="A27" s="196">
        <f>EDATE(A28,-1)</f>
        <v>43405</v>
      </c>
      <c r="B27" s="194">
        <v>2.39632E-2</v>
      </c>
      <c r="C27" s="195"/>
      <c r="D27" s="195"/>
      <c r="E27" s="195"/>
      <c r="F27" s="195"/>
      <c r="G27" s="195"/>
      <c r="H27" s="195"/>
      <c r="I27" s="195"/>
      <c r="J27" s="195"/>
    </row>
    <row r="28" spans="1:68" x14ac:dyDescent="0.2">
      <c r="A28" s="196">
        <f>EDATE(A29,-1)</f>
        <v>43435</v>
      </c>
      <c r="B28" s="194">
        <v>2.4936299999999998E-2</v>
      </c>
      <c r="C28" s="195"/>
      <c r="D28" s="195"/>
      <c r="E28" s="195"/>
      <c r="F28" s="195"/>
      <c r="G28" s="195"/>
      <c r="H28" s="195"/>
      <c r="I28" s="195"/>
      <c r="J28" s="195"/>
    </row>
    <row r="29" spans="1:68" x14ac:dyDescent="0.2">
      <c r="A29" s="196">
        <v>43466</v>
      </c>
      <c r="B29" s="194">
        <v>2.6043400000000001E-2</v>
      </c>
      <c r="C29" s="194"/>
      <c r="D29" s="194"/>
      <c r="E29" s="194"/>
      <c r="F29" s="194"/>
      <c r="G29" s="194"/>
      <c r="H29" s="194"/>
      <c r="I29" s="197"/>
      <c r="J29" s="197"/>
    </row>
    <row r="30" spans="1:68" x14ac:dyDescent="0.2">
      <c r="A30" s="196">
        <f>EDATE(A29,1)</f>
        <v>43497</v>
      </c>
      <c r="B30" s="194">
        <v>2.6820300000000002E-2</v>
      </c>
      <c r="C30" s="194"/>
      <c r="D30" s="194"/>
      <c r="E30" s="194"/>
      <c r="F30" s="194"/>
      <c r="G30" s="194"/>
      <c r="H30" s="194"/>
      <c r="I30" s="197"/>
      <c r="J30" s="197"/>
    </row>
    <row r="31" spans="1:68" x14ac:dyDescent="0.2">
      <c r="A31" s="196">
        <f>EDATE(A30,1)</f>
        <v>43525</v>
      </c>
      <c r="B31" s="194">
        <v>2.7538600000000003E-2</v>
      </c>
      <c r="C31" s="194"/>
      <c r="D31" s="194"/>
      <c r="E31" s="194"/>
      <c r="F31" s="194"/>
      <c r="G31" s="194"/>
      <c r="H31" s="194"/>
      <c r="I31" s="197"/>
      <c r="J31" s="197"/>
    </row>
    <row r="32" spans="1:68" x14ac:dyDescent="0.2">
      <c r="A32" s="196">
        <f>EDATE(A31,1)</f>
        <v>43556</v>
      </c>
      <c r="B32" s="194">
        <v>2.8384800000000002E-2</v>
      </c>
      <c r="C32" s="194"/>
      <c r="D32" s="194"/>
      <c r="E32" s="194"/>
      <c r="F32" s="194"/>
      <c r="G32" s="194"/>
      <c r="H32" s="194"/>
      <c r="I32" s="197"/>
      <c r="J32" s="197"/>
    </row>
    <row r="33" spans="1:15" x14ac:dyDescent="0.2">
      <c r="A33" s="196">
        <f t="shared" ref="A33:A44" si="12">EDATE(A32,1)</f>
        <v>43586</v>
      </c>
      <c r="B33" s="194">
        <v>2.9113800000000002E-2</v>
      </c>
      <c r="C33" s="194"/>
      <c r="D33" s="194"/>
      <c r="E33" s="194"/>
      <c r="F33" s="194"/>
      <c r="G33" s="194"/>
      <c r="H33" s="194"/>
      <c r="I33" s="197"/>
      <c r="J33" s="197"/>
    </row>
    <row r="34" spans="1:15" x14ac:dyDescent="0.2">
      <c r="A34" s="196">
        <f t="shared" si="12"/>
        <v>43617</v>
      </c>
      <c r="B34" s="194">
        <v>2.9753000000000002E-2</v>
      </c>
      <c r="C34" s="194"/>
      <c r="D34" s="194"/>
      <c r="E34" s="194"/>
      <c r="F34" s="194"/>
      <c r="G34" s="194"/>
      <c r="H34" s="194"/>
      <c r="I34" s="197"/>
      <c r="J34" s="197"/>
    </row>
    <row r="35" spans="1:15" x14ac:dyDescent="0.2">
      <c r="A35" s="196">
        <f t="shared" si="12"/>
        <v>43647</v>
      </c>
      <c r="B35" s="194">
        <v>3.0392499999999999E-2</v>
      </c>
      <c r="C35" s="194"/>
      <c r="D35" s="194"/>
      <c r="E35" s="194"/>
      <c r="F35" s="194"/>
      <c r="G35" s="194"/>
      <c r="H35" s="194"/>
      <c r="I35" s="197"/>
      <c r="J35" s="197"/>
    </row>
    <row r="36" spans="1:15" x14ac:dyDescent="0.2">
      <c r="A36" s="196">
        <f t="shared" si="12"/>
        <v>43678</v>
      </c>
      <c r="B36" s="194">
        <v>3.10339E-2</v>
      </c>
      <c r="C36" s="194"/>
      <c r="D36" s="194"/>
      <c r="E36" s="194"/>
      <c r="F36" s="194"/>
      <c r="G36" s="194"/>
      <c r="H36" s="194"/>
      <c r="I36" s="197"/>
      <c r="J36" s="197"/>
    </row>
    <row r="37" spans="1:15" x14ac:dyDescent="0.2">
      <c r="A37" s="196">
        <f t="shared" si="12"/>
        <v>43709</v>
      </c>
      <c r="B37" s="194">
        <v>3.1546900000000003E-2</v>
      </c>
      <c r="C37" s="194"/>
      <c r="D37" s="194"/>
      <c r="E37" s="194"/>
      <c r="F37" s="194"/>
      <c r="G37" s="194"/>
      <c r="H37" s="194"/>
      <c r="I37" s="197"/>
      <c r="J37" s="197"/>
    </row>
    <row r="38" spans="1:15" x14ac:dyDescent="0.2">
      <c r="A38" s="196">
        <f t="shared" si="12"/>
        <v>43739</v>
      </c>
      <c r="B38" s="194">
        <v>3.1984899999999997E-2</v>
      </c>
      <c r="C38" s="194"/>
      <c r="D38" s="194"/>
      <c r="E38" s="194"/>
      <c r="F38" s="194"/>
      <c r="G38" s="194"/>
      <c r="H38" s="194"/>
      <c r="I38" s="197"/>
      <c r="J38" s="197"/>
    </row>
    <row r="39" spans="1:15" x14ac:dyDescent="0.2">
      <c r="A39" s="196">
        <f t="shared" si="12"/>
        <v>43770</v>
      </c>
      <c r="B39" s="194">
        <v>3.2578099999999999E-2</v>
      </c>
      <c r="C39" s="194"/>
      <c r="D39" s="194"/>
      <c r="E39" s="194"/>
      <c r="F39" s="194"/>
      <c r="G39" s="194"/>
      <c r="H39" s="194"/>
      <c r="I39" s="197"/>
      <c r="J39" s="197"/>
    </row>
    <row r="40" spans="1:15" x14ac:dyDescent="0.2">
      <c r="A40" s="196">
        <f t="shared" si="12"/>
        <v>43800</v>
      </c>
      <c r="B40" s="194">
        <v>3.3009999999999998E-2</v>
      </c>
      <c r="C40" s="194"/>
      <c r="D40" s="194"/>
      <c r="E40" s="194"/>
      <c r="F40" s="194"/>
      <c r="G40" s="194"/>
      <c r="H40" s="194"/>
      <c r="I40" s="197"/>
      <c r="J40" s="197"/>
      <c r="M40" s="160"/>
      <c r="N40" s="160"/>
      <c r="O40" s="160"/>
    </row>
    <row r="41" spans="1:15" x14ac:dyDescent="0.2">
      <c r="A41" s="196">
        <f t="shared" si="12"/>
        <v>43831</v>
      </c>
      <c r="B41" s="194">
        <v>3.3364300000000006E-2</v>
      </c>
      <c r="C41" s="194"/>
      <c r="D41" s="194"/>
      <c r="E41" s="194"/>
      <c r="F41" s="194"/>
      <c r="G41" s="194"/>
      <c r="H41" s="194"/>
      <c r="I41" s="197"/>
      <c r="J41" s="197"/>
      <c r="M41" s="160"/>
      <c r="N41" s="160"/>
      <c r="O41" s="160"/>
    </row>
    <row r="42" spans="1:15" x14ac:dyDescent="0.2">
      <c r="A42" s="196">
        <f t="shared" si="12"/>
        <v>43862</v>
      </c>
      <c r="B42" s="194">
        <v>3.3835199999999996E-2</v>
      </c>
      <c r="C42" s="194"/>
      <c r="D42" s="194"/>
      <c r="E42" s="194"/>
      <c r="F42" s="194"/>
      <c r="G42" s="194"/>
      <c r="H42" s="194"/>
      <c r="I42" s="197"/>
      <c r="J42" s="197"/>
      <c r="K42" s="163"/>
      <c r="L42" s="163"/>
      <c r="M42" s="164"/>
      <c r="N42" s="164"/>
      <c r="O42" s="164"/>
    </row>
    <row r="43" spans="1:15" x14ac:dyDescent="0.2">
      <c r="A43" s="196">
        <f t="shared" si="12"/>
        <v>43891</v>
      </c>
      <c r="B43" s="194">
        <v>3.3840499999999996E-2</v>
      </c>
      <c r="C43" s="194"/>
      <c r="D43" s="194"/>
      <c r="E43" s="194"/>
      <c r="F43" s="194"/>
      <c r="G43" s="194"/>
      <c r="H43" s="194"/>
      <c r="I43" s="197"/>
      <c r="J43" s="197"/>
      <c r="K43" s="163"/>
      <c r="L43" s="163"/>
      <c r="M43" s="164"/>
      <c r="N43" s="164"/>
      <c r="O43" s="164"/>
    </row>
    <row r="44" spans="1:15" x14ac:dyDescent="0.2">
      <c r="A44" s="196">
        <f t="shared" si="12"/>
        <v>43922</v>
      </c>
      <c r="B44" s="194">
        <v>3.3922000000000001E-2</v>
      </c>
      <c r="C44" s="194"/>
      <c r="D44" s="194"/>
      <c r="E44" s="194"/>
      <c r="F44" s="194"/>
      <c r="G44" s="194"/>
      <c r="H44" s="194"/>
      <c r="I44" s="197"/>
      <c r="J44" s="197"/>
      <c r="K44" s="163"/>
      <c r="L44" s="163"/>
      <c r="M44" s="164"/>
      <c r="N44" s="164"/>
      <c r="O44" s="164"/>
    </row>
    <row r="45" spans="1:15" x14ac:dyDescent="0.2">
      <c r="A45" s="196"/>
      <c r="B45" s="194"/>
      <c r="C45" s="194"/>
      <c r="D45" s="194"/>
      <c r="E45" s="194"/>
      <c r="F45" s="194"/>
      <c r="G45" s="194"/>
      <c r="H45" s="194"/>
      <c r="I45" s="197"/>
      <c r="J45" s="197"/>
      <c r="K45" s="163"/>
      <c r="L45" s="163"/>
      <c r="M45" s="164"/>
      <c r="N45" s="164"/>
      <c r="O45" s="164"/>
    </row>
    <row r="46" spans="1:15" x14ac:dyDescent="0.2">
      <c r="A46" s="196"/>
      <c r="B46" s="194"/>
      <c r="C46" s="194"/>
      <c r="D46" s="194"/>
      <c r="E46" s="194"/>
      <c r="F46" s="194"/>
      <c r="G46" s="194"/>
      <c r="H46" s="194"/>
      <c r="I46" s="197"/>
      <c r="J46" s="197"/>
      <c r="K46" s="163"/>
      <c r="L46" s="163"/>
      <c r="M46" s="164"/>
      <c r="N46" s="164"/>
      <c r="O46" s="164"/>
    </row>
    <row r="47" spans="1:15" ht="14.25" customHeight="1" x14ac:dyDescent="0.2">
      <c r="A47" s="196"/>
      <c r="B47" s="194"/>
      <c r="C47" s="194"/>
      <c r="D47" s="194"/>
      <c r="E47" s="194"/>
      <c r="F47" s="194"/>
      <c r="G47" s="194"/>
      <c r="H47" s="194"/>
      <c r="I47" s="197"/>
      <c r="J47" s="197"/>
      <c r="K47" s="163"/>
      <c r="L47" s="163"/>
      <c r="M47" s="164"/>
      <c r="N47" s="164"/>
      <c r="O47" s="164"/>
    </row>
    <row r="48" spans="1:15" ht="14.25" customHeight="1" x14ac:dyDescent="0.2">
      <c r="A48" s="196"/>
      <c r="B48" s="194"/>
      <c r="C48" s="194"/>
      <c r="D48" s="194"/>
      <c r="E48" s="194"/>
      <c r="F48" s="194"/>
      <c r="G48" s="194"/>
      <c r="H48" s="194"/>
      <c r="I48" s="197"/>
      <c r="J48" s="197"/>
      <c r="K48" s="163"/>
      <c r="L48" s="163"/>
      <c r="M48" s="164"/>
      <c r="N48" s="164"/>
      <c r="O48" s="164"/>
    </row>
    <row r="49" spans="1:15" x14ac:dyDescent="0.2">
      <c r="A49" s="196"/>
      <c r="B49" s="194"/>
      <c r="C49" s="194"/>
      <c r="D49" s="194"/>
      <c r="E49" s="194"/>
      <c r="F49" s="194"/>
      <c r="G49" s="194"/>
      <c r="H49" s="194"/>
      <c r="I49" s="197"/>
      <c r="J49" s="197"/>
      <c r="M49" s="160"/>
      <c r="N49" s="165"/>
      <c r="O49" s="160"/>
    </row>
    <row r="50" spans="1:15" ht="15" x14ac:dyDescent="0.35">
      <c r="A50" s="196"/>
      <c r="B50" s="194"/>
      <c r="C50" s="194"/>
      <c r="D50" s="194"/>
      <c r="E50" s="194"/>
      <c r="F50" s="194"/>
      <c r="G50" s="194"/>
      <c r="H50" s="194"/>
      <c r="I50" s="197"/>
      <c r="J50" s="197"/>
      <c r="K50" s="161"/>
      <c r="L50" s="161"/>
      <c r="M50" s="162"/>
      <c r="N50" s="162"/>
      <c r="O50" s="160"/>
    </row>
    <row r="51" spans="1:15" x14ac:dyDescent="0.2">
      <c r="A51" s="196"/>
      <c r="B51" s="194"/>
      <c r="C51" s="194"/>
      <c r="D51" s="194"/>
      <c r="E51" s="194"/>
      <c r="F51" s="194"/>
      <c r="G51" s="194"/>
      <c r="H51" s="194"/>
      <c r="I51" s="197"/>
      <c r="J51" s="197"/>
      <c r="K51" s="163"/>
      <c r="L51" s="163"/>
      <c r="M51" s="164"/>
      <c r="N51" s="164"/>
      <c r="O51" s="160"/>
    </row>
    <row r="52" spans="1:15" x14ac:dyDescent="0.2">
      <c r="A52" s="196"/>
      <c r="B52" s="194"/>
      <c r="C52" s="194"/>
      <c r="D52" s="194"/>
      <c r="E52" s="194"/>
      <c r="F52" s="194"/>
      <c r="G52" s="194"/>
      <c r="H52" s="194"/>
      <c r="I52" s="197"/>
      <c r="J52" s="197"/>
      <c r="K52" s="163"/>
      <c r="L52" s="163"/>
      <c r="M52" s="163"/>
      <c r="N52" s="163"/>
    </row>
    <row r="53" spans="1:15" x14ac:dyDescent="0.2">
      <c r="A53" s="196"/>
      <c r="B53" s="194"/>
      <c r="C53" s="194"/>
      <c r="D53" s="194"/>
      <c r="E53" s="194"/>
      <c r="F53" s="194"/>
      <c r="G53" s="194"/>
      <c r="H53" s="194"/>
      <c r="I53" s="197"/>
      <c r="J53" s="197"/>
      <c r="K53" s="163"/>
      <c r="L53" s="163"/>
      <c r="M53" s="163"/>
      <c r="N53" s="163"/>
    </row>
    <row r="54" spans="1:15" x14ac:dyDescent="0.2">
      <c r="A54" s="196"/>
      <c r="B54" s="194"/>
      <c r="C54" s="194"/>
      <c r="D54" s="194"/>
      <c r="E54" s="194"/>
      <c r="F54" s="194"/>
      <c r="G54" s="194"/>
      <c r="H54" s="194"/>
      <c r="I54" s="197"/>
      <c r="J54" s="197"/>
      <c r="K54" s="163"/>
      <c r="L54" s="163"/>
      <c r="M54" s="163"/>
    </row>
    <row r="55" spans="1:15" ht="11.25" customHeight="1" x14ac:dyDescent="0.2">
      <c r="A55" s="196"/>
      <c r="B55" s="194"/>
      <c r="C55" s="194"/>
      <c r="D55" s="194"/>
      <c r="E55" s="194"/>
      <c r="F55" s="194"/>
      <c r="G55" s="194"/>
      <c r="H55" s="194"/>
      <c r="I55" s="197"/>
      <c r="J55" s="197"/>
      <c r="K55" s="163"/>
      <c r="L55" s="163"/>
      <c r="M55" s="163"/>
      <c r="N55" s="163"/>
    </row>
    <row r="56" spans="1:15" ht="16.5" customHeight="1" x14ac:dyDescent="0.2">
      <c r="A56" s="196"/>
      <c r="B56" s="194"/>
      <c r="C56" s="194"/>
      <c r="D56" s="194"/>
      <c r="E56" s="194"/>
      <c r="F56" s="194"/>
      <c r="G56" s="194"/>
      <c r="H56" s="194"/>
      <c r="I56" s="197"/>
      <c r="J56" s="197"/>
      <c r="K56" s="163"/>
      <c r="L56" s="163"/>
      <c r="M56" s="163"/>
      <c r="N56" s="163"/>
    </row>
    <row r="57" spans="1:15" ht="16.5" customHeight="1" x14ac:dyDescent="0.2">
      <c r="A57" s="196"/>
      <c r="B57" s="194"/>
      <c r="C57" s="194"/>
      <c r="D57" s="194"/>
      <c r="E57" s="194"/>
      <c r="F57" s="194"/>
      <c r="G57" s="194"/>
      <c r="H57" s="194"/>
      <c r="I57" s="197"/>
      <c r="J57" s="197"/>
      <c r="K57" s="163"/>
      <c r="L57" s="163"/>
      <c r="M57" s="163"/>
      <c r="N57" s="163"/>
    </row>
    <row r="58" spans="1:15" x14ac:dyDescent="0.2">
      <c r="A58" s="196"/>
      <c r="B58" s="194"/>
      <c r="C58" s="194"/>
      <c r="D58" s="194"/>
      <c r="E58" s="194"/>
      <c r="F58" s="194"/>
      <c r="G58" s="194"/>
      <c r="H58" s="194"/>
      <c r="I58" s="197"/>
      <c r="J58" s="197"/>
    </row>
    <row r="59" spans="1:15" x14ac:dyDescent="0.2">
      <c r="A59" s="196"/>
      <c r="B59" s="194"/>
      <c r="C59" s="194"/>
      <c r="D59" s="194"/>
      <c r="E59" s="194"/>
      <c r="F59" s="194"/>
      <c r="G59" s="194"/>
      <c r="H59" s="194"/>
      <c r="I59" s="197"/>
      <c r="J59" s="197"/>
    </row>
    <row r="60" spans="1:15" x14ac:dyDescent="0.2">
      <c r="A60" s="196"/>
      <c r="B60" s="194"/>
      <c r="C60" s="194"/>
      <c r="D60" s="194"/>
      <c r="E60" s="194"/>
      <c r="F60" s="194"/>
      <c r="G60" s="194"/>
      <c r="H60" s="194"/>
      <c r="I60" s="197"/>
      <c r="J60" s="197"/>
    </row>
    <row r="61" spans="1:15" x14ac:dyDescent="0.2">
      <c r="A61" s="196"/>
      <c r="B61" s="194"/>
      <c r="C61" s="194"/>
      <c r="D61" s="194"/>
      <c r="E61" s="194"/>
      <c r="F61" s="194"/>
      <c r="G61" s="194"/>
      <c r="H61" s="194"/>
      <c r="I61" s="197"/>
      <c r="J61" s="197"/>
    </row>
    <row r="62" spans="1:15" x14ac:dyDescent="0.2">
      <c r="A62" s="196"/>
      <c r="B62" s="194"/>
      <c r="C62" s="194"/>
      <c r="D62" s="194"/>
      <c r="E62" s="194"/>
      <c r="F62" s="194"/>
      <c r="G62" s="194"/>
      <c r="H62" s="194"/>
      <c r="I62" s="197"/>
      <c r="J62" s="197"/>
    </row>
    <row r="63" spans="1:15" x14ac:dyDescent="0.2">
      <c r="A63" s="196"/>
      <c r="B63" s="194"/>
      <c r="C63" s="194"/>
      <c r="D63" s="194"/>
      <c r="E63" s="194"/>
      <c r="F63" s="194"/>
      <c r="G63" s="194"/>
      <c r="H63" s="194"/>
      <c r="I63" s="197"/>
      <c r="J63" s="197"/>
    </row>
    <row r="64" spans="1:15" x14ac:dyDescent="0.2">
      <c r="A64" s="196"/>
      <c r="B64" s="194"/>
      <c r="C64" s="194"/>
      <c r="D64" s="194"/>
      <c r="E64" s="194"/>
      <c r="F64" s="194"/>
      <c r="G64" s="194"/>
      <c r="H64" s="194"/>
      <c r="I64" s="197"/>
      <c r="J64" s="197"/>
    </row>
    <row r="65" spans="1:10" x14ac:dyDescent="0.2">
      <c r="A65" s="196"/>
      <c r="B65" s="194"/>
      <c r="C65" s="194"/>
      <c r="D65" s="194"/>
      <c r="E65" s="194"/>
      <c r="F65" s="194"/>
      <c r="G65" s="194"/>
      <c r="H65" s="194"/>
      <c r="I65" s="197"/>
      <c r="J65" s="197"/>
    </row>
    <row r="66" spans="1:10" x14ac:dyDescent="0.2">
      <c r="A66" s="196"/>
      <c r="B66" s="194"/>
      <c r="C66" s="194"/>
      <c r="D66" s="194"/>
      <c r="E66" s="194"/>
      <c r="F66" s="194"/>
      <c r="G66" s="194"/>
      <c r="H66" s="194"/>
      <c r="I66" s="197"/>
      <c r="J66" s="197"/>
    </row>
    <row r="67" spans="1:10" x14ac:dyDescent="0.2">
      <c r="A67" s="196"/>
      <c r="B67" s="194"/>
      <c r="C67" s="194"/>
      <c r="D67" s="194"/>
      <c r="E67" s="194"/>
      <c r="F67" s="194"/>
      <c r="G67" s="194"/>
      <c r="H67" s="194"/>
      <c r="I67" s="197"/>
      <c r="J67" s="197"/>
    </row>
    <row r="68" spans="1:10" x14ac:dyDescent="0.2">
      <c r="A68" s="196"/>
      <c r="B68" s="194"/>
      <c r="C68" s="194"/>
      <c r="D68" s="194"/>
      <c r="E68" s="194"/>
      <c r="F68" s="194"/>
      <c r="G68" s="194"/>
      <c r="H68" s="194"/>
      <c r="I68" s="197"/>
      <c r="J68" s="197"/>
    </row>
    <row r="69" spans="1:10" x14ac:dyDescent="0.2">
      <c r="A69" s="196"/>
      <c r="B69" s="194"/>
      <c r="C69" s="194"/>
      <c r="D69" s="194"/>
      <c r="E69" s="194"/>
      <c r="F69" s="194"/>
      <c r="G69" s="194"/>
      <c r="H69" s="194"/>
      <c r="I69" s="197"/>
      <c r="J69" s="197"/>
    </row>
    <row r="70" spans="1:10" x14ac:dyDescent="0.2">
      <c r="A70" s="196"/>
      <c r="B70" s="194"/>
      <c r="C70" s="194"/>
      <c r="D70" s="194"/>
      <c r="E70" s="194"/>
      <c r="F70" s="194"/>
      <c r="G70" s="194"/>
      <c r="H70" s="194"/>
      <c r="I70" s="197"/>
      <c r="J70" s="197"/>
    </row>
    <row r="71" spans="1:10" x14ac:dyDescent="0.2">
      <c r="A71" s="196"/>
      <c r="B71" s="194"/>
      <c r="C71" s="194"/>
      <c r="D71" s="194"/>
      <c r="E71" s="194"/>
      <c r="F71" s="194"/>
      <c r="G71" s="194"/>
      <c r="H71" s="194"/>
      <c r="I71" s="197"/>
      <c r="J71" s="197"/>
    </row>
    <row r="72" spans="1:10" x14ac:dyDescent="0.2">
      <c r="A72" s="196"/>
      <c r="B72" s="194"/>
      <c r="C72" s="194"/>
      <c r="D72" s="194"/>
      <c r="E72" s="194"/>
      <c r="F72" s="194"/>
      <c r="G72" s="194"/>
      <c r="H72" s="194"/>
      <c r="I72" s="197"/>
      <c r="J72" s="197"/>
    </row>
    <row r="73" spans="1:10" x14ac:dyDescent="0.2">
      <c r="A73" s="196"/>
      <c r="B73" s="194"/>
      <c r="C73" s="194"/>
      <c r="D73" s="194"/>
      <c r="E73" s="194"/>
      <c r="F73" s="194"/>
      <c r="G73" s="194"/>
      <c r="H73" s="194"/>
      <c r="I73" s="197"/>
      <c r="J73" s="197"/>
    </row>
    <row r="74" spans="1:10" x14ac:dyDescent="0.2">
      <c r="A74" s="196"/>
      <c r="B74" s="194"/>
      <c r="C74" s="194"/>
      <c r="D74" s="194"/>
      <c r="E74" s="194"/>
      <c r="F74" s="194"/>
      <c r="G74" s="194"/>
      <c r="H74" s="194"/>
      <c r="I74" s="197"/>
      <c r="J74" s="197"/>
    </row>
    <row r="75" spans="1:10" x14ac:dyDescent="0.2">
      <c r="A75" s="196"/>
      <c r="B75" s="194"/>
      <c r="C75" s="194"/>
      <c r="D75" s="194"/>
      <c r="E75" s="194"/>
      <c r="F75" s="194"/>
      <c r="G75" s="194"/>
      <c r="H75" s="194"/>
      <c r="I75" s="197"/>
      <c r="J75" s="197"/>
    </row>
    <row r="76" spans="1:10" x14ac:dyDescent="0.2">
      <c r="A76" s="196"/>
      <c r="B76" s="194"/>
      <c r="C76" s="194"/>
      <c r="D76" s="194"/>
      <c r="E76" s="194"/>
      <c r="F76" s="194"/>
      <c r="G76" s="194"/>
      <c r="H76" s="194"/>
      <c r="I76" s="197"/>
      <c r="J76" s="197"/>
    </row>
    <row r="77" spans="1:10" x14ac:dyDescent="0.2">
      <c r="A77" s="196"/>
      <c r="B77" s="194"/>
      <c r="C77" s="194"/>
      <c r="D77" s="194"/>
      <c r="E77" s="194"/>
      <c r="F77" s="194"/>
      <c r="G77" s="194"/>
      <c r="H77" s="194"/>
      <c r="I77" s="197"/>
      <c r="J77" s="197"/>
    </row>
    <row r="78" spans="1:10" x14ac:dyDescent="0.2">
      <c r="A78" s="196"/>
      <c r="B78" s="194"/>
      <c r="C78" s="194"/>
      <c r="D78" s="194"/>
      <c r="E78" s="194"/>
      <c r="F78" s="194"/>
      <c r="G78" s="194"/>
      <c r="H78" s="194"/>
      <c r="I78" s="197"/>
      <c r="J78" s="197"/>
    </row>
    <row r="79" spans="1:10" x14ac:dyDescent="0.2">
      <c r="A79" s="196"/>
      <c r="B79" s="194"/>
      <c r="C79" s="194"/>
      <c r="D79" s="194"/>
      <c r="E79" s="194"/>
      <c r="F79" s="194"/>
      <c r="G79" s="194"/>
      <c r="H79" s="194"/>
      <c r="I79" s="197"/>
      <c r="J79" s="197"/>
    </row>
    <row r="80" spans="1:10" x14ac:dyDescent="0.2">
      <c r="A80" s="196"/>
      <c r="B80" s="194"/>
      <c r="C80" s="194"/>
      <c r="D80" s="194"/>
      <c r="E80" s="194"/>
      <c r="F80" s="194"/>
      <c r="G80" s="194"/>
      <c r="H80" s="194"/>
      <c r="I80" s="197"/>
      <c r="J80" s="197"/>
    </row>
    <row r="81" spans="1:10" x14ac:dyDescent="0.2">
      <c r="A81" s="196"/>
      <c r="B81" s="194"/>
      <c r="C81" s="194"/>
      <c r="D81" s="194"/>
      <c r="E81" s="194"/>
      <c r="F81" s="194"/>
      <c r="G81" s="194"/>
      <c r="H81" s="194"/>
      <c r="I81" s="197"/>
      <c r="J81" s="197"/>
    </row>
    <row r="82" spans="1:10" x14ac:dyDescent="0.2">
      <c r="A82" s="196"/>
      <c r="B82" s="194"/>
      <c r="C82" s="194"/>
      <c r="D82" s="194"/>
      <c r="E82" s="194"/>
      <c r="F82" s="194"/>
      <c r="G82" s="194"/>
      <c r="H82" s="194"/>
      <c r="I82" s="197"/>
      <c r="J82" s="197"/>
    </row>
    <row r="83" spans="1:10" x14ac:dyDescent="0.2">
      <c r="A83" s="196"/>
      <c r="B83" s="194"/>
      <c r="C83" s="194"/>
      <c r="D83" s="194"/>
      <c r="E83" s="194"/>
      <c r="F83" s="194"/>
      <c r="G83" s="194"/>
      <c r="H83" s="194"/>
      <c r="I83" s="197"/>
      <c r="J83" s="197"/>
    </row>
    <row r="84" spans="1:10" x14ac:dyDescent="0.2">
      <c r="A84" s="196"/>
      <c r="B84" s="194"/>
      <c r="C84" s="194"/>
      <c r="D84" s="194"/>
      <c r="E84" s="194"/>
      <c r="F84" s="194"/>
      <c r="G84" s="194"/>
      <c r="H84" s="194"/>
      <c r="I84" s="197"/>
      <c r="J84" s="197"/>
    </row>
    <row r="85" spans="1:10" x14ac:dyDescent="0.2">
      <c r="A85" s="196"/>
      <c r="B85" s="194"/>
      <c r="C85" s="194"/>
      <c r="D85" s="194"/>
      <c r="E85" s="194"/>
      <c r="F85" s="194"/>
      <c r="G85" s="194"/>
      <c r="H85" s="194"/>
      <c r="I85" s="197"/>
      <c r="J85" s="197"/>
    </row>
    <row r="86" spans="1:10" x14ac:dyDescent="0.2">
      <c r="A86" s="196"/>
      <c r="B86" s="194"/>
      <c r="C86" s="194"/>
      <c r="D86" s="194"/>
      <c r="E86" s="194"/>
      <c r="F86" s="194"/>
      <c r="G86" s="194"/>
      <c r="H86" s="194"/>
      <c r="I86" s="197"/>
      <c r="J86" s="197"/>
    </row>
    <row r="87" spans="1:10" x14ac:dyDescent="0.2">
      <c r="A87" s="196"/>
      <c r="B87" s="194"/>
      <c r="C87" s="194"/>
      <c r="D87" s="194"/>
      <c r="E87" s="194"/>
      <c r="F87" s="194"/>
      <c r="G87" s="194"/>
      <c r="H87" s="194"/>
    </row>
    <row r="88" spans="1:10" x14ac:dyDescent="0.2">
      <c r="A88" s="196"/>
      <c r="B88" s="194"/>
      <c r="C88" s="194"/>
      <c r="D88" s="194"/>
      <c r="E88" s="194"/>
      <c r="F88" s="194"/>
      <c r="G88" s="194"/>
      <c r="H88" s="194"/>
    </row>
  </sheetData>
  <pageMargins left="0.25" right="0.25" top="1" bottom="1" header="0.5" footer="0.5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69"/>
  <sheetViews>
    <sheetView view="pageBreakPreview" zoomScale="60" zoomScaleNormal="70" workbookViewId="0">
      <selection activeCell="L31" sqref="L31"/>
    </sheetView>
  </sheetViews>
  <sheetFormatPr defaultColWidth="11.5703125" defaultRowHeight="15.75" x14ac:dyDescent="0.25"/>
  <cols>
    <col min="1" max="1" width="5.42578125" style="62" bestFit="1" customWidth="1"/>
    <col min="2" max="2" width="68.140625" style="63" customWidth="1"/>
    <col min="3" max="3" width="2.140625" style="64" customWidth="1"/>
    <col min="4" max="4" width="24" style="63" customWidth="1"/>
    <col min="5" max="5" width="2.140625" style="64" customWidth="1"/>
    <col min="6" max="6" width="24" style="63" customWidth="1"/>
    <col min="7" max="7" width="2.140625" style="64" customWidth="1"/>
    <col min="8" max="8" width="21.42578125" style="63" customWidth="1"/>
    <col min="9" max="9" width="2.140625" style="64" customWidth="1"/>
    <col min="10" max="10" width="21.42578125" style="63" customWidth="1"/>
    <col min="11" max="11" width="2.140625" style="64" customWidth="1"/>
    <col min="12" max="12" width="21.42578125" style="63" customWidth="1"/>
    <col min="13" max="13" width="2.140625" style="64" customWidth="1"/>
    <col min="14" max="14" width="24" style="63" customWidth="1"/>
    <col min="15" max="15" width="2.140625" style="64" customWidth="1"/>
    <col min="16" max="16" width="24" style="63" customWidth="1"/>
    <col min="17" max="17" width="2.140625" style="64" customWidth="1"/>
    <col min="18" max="18" width="24" style="63" customWidth="1"/>
    <col min="19" max="19" width="12.140625" style="66" bestFit="1" customWidth="1"/>
    <col min="20" max="20" width="23.28515625" style="63" customWidth="1"/>
    <col min="21" max="21" width="13.7109375" style="63" bestFit="1" customWidth="1"/>
    <col min="22" max="22" width="19.7109375" style="63" bestFit="1" customWidth="1"/>
    <col min="23" max="16384" width="11.5703125" style="63"/>
  </cols>
  <sheetData>
    <row r="1" spans="1:22" x14ac:dyDescent="0.25">
      <c r="B1" s="112" t="s">
        <v>40</v>
      </c>
      <c r="R1" s="113" t="s">
        <v>160</v>
      </c>
    </row>
    <row r="2" spans="1:22" x14ac:dyDescent="0.25">
      <c r="B2" s="114" t="s">
        <v>490</v>
      </c>
      <c r="R2" s="115" t="s">
        <v>489</v>
      </c>
      <c r="T2" s="65"/>
    </row>
    <row r="3" spans="1:22" x14ac:dyDescent="0.25">
      <c r="R3" s="116" t="s">
        <v>75</v>
      </c>
    </row>
    <row r="5" spans="1:22" x14ac:dyDescent="0.25">
      <c r="A5" s="201" t="s">
        <v>90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7" spans="1:22" x14ac:dyDescent="0.25">
      <c r="A7" s="201" t="s">
        <v>414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</row>
    <row r="8" spans="1:22" x14ac:dyDescent="0.2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</row>
    <row r="9" spans="1:22" x14ac:dyDescent="0.25">
      <c r="A9" s="204" t="s">
        <v>168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2" x14ac:dyDescent="0.25">
      <c r="A10" s="67"/>
    </row>
    <row r="11" spans="1:22" x14ac:dyDescent="0.25">
      <c r="A11" s="67"/>
      <c r="B11" s="68"/>
      <c r="C11" s="69"/>
      <c r="D11" s="70"/>
      <c r="E11" s="69"/>
      <c r="F11" s="68"/>
      <c r="G11" s="69"/>
      <c r="H11" s="68"/>
      <c r="I11" s="69"/>
      <c r="J11" s="68"/>
      <c r="K11" s="69"/>
      <c r="L11" s="68"/>
      <c r="M11" s="69"/>
      <c r="N11" s="68"/>
      <c r="O11" s="69"/>
      <c r="P11" s="68"/>
      <c r="Q11" s="69"/>
      <c r="R11" s="68"/>
    </row>
    <row r="12" spans="1:22" x14ac:dyDescent="0.25">
      <c r="A12" s="67"/>
      <c r="B12" s="71"/>
      <c r="L12" s="72" t="s">
        <v>118</v>
      </c>
      <c r="N12" s="72" t="s">
        <v>118</v>
      </c>
    </row>
    <row r="13" spans="1:22" x14ac:dyDescent="0.25">
      <c r="A13" s="67"/>
      <c r="B13" s="68"/>
      <c r="C13" s="69"/>
      <c r="D13" s="73" t="s">
        <v>118</v>
      </c>
      <c r="E13" s="69"/>
      <c r="F13" s="73" t="s">
        <v>118</v>
      </c>
      <c r="G13" s="69"/>
      <c r="H13" s="72" t="s">
        <v>118</v>
      </c>
      <c r="I13" s="69"/>
      <c r="J13" s="72" t="s">
        <v>118</v>
      </c>
      <c r="K13" s="69"/>
      <c r="L13" s="72" t="s">
        <v>119</v>
      </c>
      <c r="M13" s="69"/>
      <c r="N13" s="72" t="s">
        <v>119</v>
      </c>
      <c r="O13" s="69"/>
      <c r="P13" s="73" t="s">
        <v>120</v>
      </c>
      <c r="Q13" s="69"/>
      <c r="R13" s="73" t="s">
        <v>86</v>
      </c>
    </row>
    <row r="14" spans="1:22" x14ac:dyDescent="0.25">
      <c r="A14" s="67"/>
      <c r="B14" s="68"/>
      <c r="C14" s="69"/>
      <c r="D14" s="73" t="s">
        <v>119</v>
      </c>
      <c r="E14" s="69"/>
      <c r="F14" s="73" t="s">
        <v>119</v>
      </c>
      <c r="G14" s="69"/>
      <c r="H14" s="72" t="s">
        <v>119</v>
      </c>
      <c r="I14" s="69"/>
      <c r="J14" s="72" t="s">
        <v>119</v>
      </c>
      <c r="K14" s="69"/>
      <c r="L14" s="74" t="s">
        <v>121</v>
      </c>
      <c r="M14" s="69"/>
      <c r="N14" s="74" t="s">
        <v>121</v>
      </c>
      <c r="O14" s="69"/>
      <c r="P14" s="73" t="s">
        <v>119</v>
      </c>
      <c r="Q14" s="69"/>
      <c r="R14" s="73" t="s">
        <v>122</v>
      </c>
    </row>
    <row r="15" spans="1:22" x14ac:dyDescent="0.25">
      <c r="A15" s="67"/>
      <c r="B15" s="68" t="s">
        <v>123</v>
      </c>
      <c r="C15" s="69"/>
      <c r="D15" s="74" t="s">
        <v>124</v>
      </c>
      <c r="E15" s="69"/>
      <c r="F15" s="74" t="s">
        <v>125</v>
      </c>
      <c r="G15" s="69"/>
      <c r="H15" s="74" t="s">
        <v>126</v>
      </c>
      <c r="I15" s="69"/>
      <c r="J15" s="74" t="s">
        <v>127</v>
      </c>
      <c r="K15" s="69"/>
      <c r="L15" s="74" t="s">
        <v>491</v>
      </c>
      <c r="M15" s="69"/>
      <c r="N15" s="74" t="s">
        <v>129</v>
      </c>
      <c r="O15" s="69"/>
      <c r="P15" s="74" t="s">
        <v>130</v>
      </c>
      <c r="Q15" s="69"/>
      <c r="R15" s="74" t="s">
        <v>130</v>
      </c>
    </row>
    <row r="16" spans="1:22" x14ac:dyDescent="0.25">
      <c r="A16" s="67"/>
      <c r="B16" s="75">
        <v>-1</v>
      </c>
      <c r="C16" s="69"/>
      <c r="D16" s="76">
        <v>-2</v>
      </c>
      <c r="E16" s="69"/>
      <c r="F16" s="75">
        <v>-3</v>
      </c>
      <c r="G16" s="69"/>
      <c r="H16" s="75">
        <v>-4</v>
      </c>
      <c r="I16" s="69"/>
      <c r="J16" s="75">
        <v>-5</v>
      </c>
      <c r="K16" s="69"/>
      <c r="L16" s="75">
        <v>-6</v>
      </c>
      <c r="M16" s="69"/>
      <c r="N16" s="75">
        <v>-7</v>
      </c>
      <c r="O16" s="69"/>
      <c r="P16" s="75">
        <v>-8</v>
      </c>
      <c r="Q16" s="69"/>
      <c r="R16" s="75">
        <v>-9</v>
      </c>
      <c r="T16" s="77"/>
      <c r="U16" s="64"/>
      <c r="V16" s="64"/>
    </row>
    <row r="17" spans="1:22" x14ac:dyDescent="0.25">
      <c r="A17" s="67"/>
      <c r="B17" s="68"/>
      <c r="C17" s="69"/>
      <c r="D17" s="68"/>
      <c r="E17" s="69"/>
      <c r="F17" s="73"/>
      <c r="G17" s="69"/>
      <c r="H17" s="68"/>
      <c r="I17" s="69"/>
      <c r="J17" s="68"/>
      <c r="K17" s="69"/>
      <c r="L17" s="68"/>
      <c r="M17" s="69"/>
      <c r="N17" s="74" t="s">
        <v>492</v>
      </c>
      <c r="O17" s="69"/>
      <c r="P17" s="68"/>
      <c r="Q17" s="69"/>
      <c r="R17" s="68" t="s">
        <v>132</v>
      </c>
      <c r="T17" s="64"/>
      <c r="U17" s="64"/>
      <c r="V17" s="64"/>
    </row>
    <row r="18" spans="1:22" ht="21" customHeight="1" x14ac:dyDescent="0.25">
      <c r="A18" s="78">
        <f>1</f>
        <v>1</v>
      </c>
      <c r="B18" s="79" t="s">
        <v>133</v>
      </c>
      <c r="C18" s="80"/>
      <c r="D18" s="81">
        <v>9648004629.5625172</v>
      </c>
      <c r="E18" s="82"/>
      <c r="F18" s="81">
        <v>1614467100.5914657</v>
      </c>
      <c r="G18" s="82"/>
      <c r="H18" s="81">
        <v>9302786.7492307685</v>
      </c>
      <c r="I18" s="82"/>
      <c r="J18" s="81">
        <v>169323625.11020941</v>
      </c>
      <c r="K18" s="82"/>
      <c r="L18" s="81">
        <v>0</v>
      </c>
      <c r="M18" s="82"/>
      <c r="N18" s="81">
        <f>D18-SUM(F18:L18)</f>
        <v>7854911117.1116114</v>
      </c>
      <c r="O18" s="82"/>
      <c r="P18" s="81">
        <f>R18-D18</f>
        <v>671304591.21236229</v>
      </c>
      <c r="Q18" s="82"/>
      <c r="R18" s="81">
        <v>10319309220.774879</v>
      </c>
      <c r="T18" s="64"/>
      <c r="U18" s="64"/>
      <c r="V18" s="83"/>
    </row>
    <row r="19" spans="1:22" ht="13.5" customHeight="1" x14ac:dyDescent="0.25">
      <c r="A19" s="67"/>
      <c r="B19" s="79"/>
      <c r="C19" s="80"/>
      <c r="D19" s="84"/>
      <c r="E19" s="82"/>
      <c r="F19" s="84"/>
      <c r="G19" s="82"/>
      <c r="H19" s="84"/>
      <c r="I19" s="82"/>
      <c r="J19" s="84"/>
      <c r="K19" s="82"/>
      <c r="L19" s="84"/>
      <c r="M19" s="82"/>
      <c r="N19" s="84"/>
      <c r="O19" s="82"/>
      <c r="P19" s="84"/>
      <c r="Q19" s="82"/>
      <c r="R19" s="84"/>
      <c r="T19" s="64"/>
      <c r="U19" s="64"/>
      <c r="V19" s="64"/>
    </row>
    <row r="20" spans="1:22" ht="21" customHeight="1" x14ac:dyDescent="0.25">
      <c r="A20" s="78">
        <f>1+A18</f>
        <v>2</v>
      </c>
      <c r="B20" s="79" t="s">
        <v>134</v>
      </c>
      <c r="C20" s="80"/>
      <c r="D20" s="84"/>
      <c r="E20" s="82"/>
      <c r="F20" s="84"/>
      <c r="G20" s="82"/>
      <c r="H20" s="84"/>
      <c r="I20" s="82"/>
      <c r="J20" s="84"/>
      <c r="K20" s="82"/>
      <c r="L20" s="84"/>
      <c r="M20" s="82"/>
      <c r="N20" s="84"/>
      <c r="O20" s="82"/>
      <c r="P20" s="84"/>
      <c r="Q20" s="82"/>
      <c r="R20" s="84"/>
      <c r="T20" s="64"/>
      <c r="U20" s="64"/>
      <c r="V20" s="64"/>
    </row>
    <row r="21" spans="1:22" ht="21" customHeight="1" x14ac:dyDescent="0.25">
      <c r="A21" s="78">
        <f>1+A20</f>
        <v>3</v>
      </c>
      <c r="B21" s="79" t="s">
        <v>135</v>
      </c>
      <c r="C21" s="80"/>
      <c r="D21" s="84">
        <v>3249388139.7293544</v>
      </c>
      <c r="E21" s="82"/>
      <c r="F21" s="84">
        <v>150188135.12228954</v>
      </c>
      <c r="G21" s="82"/>
      <c r="H21" s="84">
        <v>3824710.2646619915</v>
      </c>
      <c r="I21" s="82"/>
      <c r="J21" s="84">
        <v>121300803.32836412</v>
      </c>
      <c r="K21" s="82"/>
      <c r="L21" s="84">
        <v>-1386091.6543753601</v>
      </c>
      <c r="M21" s="82"/>
      <c r="N21" s="84">
        <f>D21-SUM(F21:J21)+L21</f>
        <v>2972688399.359663</v>
      </c>
      <c r="O21" s="82"/>
      <c r="P21" s="84">
        <f>R21-D21</f>
        <v>247800308.49742365</v>
      </c>
      <c r="Q21" s="82"/>
      <c r="R21" s="84">
        <v>3497188448.226778</v>
      </c>
      <c r="T21" s="64"/>
      <c r="U21" s="64"/>
      <c r="V21" s="83"/>
    </row>
    <row r="22" spans="1:22" ht="13.5" customHeight="1" x14ac:dyDescent="0.25">
      <c r="A22" s="78"/>
      <c r="B22" s="79"/>
      <c r="C22" s="80"/>
      <c r="D22" s="84"/>
      <c r="E22" s="82"/>
      <c r="F22" s="84"/>
      <c r="G22" s="82"/>
      <c r="H22" s="84"/>
      <c r="I22" s="82"/>
      <c r="J22" s="84"/>
      <c r="K22" s="82"/>
      <c r="L22" s="84"/>
      <c r="M22" s="82"/>
      <c r="N22" s="84"/>
      <c r="O22" s="82"/>
      <c r="P22" s="84"/>
      <c r="Q22" s="82"/>
      <c r="R22" s="84"/>
      <c r="T22" s="64"/>
      <c r="U22" s="64"/>
      <c r="V22" s="64"/>
    </row>
    <row r="23" spans="1:22" ht="21" customHeight="1" x14ac:dyDescent="0.25">
      <c r="A23" s="78">
        <f>1+A21</f>
        <v>4</v>
      </c>
      <c r="B23" s="79" t="s">
        <v>136</v>
      </c>
      <c r="C23" s="80"/>
      <c r="D23" s="85">
        <f>D18-D21</f>
        <v>6398616489.8331623</v>
      </c>
      <c r="E23" s="82"/>
      <c r="F23" s="85">
        <f>+F18-F21</f>
        <v>1464278965.4691763</v>
      </c>
      <c r="G23" s="82"/>
      <c r="H23" s="85">
        <f>+H18-H21</f>
        <v>5478076.4845687766</v>
      </c>
      <c r="I23" s="82"/>
      <c r="J23" s="85">
        <f>+J18-J21</f>
        <v>48022821.781845286</v>
      </c>
      <c r="K23" s="82"/>
      <c r="L23" s="85">
        <f>+L18-L21</f>
        <v>1386091.6543753601</v>
      </c>
      <c r="M23" s="82"/>
      <c r="N23" s="85">
        <f>+N18-N21</f>
        <v>4882222717.7519484</v>
      </c>
      <c r="O23" s="82"/>
      <c r="P23" s="85">
        <f>P18-P21</f>
        <v>423504282.71493864</v>
      </c>
      <c r="Q23" s="82"/>
      <c r="R23" s="85">
        <f>+R18-R21</f>
        <v>6822120772.5481014</v>
      </c>
      <c r="T23" s="64"/>
      <c r="U23" s="64"/>
      <c r="V23" s="82"/>
    </row>
    <row r="24" spans="1:22" ht="13.5" customHeight="1" x14ac:dyDescent="0.25">
      <c r="A24" s="78"/>
      <c r="B24" s="79"/>
      <c r="C24" s="80"/>
      <c r="D24" s="84"/>
      <c r="E24" s="82"/>
      <c r="F24" s="84"/>
      <c r="G24" s="82"/>
      <c r="H24" s="84"/>
      <c r="I24" s="82"/>
      <c r="J24" s="84"/>
      <c r="K24" s="82"/>
      <c r="L24" s="84"/>
      <c r="M24" s="82"/>
      <c r="N24" s="84"/>
      <c r="O24" s="82"/>
      <c r="P24" s="84"/>
      <c r="Q24" s="82"/>
      <c r="R24" s="84"/>
    </row>
    <row r="25" spans="1:22" ht="21" customHeight="1" x14ac:dyDescent="0.25">
      <c r="A25" s="78">
        <f>1+A23</f>
        <v>5</v>
      </c>
      <c r="B25" s="79" t="s">
        <v>134</v>
      </c>
      <c r="C25" s="80"/>
      <c r="D25" s="84"/>
      <c r="E25" s="82"/>
      <c r="F25" s="84"/>
      <c r="G25" s="82"/>
      <c r="H25" s="84"/>
      <c r="I25" s="82"/>
      <c r="J25" s="84"/>
      <c r="K25" s="82"/>
      <c r="L25" s="84"/>
      <c r="M25" s="82"/>
      <c r="N25" s="84"/>
      <c r="O25" s="82"/>
      <c r="P25" s="84"/>
      <c r="Q25" s="82"/>
      <c r="R25" s="84"/>
      <c r="S25" s="86"/>
    </row>
    <row r="26" spans="1:22" ht="21" customHeight="1" x14ac:dyDescent="0.25">
      <c r="A26" s="78">
        <f>1+A25</f>
        <v>6</v>
      </c>
      <c r="B26" s="79" t="s">
        <v>137</v>
      </c>
      <c r="C26" s="80"/>
      <c r="D26" s="84">
        <v>951646.55364259344</v>
      </c>
      <c r="E26" s="82"/>
      <c r="F26" s="84">
        <v>0</v>
      </c>
      <c r="G26" s="82"/>
      <c r="H26" s="84">
        <v>0</v>
      </c>
      <c r="I26" s="82"/>
      <c r="J26" s="84">
        <v>0</v>
      </c>
      <c r="K26" s="82"/>
      <c r="L26" s="84">
        <v>0</v>
      </c>
      <c r="M26" s="82"/>
      <c r="N26" s="84">
        <f t="shared" ref="N26:N28" si="0">D26-SUM(F26:L26)</f>
        <v>951646.55364259344</v>
      </c>
      <c r="O26" s="82"/>
      <c r="P26" s="84">
        <f t="shared" ref="P26:P28" si="1">R26-D26</f>
        <v>29334.816357406205</v>
      </c>
      <c r="Q26" s="82"/>
      <c r="R26" s="84">
        <v>980981.36999999965</v>
      </c>
      <c r="T26" s="87"/>
    </row>
    <row r="27" spans="1:22" ht="21" customHeight="1" x14ac:dyDescent="0.25">
      <c r="A27" s="78">
        <f>1+A26</f>
        <v>7</v>
      </c>
      <c r="B27" s="79" t="s">
        <v>138</v>
      </c>
      <c r="C27" s="80"/>
      <c r="D27" s="84">
        <v>1318146331.5784707</v>
      </c>
      <c r="E27" s="88"/>
      <c r="F27" s="89">
        <v>340185418.51737428</v>
      </c>
      <c r="G27" s="88"/>
      <c r="H27" s="89">
        <v>1629532.0145812586</v>
      </c>
      <c r="I27" s="88"/>
      <c r="J27" s="89">
        <v>0</v>
      </c>
      <c r="K27" s="88"/>
      <c r="L27" s="84">
        <f>-L21*0.389</f>
        <v>539189.65355201508</v>
      </c>
      <c r="M27" s="88"/>
      <c r="N27" s="84">
        <f>D27-SUM(F27:J27)+L27</f>
        <v>976870570.70006728</v>
      </c>
      <c r="O27" s="88"/>
      <c r="P27" s="84">
        <f t="shared" si="1"/>
        <v>86850821.421529293</v>
      </c>
      <c r="Q27" s="88"/>
      <c r="R27" s="84">
        <v>1404997153</v>
      </c>
    </row>
    <row r="28" spans="1:22" ht="21" customHeight="1" x14ac:dyDescent="0.25">
      <c r="A28" s="78">
        <f>A27+1</f>
        <v>8</v>
      </c>
      <c r="B28" s="90" t="s">
        <v>139</v>
      </c>
      <c r="C28" s="80"/>
      <c r="D28" s="84">
        <v>84144326.90693669</v>
      </c>
      <c r="E28" s="82"/>
      <c r="F28" s="82">
        <v>0</v>
      </c>
      <c r="G28" s="82"/>
      <c r="H28" s="82">
        <v>0</v>
      </c>
      <c r="I28" s="82"/>
      <c r="J28" s="82">
        <v>0</v>
      </c>
      <c r="K28" s="82"/>
      <c r="L28" s="82">
        <v>0</v>
      </c>
      <c r="M28" s="82"/>
      <c r="N28" s="82">
        <f t="shared" si="0"/>
        <v>84144326.90693669</v>
      </c>
      <c r="O28" s="82"/>
      <c r="P28" s="84">
        <f t="shared" si="1"/>
        <v>5787249.0930633098</v>
      </c>
      <c r="Q28" s="82"/>
      <c r="R28" s="84">
        <v>89931576</v>
      </c>
    </row>
    <row r="29" spans="1:22" ht="12" customHeight="1" x14ac:dyDescent="0.25">
      <c r="A29" s="78"/>
      <c r="B29" s="79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22" ht="21" customHeight="1" x14ac:dyDescent="0.25">
      <c r="A30" s="78">
        <f>1+A28</f>
        <v>9</v>
      </c>
      <c r="B30" s="79" t="s">
        <v>140</v>
      </c>
      <c r="C30" s="80"/>
      <c r="D30" s="85">
        <f>SUM(D26:D29)</f>
        <v>1403242305.0390499</v>
      </c>
      <c r="E30" s="82"/>
      <c r="F30" s="85">
        <f>SUM(F26:F29)</f>
        <v>340185418.51737428</v>
      </c>
      <c r="G30" s="82"/>
      <c r="H30" s="85">
        <f>SUM(H26:H29)</f>
        <v>1629532.0145812586</v>
      </c>
      <c r="I30" s="82"/>
      <c r="J30" s="85">
        <f>SUM(J26:J29)</f>
        <v>0</v>
      </c>
      <c r="K30" s="82"/>
      <c r="L30" s="85">
        <f>SUM(L26:L29)</f>
        <v>539189.65355201508</v>
      </c>
      <c r="M30" s="82"/>
      <c r="N30" s="85">
        <f>SUM(N26:N29)</f>
        <v>1061966544.1606466</v>
      </c>
      <c r="O30" s="82"/>
      <c r="P30" s="85">
        <f>SUM(P26:P29)</f>
        <v>92667405.330950007</v>
      </c>
      <c r="Q30" s="82"/>
      <c r="R30" s="85">
        <f>SUM(R26:R29)</f>
        <v>1495909710.3699999</v>
      </c>
    </row>
    <row r="31" spans="1:22" ht="13.5" customHeight="1" x14ac:dyDescent="0.25">
      <c r="A31" s="67"/>
      <c r="B31" s="79"/>
      <c r="C31" s="80"/>
      <c r="D31" s="84"/>
      <c r="E31" s="82"/>
      <c r="F31" s="84"/>
      <c r="G31" s="82"/>
      <c r="H31" s="84"/>
      <c r="I31" s="82"/>
      <c r="J31" s="84"/>
      <c r="K31" s="82"/>
      <c r="L31" s="84"/>
      <c r="M31" s="82"/>
      <c r="N31" s="84"/>
      <c r="O31" s="82"/>
      <c r="P31" s="84"/>
      <c r="Q31" s="82"/>
      <c r="R31" s="84"/>
    </row>
    <row r="32" spans="1:22" ht="21" customHeight="1" x14ac:dyDescent="0.25">
      <c r="A32" s="67">
        <f>1+A30</f>
        <v>10</v>
      </c>
      <c r="B32" s="79" t="s">
        <v>141</v>
      </c>
      <c r="C32" s="80"/>
      <c r="D32" s="85">
        <f>D23-D30</f>
        <v>4995374184.7941122</v>
      </c>
      <c r="E32" s="82"/>
      <c r="F32" s="85">
        <f>+F23-F30</f>
        <v>1124093546.951802</v>
      </c>
      <c r="G32" s="82"/>
      <c r="H32" s="85">
        <f>+H23-H30</f>
        <v>3848544.4699875182</v>
      </c>
      <c r="I32" s="82"/>
      <c r="J32" s="85">
        <f>+J23-J30</f>
        <v>48022821.781845286</v>
      </c>
      <c r="K32" s="82"/>
      <c r="L32" s="85">
        <f>+L23-L30</f>
        <v>846902.00082334504</v>
      </c>
      <c r="M32" s="82"/>
      <c r="N32" s="85">
        <f>+N23-N30</f>
        <v>3820256173.5913019</v>
      </c>
      <c r="O32" s="82"/>
      <c r="P32" s="85">
        <f>P23-P30</f>
        <v>330836877.38398862</v>
      </c>
      <c r="Q32" s="82"/>
      <c r="R32" s="85">
        <f>+R23-R30</f>
        <v>5326211062.1781015</v>
      </c>
    </row>
    <row r="33" spans="1:19" ht="15" customHeight="1" x14ac:dyDescent="0.25">
      <c r="A33" s="67"/>
      <c r="B33" s="79"/>
      <c r="C33" s="80"/>
      <c r="D33" s="84"/>
      <c r="E33" s="82"/>
      <c r="F33" s="84"/>
      <c r="G33" s="82"/>
      <c r="H33" s="84"/>
      <c r="I33" s="82"/>
      <c r="J33" s="84"/>
      <c r="K33" s="82"/>
      <c r="L33" s="84"/>
      <c r="M33" s="82"/>
      <c r="N33" s="84"/>
      <c r="O33" s="82"/>
      <c r="P33" s="84"/>
      <c r="Q33" s="82"/>
      <c r="R33" s="84"/>
    </row>
    <row r="34" spans="1:19" ht="21" customHeight="1" x14ac:dyDescent="0.25">
      <c r="A34" s="67">
        <f>1+A32</f>
        <v>11</v>
      </c>
      <c r="B34" s="79" t="s">
        <v>142</v>
      </c>
      <c r="C34" s="80"/>
      <c r="D34" s="84"/>
      <c r="E34" s="82"/>
      <c r="F34" s="84"/>
      <c r="G34" s="82"/>
      <c r="H34" s="84"/>
      <c r="I34" s="82"/>
      <c r="J34" s="84"/>
      <c r="K34" s="82"/>
      <c r="L34" s="84"/>
      <c r="M34" s="82"/>
      <c r="N34" s="84"/>
      <c r="O34" s="82"/>
      <c r="P34" s="84"/>
      <c r="Q34" s="82"/>
      <c r="R34" s="84"/>
    </row>
    <row r="35" spans="1:19" ht="21" customHeight="1" x14ac:dyDescent="0.25">
      <c r="A35" s="78">
        <f>1+A34</f>
        <v>12</v>
      </c>
      <c r="B35" s="90" t="s">
        <v>143</v>
      </c>
      <c r="C35" s="80"/>
      <c r="D35" s="89">
        <v>115326297.53939542</v>
      </c>
      <c r="E35" s="82"/>
      <c r="F35" s="84">
        <v>0</v>
      </c>
      <c r="G35" s="82"/>
      <c r="H35" s="84">
        <v>0</v>
      </c>
      <c r="I35" s="82"/>
      <c r="J35" s="84">
        <v>0</v>
      </c>
      <c r="K35" s="82"/>
      <c r="L35" s="84">
        <v>0</v>
      </c>
      <c r="M35" s="82"/>
      <c r="N35" s="84">
        <f t="shared" ref="N35:N37" si="2">D35-SUM(F35:L35)</f>
        <v>115326297.53939542</v>
      </c>
      <c r="O35" s="82"/>
      <c r="P35" s="89">
        <f t="shared" ref="P35:P39" si="3">R35-D35</f>
        <v>7834107.4606045783</v>
      </c>
      <c r="Q35" s="82"/>
      <c r="R35" s="89">
        <v>123160405</v>
      </c>
    </row>
    <row r="36" spans="1:19" ht="21" customHeight="1" x14ac:dyDescent="0.25">
      <c r="A36" s="78">
        <f>1+A35</f>
        <v>13</v>
      </c>
      <c r="B36" s="91" t="s">
        <v>144</v>
      </c>
      <c r="C36" s="80"/>
      <c r="D36" s="89">
        <v>15604811.831492923</v>
      </c>
      <c r="E36" s="82"/>
      <c r="F36" s="84">
        <v>0</v>
      </c>
      <c r="G36" s="82"/>
      <c r="H36" s="84">
        <v>0</v>
      </c>
      <c r="I36" s="82"/>
      <c r="J36" s="84">
        <v>0</v>
      </c>
      <c r="K36" s="82"/>
      <c r="L36" s="84">
        <v>0</v>
      </c>
      <c r="M36" s="82"/>
      <c r="N36" s="84">
        <f t="shared" si="2"/>
        <v>15604811.831492923</v>
      </c>
      <c r="O36" s="82"/>
      <c r="P36" s="89">
        <f t="shared" si="3"/>
        <v>222935.71060389653</v>
      </c>
      <c r="Q36" s="82"/>
      <c r="R36" s="89">
        <v>15827747.54209682</v>
      </c>
    </row>
    <row r="37" spans="1:19" ht="21" customHeight="1" x14ac:dyDescent="0.25">
      <c r="A37" s="78">
        <f>1+A36</f>
        <v>14</v>
      </c>
      <c r="B37" s="79" t="s">
        <v>145</v>
      </c>
      <c r="C37" s="80"/>
      <c r="D37" s="89">
        <v>121416.07413391923</v>
      </c>
      <c r="E37" s="82"/>
      <c r="F37" s="89">
        <v>121416.07413391923</v>
      </c>
      <c r="G37" s="82"/>
      <c r="H37" s="84">
        <v>0</v>
      </c>
      <c r="I37" s="82"/>
      <c r="J37" s="84">
        <v>0</v>
      </c>
      <c r="K37" s="82"/>
      <c r="L37" s="84">
        <v>0</v>
      </c>
      <c r="M37" s="82"/>
      <c r="N37" s="84">
        <f t="shared" si="2"/>
        <v>0</v>
      </c>
      <c r="O37" s="82"/>
      <c r="P37" s="89">
        <f t="shared" si="3"/>
        <v>8105.9258660807682</v>
      </c>
      <c r="Q37" s="82"/>
      <c r="R37" s="89">
        <v>129522</v>
      </c>
      <c r="S37" s="92"/>
    </row>
    <row r="38" spans="1:19" ht="21" customHeight="1" x14ac:dyDescent="0.25">
      <c r="A38" s="78">
        <f>1+A37</f>
        <v>15</v>
      </c>
      <c r="B38" s="79" t="s">
        <v>487</v>
      </c>
      <c r="C38" s="80"/>
      <c r="D38" s="82">
        <v>97138036.775602996</v>
      </c>
      <c r="E38" s="82"/>
      <c r="F38" s="82">
        <v>2498510.75</v>
      </c>
      <c r="G38" s="82"/>
      <c r="H38" s="82">
        <v>0</v>
      </c>
      <c r="I38" s="82"/>
      <c r="J38" s="82">
        <v>0</v>
      </c>
      <c r="K38" s="82"/>
      <c r="L38" s="82">
        <v>-328365</v>
      </c>
      <c r="M38" s="82"/>
      <c r="N38" s="84">
        <f>D38-SUM(F38:J38)+L38</f>
        <v>94311161.025602996</v>
      </c>
      <c r="O38" s="82"/>
      <c r="P38" s="82">
        <f t="shared" si="3"/>
        <v>8952346.7546658069</v>
      </c>
      <c r="Q38" s="82"/>
      <c r="R38" s="82">
        <v>106090383.5302688</v>
      </c>
    </row>
    <row r="39" spans="1:19" ht="21" customHeight="1" x14ac:dyDescent="0.25">
      <c r="A39" s="78">
        <f t="shared" ref="A39" si="4">A38+1</f>
        <v>16</v>
      </c>
      <c r="B39" s="129" t="s">
        <v>392</v>
      </c>
      <c r="C39" s="108"/>
      <c r="D39" s="108">
        <v>96343596</v>
      </c>
      <c r="E39" s="108"/>
      <c r="F39" s="108">
        <v>96343596</v>
      </c>
      <c r="G39" s="108"/>
      <c r="H39" s="84">
        <v>0</v>
      </c>
      <c r="I39" s="82"/>
      <c r="J39" s="84">
        <v>0</v>
      </c>
      <c r="K39" s="82"/>
      <c r="L39" s="84">
        <v>0</v>
      </c>
      <c r="M39" s="82"/>
      <c r="N39" s="84">
        <f t="shared" ref="N39" si="5">D39-SUM(F39:L39)</f>
        <v>0</v>
      </c>
      <c r="O39" s="82"/>
      <c r="P39" s="89">
        <f t="shared" si="3"/>
        <v>5594096.8288678676</v>
      </c>
      <c r="Q39" s="82"/>
      <c r="R39" s="84">
        <v>101937692.82886787</v>
      </c>
      <c r="S39" s="92"/>
    </row>
    <row r="40" spans="1:19" ht="13.5" customHeight="1" x14ac:dyDescent="0.25">
      <c r="A40" s="78"/>
      <c r="B40" s="79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</row>
    <row r="41" spans="1:19" ht="21" customHeight="1" x14ac:dyDescent="0.25">
      <c r="A41" s="78">
        <f>A39+1</f>
        <v>17</v>
      </c>
      <c r="B41" s="93" t="s">
        <v>146</v>
      </c>
      <c r="C41" s="80"/>
      <c r="D41" s="85">
        <f>SUM(D35:D39)</f>
        <v>324534158.22062528</v>
      </c>
      <c r="E41" s="82"/>
      <c r="F41" s="85">
        <f>SUM(F35:F39)</f>
        <v>98963522.824133918</v>
      </c>
      <c r="G41" s="82"/>
      <c r="H41" s="85">
        <f>SUM(H35:H39)</f>
        <v>0</v>
      </c>
      <c r="I41" s="82"/>
      <c r="J41" s="85">
        <f>SUM(J35:J39)</f>
        <v>0</v>
      </c>
      <c r="K41" s="82"/>
      <c r="L41" s="85">
        <f>SUM(L35:L39)</f>
        <v>-328365</v>
      </c>
      <c r="M41" s="82"/>
      <c r="N41" s="85">
        <f>SUM(N35:N39)</f>
        <v>225242270.39649135</v>
      </c>
      <c r="O41" s="82"/>
      <c r="P41" s="85">
        <f>SUM(P35:P39)</f>
        <v>22611592.680608228</v>
      </c>
      <c r="Q41" s="82"/>
      <c r="R41" s="85">
        <f>SUM(R35:R39)</f>
        <v>347145750.90123349</v>
      </c>
    </row>
    <row r="42" spans="1:19" ht="13.5" customHeight="1" x14ac:dyDescent="0.25">
      <c r="A42" s="78"/>
      <c r="B42" s="79"/>
      <c r="C42" s="80"/>
      <c r="D42" s="84"/>
      <c r="E42" s="82"/>
      <c r="F42" s="84"/>
      <c r="G42" s="82"/>
      <c r="H42" s="84"/>
      <c r="I42" s="82"/>
      <c r="J42" s="84"/>
      <c r="K42" s="82"/>
      <c r="L42" s="84"/>
      <c r="M42" s="82"/>
      <c r="N42" s="84"/>
      <c r="O42" s="82"/>
      <c r="P42" s="84"/>
      <c r="Q42" s="82"/>
      <c r="R42" s="84"/>
    </row>
    <row r="43" spans="1:19" ht="21" customHeight="1" thickBot="1" x14ac:dyDescent="0.3">
      <c r="A43" s="78">
        <f>1+A41</f>
        <v>18</v>
      </c>
      <c r="B43" s="90" t="s">
        <v>147</v>
      </c>
      <c r="C43" s="80"/>
      <c r="D43" s="94">
        <f>+D32+D41</f>
        <v>5319908343.0147371</v>
      </c>
      <c r="E43" s="95"/>
      <c r="F43" s="94">
        <f>+F32+F41</f>
        <v>1223057069.7759359</v>
      </c>
      <c r="G43" s="95"/>
      <c r="H43" s="94">
        <f>+H32+H41</f>
        <v>3848544.4699875182</v>
      </c>
      <c r="I43" s="95"/>
      <c r="J43" s="94">
        <f>+J32+J41</f>
        <v>48022821.781845286</v>
      </c>
      <c r="K43" s="95"/>
      <c r="L43" s="94">
        <f>+L32+L41</f>
        <v>518537.00082334504</v>
      </c>
      <c r="M43" s="95"/>
      <c r="N43" s="94">
        <f>+N32+N41</f>
        <v>4045498443.9877934</v>
      </c>
      <c r="O43" s="95"/>
      <c r="P43" s="94">
        <f>+P32+P41</f>
        <v>353448470.06459683</v>
      </c>
      <c r="Q43" s="95"/>
      <c r="R43" s="94">
        <f>+R32+R41</f>
        <v>5673356813.0793352</v>
      </c>
    </row>
    <row r="44" spans="1:19" ht="13.5" customHeight="1" thickTop="1" x14ac:dyDescent="0.25">
      <c r="A44" s="78"/>
      <c r="B44" s="79"/>
      <c r="C44" s="80"/>
      <c r="D44" s="84"/>
      <c r="E44" s="82"/>
      <c r="F44" s="84"/>
      <c r="G44" s="82"/>
      <c r="H44" s="84"/>
      <c r="I44" s="82"/>
      <c r="J44" s="84"/>
      <c r="K44" s="82"/>
      <c r="L44" s="84"/>
      <c r="M44" s="82"/>
      <c r="N44" s="84"/>
      <c r="O44" s="82"/>
      <c r="P44" s="84"/>
      <c r="Q44" s="82"/>
      <c r="R44" s="84"/>
    </row>
    <row r="45" spans="1:19" ht="21" customHeight="1" x14ac:dyDescent="0.25">
      <c r="A45" s="78">
        <f>1+A43</f>
        <v>19</v>
      </c>
      <c r="B45" s="91" t="s">
        <v>161</v>
      </c>
      <c r="C45" s="80"/>
      <c r="D45" s="89"/>
      <c r="E45" s="82"/>
      <c r="F45" s="84"/>
      <c r="G45" s="82"/>
      <c r="H45" s="84"/>
      <c r="I45" s="82"/>
      <c r="J45" s="84">
        <f>-J43</f>
        <v>-48022821.781845286</v>
      </c>
      <c r="K45" s="82"/>
      <c r="L45" s="84"/>
      <c r="M45" s="82"/>
      <c r="N45" s="84">
        <f t="shared" ref="N45" si="6">D45-SUM(F45:L45)</f>
        <v>48022821.781845286</v>
      </c>
      <c r="O45" s="82"/>
      <c r="P45" s="89"/>
      <c r="Q45" s="82"/>
      <c r="R45" s="89">
        <f>SUM(D45,P45)</f>
        <v>0</v>
      </c>
    </row>
    <row r="46" spans="1:19" ht="15.75" customHeight="1" x14ac:dyDescent="0.25">
      <c r="A46" s="78"/>
      <c r="C46" s="80"/>
      <c r="D46" s="84"/>
      <c r="E46" s="82"/>
      <c r="F46" s="84"/>
      <c r="G46" s="82"/>
      <c r="H46" s="84"/>
      <c r="I46" s="82"/>
      <c r="J46" s="84"/>
      <c r="K46" s="82"/>
      <c r="L46" s="84"/>
      <c r="M46" s="82"/>
      <c r="N46" s="84"/>
      <c r="O46" s="82"/>
      <c r="P46" s="84"/>
      <c r="Q46" s="82"/>
      <c r="R46" s="84"/>
    </row>
    <row r="47" spans="1:19" ht="21" customHeight="1" thickBot="1" x14ac:dyDescent="0.3">
      <c r="A47" s="78">
        <f>1+A45</f>
        <v>20</v>
      </c>
      <c r="B47" s="108" t="s">
        <v>162</v>
      </c>
      <c r="C47" s="80"/>
      <c r="D47" s="94">
        <f>D43+D45</f>
        <v>5319908343.0147371</v>
      </c>
      <c r="E47" s="95"/>
      <c r="F47" s="94">
        <f>F43+F45</f>
        <v>1223057069.7759359</v>
      </c>
      <c r="G47" s="95"/>
      <c r="H47" s="94">
        <f>H43+H45</f>
        <v>3848544.4699875182</v>
      </c>
      <c r="I47" s="95"/>
      <c r="J47" s="94">
        <f>J43+J45</f>
        <v>0</v>
      </c>
      <c r="K47" s="95"/>
      <c r="L47" s="94">
        <f>L43+L45</f>
        <v>518537.00082334504</v>
      </c>
      <c r="M47" s="95"/>
      <c r="N47" s="94">
        <f>N43+N45</f>
        <v>4093521265.7696385</v>
      </c>
      <c r="O47" s="95"/>
      <c r="P47" s="94">
        <f>P43+P45</f>
        <v>353448470.06459683</v>
      </c>
      <c r="Q47" s="95"/>
      <c r="R47" s="94">
        <f>R43+R45</f>
        <v>5673356813.0793352</v>
      </c>
    </row>
    <row r="48" spans="1:19" ht="13.5" customHeight="1" thickTop="1" x14ac:dyDescent="0.25">
      <c r="A48" s="78"/>
      <c r="B48" s="79"/>
      <c r="C48" s="80"/>
      <c r="D48" s="84"/>
      <c r="E48" s="82"/>
      <c r="F48" s="84"/>
      <c r="G48" s="82"/>
      <c r="H48" s="84"/>
      <c r="I48" s="82"/>
      <c r="J48" s="84"/>
      <c r="K48" s="82"/>
      <c r="L48" s="84"/>
      <c r="M48" s="82"/>
      <c r="N48" s="84"/>
      <c r="O48" s="82"/>
      <c r="P48" s="84"/>
      <c r="Q48" s="82"/>
      <c r="R48" s="84"/>
    </row>
    <row r="49" spans="1:21" ht="21" customHeight="1" thickBot="1" x14ac:dyDescent="0.3">
      <c r="A49" s="96">
        <f>1+A47</f>
        <v>21</v>
      </c>
      <c r="B49" s="90" t="s">
        <v>148</v>
      </c>
      <c r="C49" s="63"/>
      <c r="D49" s="97">
        <f>ROUND(D47/$R47,4)</f>
        <v>0.93769999999999998</v>
      </c>
      <c r="E49" s="63"/>
      <c r="F49" s="97">
        <f>ROUND(F47/$R47,4)</f>
        <v>0.21560000000000001</v>
      </c>
      <c r="G49" s="63"/>
      <c r="H49" s="97">
        <f>ROUND(H47/$R47,4)</f>
        <v>6.9999999999999999E-4</v>
      </c>
      <c r="I49" s="63"/>
      <c r="J49" s="97">
        <f>ROUND(J47/$R47,4)</f>
        <v>0</v>
      </c>
      <c r="K49" s="63"/>
      <c r="L49" s="97">
        <f>ROUND(L47/$R47,4)</f>
        <v>1E-4</v>
      </c>
      <c r="M49" s="63"/>
      <c r="N49" s="97">
        <f>ROUND(N47/$R47,4)</f>
        <v>0.72150000000000003</v>
      </c>
      <c r="O49" s="63"/>
      <c r="P49" s="97">
        <f>ROUND(P47/$R47,4)</f>
        <v>6.2300000000000001E-2</v>
      </c>
      <c r="Q49" s="63"/>
      <c r="R49" s="97">
        <f>ROUND(R47/$R47,4)</f>
        <v>1</v>
      </c>
    </row>
    <row r="50" spans="1:21" ht="15.75" customHeight="1" thickTop="1" x14ac:dyDescent="0.25">
      <c r="A50" s="78"/>
      <c r="C50" s="80"/>
      <c r="D50" s="84"/>
      <c r="E50" s="82"/>
      <c r="F50" s="84"/>
      <c r="G50" s="82"/>
      <c r="H50" s="84"/>
      <c r="I50" s="82"/>
      <c r="J50" s="84"/>
      <c r="K50" s="82"/>
      <c r="L50" s="84"/>
      <c r="M50" s="82"/>
      <c r="N50" s="84"/>
      <c r="O50" s="82"/>
      <c r="P50" s="84"/>
      <c r="Q50" s="82"/>
      <c r="R50" s="84"/>
    </row>
    <row r="51" spans="1:21" ht="18.95" customHeight="1" x14ac:dyDescent="0.25">
      <c r="A51" s="102" t="s">
        <v>149</v>
      </c>
      <c r="B51" s="90" t="s">
        <v>150</v>
      </c>
      <c r="C51" s="63"/>
      <c r="E51" s="63"/>
      <c r="F51" s="98"/>
      <c r="G51" s="63"/>
      <c r="I51" s="63"/>
      <c r="K51" s="63"/>
      <c r="M51" s="63"/>
      <c r="N51" s="101"/>
      <c r="O51" s="63"/>
      <c r="Q51" s="63"/>
    </row>
    <row r="52" spans="1:21" ht="18.95" customHeight="1" x14ac:dyDescent="0.25">
      <c r="A52" s="102" t="s">
        <v>151</v>
      </c>
      <c r="B52" s="103" t="s">
        <v>152</v>
      </c>
      <c r="C52" s="63"/>
      <c r="E52" s="63"/>
      <c r="F52" s="104"/>
      <c r="G52" s="63"/>
      <c r="I52" s="63"/>
      <c r="K52" s="63"/>
      <c r="M52" s="63"/>
      <c r="O52" s="63"/>
      <c r="Q52" s="63"/>
    </row>
    <row r="53" spans="1:21" ht="18.95" customHeight="1" x14ac:dyDescent="0.25">
      <c r="A53" s="102" t="s">
        <v>153</v>
      </c>
      <c r="B53" s="63" t="s">
        <v>154</v>
      </c>
      <c r="C53" s="63"/>
      <c r="E53" s="63"/>
      <c r="G53" s="63"/>
      <c r="I53" s="63"/>
      <c r="K53" s="63"/>
      <c r="M53" s="63"/>
      <c r="O53" s="63"/>
      <c r="Q53" s="63"/>
      <c r="T53" s="105"/>
      <c r="U53" s="105"/>
    </row>
    <row r="54" spans="1:21" x14ac:dyDescent="0.25">
      <c r="A54" s="102" t="s">
        <v>493</v>
      </c>
      <c r="B54" s="63" t="s">
        <v>494</v>
      </c>
      <c r="C54" s="63"/>
      <c r="E54" s="63"/>
      <c r="G54" s="63"/>
      <c r="I54" s="63"/>
      <c r="K54" s="63"/>
      <c r="M54" s="63"/>
      <c r="O54" s="63"/>
      <c r="Q54" s="63"/>
      <c r="T54" s="105"/>
      <c r="U54" s="105"/>
    </row>
    <row r="69" spans="79:79" x14ac:dyDescent="0.25">
      <c r="CA69" s="63">
        <f>SUM(BN69:BZ69)</f>
        <v>0</v>
      </c>
    </row>
  </sheetData>
  <mergeCells count="4">
    <mergeCell ref="A5:R5"/>
    <mergeCell ref="A7:R7"/>
    <mergeCell ref="A8:R8"/>
    <mergeCell ref="A9:R9"/>
  </mergeCells>
  <printOptions horizontalCentered="1"/>
  <pageMargins left="0" right="0" top="0.75" bottom="0" header="0.75" footer="0.5"/>
  <pageSetup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59999389629810485"/>
  </sheetPr>
  <dimension ref="A1"/>
  <sheetViews>
    <sheetView workbookViewId="0"/>
  </sheetViews>
  <sheetFormatPr defaultRowHeight="12.75" x14ac:dyDescent="0.2"/>
  <cols>
    <col min="1" max="16384" width="9.140625" style="106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48"/>
  <sheetViews>
    <sheetView zoomScale="85" zoomScaleNormal="85" workbookViewId="0">
      <selection activeCell="C33" sqref="C33"/>
    </sheetView>
  </sheetViews>
  <sheetFormatPr defaultRowHeight="12.75" x14ac:dyDescent="0.2"/>
  <cols>
    <col min="1" max="1" width="39.140625" style="36" bestFit="1" customWidth="1"/>
    <col min="2" max="2" width="1.7109375" style="36" customWidth="1"/>
    <col min="3" max="3" width="57.42578125" style="36" bestFit="1" customWidth="1"/>
    <col min="4" max="4" width="13.85546875" style="36" customWidth="1"/>
    <col min="5" max="16384" width="9.140625" style="36"/>
  </cols>
  <sheetData>
    <row r="1" spans="1:3" ht="15.75" x14ac:dyDescent="0.25">
      <c r="A1" s="205" t="s">
        <v>90</v>
      </c>
      <c r="B1" s="205"/>
      <c r="C1" s="205"/>
    </row>
    <row r="2" spans="1:3" ht="15.75" x14ac:dyDescent="0.25">
      <c r="A2" s="205" t="s">
        <v>91</v>
      </c>
      <c r="B2" s="205"/>
      <c r="C2" s="205"/>
    </row>
    <row r="3" spans="1:3" ht="15.75" x14ac:dyDescent="0.25">
      <c r="A3" s="206" t="s">
        <v>400</v>
      </c>
      <c r="B3" s="206"/>
      <c r="C3" s="206"/>
    </row>
    <row r="4" spans="1:3" x14ac:dyDescent="0.2">
      <c r="A4" s="128"/>
      <c r="B4" s="128"/>
      <c r="C4" s="128"/>
    </row>
    <row r="5" spans="1:3" x14ac:dyDescent="0.2">
      <c r="A5" s="128"/>
      <c r="B5" s="128"/>
      <c r="C5" s="128"/>
    </row>
    <row r="6" spans="1:3" x14ac:dyDescent="0.2">
      <c r="A6" s="128"/>
      <c r="B6" s="128"/>
      <c r="C6" s="128"/>
    </row>
    <row r="7" spans="1:3" x14ac:dyDescent="0.2">
      <c r="A7" s="128"/>
      <c r="B7" s="128"/>
      <c r="C7" s="128"/>
    </row>
    <row r="8" spans="1:3" x14ac:dyDescent="0.2">
      <c r="A8" s="130" t="s">
        <v>92</v>
      </c>
      <c r="B8" s="128"/>
      <c r="C8" s="128"/>
    </row>
    <row r="9" spans="1:3" x14ac:dyDescent="0.2">
      <c r="A9" s="128" t="s">
        <v>93</v>
      </c>
      <c r="B9" s="128"/>
      <c r="C9" s="131" t="s">
        <v>90</v>
      </c>
    </row>
    <row r="10" spans="1:3" x14ac:dyDescent="0.2">
      <c r="A10" s="128" t="s">
        <v>94</v>
      </c>
      <c r="B10" s="128"/>
      <c r="C10" s="131" t="s">
        <v>488</v>
      </c>
    </row>
    <row r="11" spans="1:3" x14ac:dyDescent="0.2">
      <c r="A11" s="128" t="s">
        <v>95</v>
      </c>
      <c r="B11" s="128"/>
      <c r="C11" s="131" t="s">
        <v>401</v>
      </c>
    </row>
    <row r="12" spans="1:3" x14ac:dyDescent="0.2">
      <c r="A12" s="128"/>
      <c r="B12" s="128"/>
      <c r="C12" s="131" t="s">
        <v>402</v>
      </c>
    </row>
    <row r="13" spans="1:3" x14ac:dyDescent="0.2">
      <c r="A13" s="128"/>
      <c r="B13" s="128"/>
      <c r="C13" s="131" t="s">
        <v>403</v>
      </c>
    </row>
    <row r="14" spans="1:3" x14ac:dyDescent="0.2">
      <c r="A14" s="128"/>
      <c r="B14" s="128"/>
      <c r="C14" s="131" t="s">
        <v>404</v>
      </c>
    </row>
    <row r="15" spans="1:3" x14ac:dyDescent="0.2">
      <c r="A15" s="128"/>
      <c r="B15" s="128"/>
      <c r="C15" s="131" t="s">
        <v>405</v>
      </c>
    </row>
    <row r="16" spans="1:3" x14ac:dyDescent="0.2">
      <c r="A16" s="128"/>
      <c r="B16" s="128"/>
      <c r="C16" s="131" t="s">
        <v>406</v>
      </c>
    </row>
    <row r="17" spans="1:3" x14ac:dyDescent="0.2">
      <c r="A17" s="128" t="s">
        <v>96</v>
      </c>
      <c r="B17" s="128"/>
      <c r="C17" s="132" t="s">
        <v>407</v>
      </c>
    </row>
    <row r="18" spans="1:3" x14ac:dyDescent="0.2">
      <c r="A18" s="128"/>
      <c r="B18" s="128"/>
      <c r="C18" s="131" t="s">
        <v>408</v>
      </c>
    </row>
    <row r="19" spans="1:3" x14ac:dyDescent="0.2">
      <c r="A19" s="128"/>
      <c r="B19" s="128"/>
      <c r="C19" s="131" t="s">
        <v>409</v>
      </c>
    </row>
    <row r="20" spans="1:3" x14ac:dyDescent="0.2">
      <c r="A20" s="128"/>
      <c r="B20" s="128"/>
      <c r="C20" s="131" t="s">
        <v>410</v>
      </c>
    </row>
    <row r="21" spans="1:3" x14ac:dyDescent="0.2">
      <c r="A21" s="128"/>
      <c r="B21" s="128"/>
      <c r="C21" s="131" t="s">
        <v>411</v>
      </c>
    </row>
    <row r="22" spans="1:3" x14ac:dyDescent="0.2">
      <c r="A22" s="128"/>
      <c r="B22" s="128"/>
      <c r="C22" s="131" t="s">
        <v>412</v>
      </c>
    </row>
    <row r="23" spans="1:3" x14ac:dyDescent="0.2">
      <c r="A23" s="36" t="s">
        <v>115</v>
      </c>
    </row>
    <row r="24" spans="1:3" x14ac:dyDescent="0.2">
      <c r="A24" s="36" t="s">
        <v>116</v>
      </c>
      <c r="C24" s="61">
        <v>0.1042</v>
      </c>
    </row>
    <row r="25" spans="1:3" x14ac:dyDescent="0.2">
      <c r="A25" s="36" t="s">
        <v>117</v>
      </c>
      <c r="C25" s="61">
        <v>0.1042</v>
      </c>
    </row>
    <row r="26" spans="1:3" x14ac:dyDescent="0.2">
      <c r="C26" s="38"/>
    </row>
    <row r="28" spans="1:3" x14ac:dyDescent="0.2">
      <c r="A28" s="37" t="s">
        <v>97</v>
      </c>
      <c r="C28" s="39"/>
    </row>
    <row r="29" spans="1:3" x14ac:dyDescent="0.2">
      <c r="A29" s="128" t="s">
        <v>102</v>
      </c>
      <c r="B29" s="128"/>
      <c r="C29" s="128" t="s">
        <v>103</v>
      </c>
    </row>
    <row r="30" spans="1:3" x14ac:dyDescent="0.2">
      <c r="A30" s="128" t="s">
        <v>100</v>
      </c>
      <c r="B30" s="128"/>
      <c r="C30" s="128" t="s">
        <v>101</v>
      </c>
    </row>
    <row r="31" spans="1:3" x14ac:dyDescent="0.2">
      <c r="A31" s="128" t="s">
        <v>98</v>
      </c>
      <c r="B31" s="128"/>
      <c r="C31" s="128" t="s">
        <v>99</v>
      </c>
    </row>
    <row r="35" spans="1:4" x14ac:dyDescent="0.2">
      <c r="A35" s="37" t="s">
        <v>104</v>
      </c>
    </row>
    <row r="36" spans="1:4" x14ac:dyDescent="0.2">
      <c r="A36" s="36" t="s">
        <v>391</v>
      </c>
      <c r="C36" s="36" t="str">
        <f>CONCATENATE($A$35,"   ", A36)</f>
        <v>WITNESS:   D. K. ARBOUGH</v>
      </c>
      <c r="D36" s="36" t="s">
        <v>105</v>
      </c>
    </row>
    <row r="37" spans="1:4" x14ac:dyDescent="0.2">
      <c r="A37" s="36" t="s">
        <v>391</v>
      </c>
      <c r="C37" s="36" t="str">
        <f t="shared" ref="C37:C48" si="0">CONCATENATE($A$35,"   ", A37)</f>
        <v>WITNESS:   D. K. ARBOUGH</v>
      </c>
      <c r="D37" s="36" t="s">
        <v>106</v>
      </c>
    </row>
    <row r="38" spans="1:4" x14ac:dyDescent="0.2">
      <c r="A38" s="36" t="s">
        <v>391</v>
      </c>
      <c r="C38" s="36" t="str">
        <f t="shared" si="0"/>
        <v>WITNESS:   D. K. ARBOUGH</v>
      </c>
      <c r="D38" s="36" t="s">
        <v>69</v>
      </c>
    </row>
    <row r="39" spans="1:4" x14ac:dyDescent="0.2">
      <c r="A39" s="36" t="s">
        <v>391</v>
      </c>
      <c r="C39" s="36" t="str">
        <f t="shared" si="0"/>
        <v>WITNESS:   D. K. ARBOUGH</v>
      </c>
      <c r="D39" s="36" t="s">
        <v>71</v>
      </c>
    </row>
    <row r="40" spans="1:4" x14ac:dyDescent="0.2">
      <c r="C40" s="36" t="str">
        <f t="shared" si="0"/>
        <v xml:space="preserve">WITNESS:   </v>
      </c>
    </row>
    <row r="41" spans="1:4" x14ac:dyDescent="0.2">
      <c r="C41" s="36" t="str">
        <f t="shared" si="0"/>
        <v xml:space="preserve">WITNESS:   </v>
      </c>
    </row>
    <row r="42" spans="1:4" x14ac:dyDescent="0.2">
      <c r="C42" s="36" t="str">
        <f t="shared" si="0"/>
        <v xml:space="preserve">WITNESS:   </v>
      </c>
    </row>
    <row r="43" spans="1:4" x14ac:dyDescent="0.2">
      <c r="C43" s="36" t="str">
        <f t="shared" si="0"/>
        <v xml:space="preserve">WITNESS:   </v>
      </c>
    </row>
    <row r="44" spans="1:4" x14ac:dyDescent="0.2">
      <c r="C44" s="36" t="str">
        <f t="shared" si="0"/>
        <v xml:space="preserve">WITNESS:   </v>
      </c>
    </row>
    <row r="45" spans="1:4" x14ac:dyDescent="0.2">
      <c r="C45" s="36" t="str">
        <f t="shared" si="0"/>
        <v xml:space="preserve">WITNESS:   </v>
      </c>
    </row>
    <row r="46" spans="1:4" x14ac:dyDescent="0.2">
      <c r="C46" s="36" t="str">
        <f t="shared" si="0"/>
        <v xml:space="preserve">WITNESS:   </v>
      </c>
    </row>
    <row r="47" spans="1:4" x14ac:dyDescent="0.2">
      <c r="C47" s="36" t="str">
        <f t="shared" si="0"/>
        <v xml:space="preserve">WITNESS:   </v>
      </c>
    </row>
    <row r="48" spans="1:4" x14ac:dyDescent="0.2">
      <c r="C48" s="36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>
    <pageSetUpPr fitToPage="1"/>
  </sheetPr>
  <dimension ref="A1:H124"/>
  <sheetViews>
    <sheetView workbookViewId="0"/>
  </sheetViews>
  <sheetFormatPr defaultColWidth="7.28515625" defaultRowHeight="12.75" x14ac:dyDescent="0.2"/>
  <cols>
    <col min="1" max="1" width="22.85546875" style="42" bestFit="1" customWidth="1"/>
    <col min="2" max="2" width="4.140625" style="42" customWidth="1"/>
    <col min="3" max="3" width="67.28515625" style="42" bestFit="1" customWidth="1"/>
    <col min="4" max="6" width="7.28515625" style="42"/>
    <col min="7" max="7" width="11" style="42" customWidth="1"/>
    <col min="8" max="256" width="7.28515625" style="42"/>
    <col min="257" max="257" width="22.85546875" style="42" bestFit="1" customWidth="1"/>
    <col min="258" max="258" width="4.140625" style="42" customWidth="1"/>
    <col min="259" max="259" width="67.28515625" style="42" bestFit="1" customWidth="1"/>
    <col min="260" max="262" width="7.28515625" style="42"/>
    <col min="263" max="263" width="11" style="42" customWidth="1"/>
    <col min="264" max="512" width="7.28515625" style="42"/>
    <col min="513" max="513" width="22.85546875" style="42" bestFit="1" customWidth="1"/>
    <col min="514" max="514" width="4.140625" style="42" customWidth="1"/>
    <col min="515" max="515" width="67.28515625" style="42" bestFit="1" customWidth="1"/>
    <col min="516" max="518" width="7.28515625" style="42"/>
    <col min="519" max="519" width="11" style="42" customWidth="1"/>
    <col min="520" max="768" width="7.28515625" style="42"/>
    <col min="769" max="769" width="22.85546875" style="42" bestFit="1" customWidth="1"/>
    <col min="770" max="770" width="4.140625" style="42" customWidth="1"/>
    <col min="771" max="771" width="67.28515625" style="42" bestFit="1" customWidth="1"/>
    <col min="772" max="774" width="7.28515625" style="42"/>
    <col min="775" max="775" width="11" style="42" customWidth="1"/>
    <col min="776" max="1024" width="7.28515625" style="42"/>
    <col min="1025" max="1025" width="22.85546875" style="42" bestFit="1" customWidth="1"/>
    <col min="1026" max="1026" width="4.140625" style="42" customWidth="1"/>
    <col min="1027" max="1027" width="67.28515625" style="42" bestFit="1" customWidth="1"/>
    <col min="1028" max="1030" width="7.28515625" style="42"/>
    <col min="1031" max="1031" width="11" style="42" customWidth="1"/>
    <col min="1032" max="1280" width="7.28515625" style="42"/>
    <col min="1281" max="1281" width="22.85546875" style="42" bestFit="1" customWidth="1"/>
    <col min="1282" max="1282" width="4.140625" style="42" customWidth="1"/>
    <col min="1283" max="1283" width="67.28515625" style="42" bestFit="1" customWidth="1"/>
    <col min="1284" max="1286" width="7.28515625" style="42"/>
    <col min="1287" max="1287" width="11" style="42" customWidth="1"/>
    <col min="1288" max="1536" width="7.28515625" style="42"/>
    <col min="1537" max="1537" width="22.85546875" style="42" bestFit="1" customWidth="1"/>
    <col min="1538" max="1538" width="4.140625" style="42" customWidth="1"/>
    <col min="1539" max="1539" width="67.28515625" style="42" bestFit="1" customWidth="1"/>
    <col min="1540" max="1542" width="7.28515625" style="42"/>
    <col min="1543" max="1543" width="11" style="42" customWidth="1"/>
    <col min="1544" max="1792" width="7.28515625" style="42"/>
    <col min="1793" max="1793" width="22.85546875" style="42" bestFit="1" customWidth="1"/>
    <col min="1794" max="1794" width="4.140625" style="42" customWidth="1"/>
    <col min="1795" max="1795" width="67.28515625" style="42" bestFit="1" customWidth="1"/>
    <col min="1796" max="1798" width="7.28515625" style="42"/>
    <col min="1799" max="1799" width="11" style="42" customWidth="1"/>
    <col min="1800" max="2048" width="7.28515625" style="42"/>
    <col min="2049" max="2049" width="22.85546875" style="42" bestFit="1" customWidth="1"/>
    <col min="2050" max="2050" width="4.140625" style="42" customWidth="1"/>
    <col min="2051" max="2051" width="67.28515625" style="42" bestFit="1" customWidth="1"/>
    <col min="2052" max="2054" width="7.28515625" style="42"/>
    <col min="2055" max="2055" width="11" style="42" customWidth="1"/>
    <col min="2056" max="2304" width="7.28515625" style="42"/>
    <col min="2305" max="2305" width="22.85546875" style="42" bestFit="1" customWidth="1"/>
    <col min="2306" max="2306" width="4.140625" style="42" customWidth="1"/>
    <col min="2307" max="2307" width="67.28515625" style="42" bestFit="1" customWidth="1"/>
    <col min="2308" max="2310" width="7.28515625" style="42"/>
    <col min="2311" max="2311" width="11" style="42" customWidth="1"/>
    <col min="2312" max="2560" width="7.28515625" style="42"/>
    <col min="2561" max="2561" width="22.85546875" style="42" bestFit="1" customWidth="1"/>
    <col min="2562" max="2562" width="4.140625" style="42" customWidth="1"/>
    <col min="2563" max="2563" width="67.28515625" style="42" bestFit="1" customWidth="1"/>
    <col min="2564" max="2566" width="7.28515625" style="42"/>
    <col min="2567" max="2567" width="11" style="42" customWidth="1"/>
    <col min="2568" max="2816" width="7.28515625" style="42"/>
    <col min="2817" max="2817" width="22.85546875" style="42" bestFit="1" customWidth="1"/>
    <col min="2818" max="2818" width="4.140625" style="42" customWidth="1"/>
    <col min="2819" max="2819" width="67.28515625" style="42" bestFit="1" customWidth="1"/>
    <col min="2820" max="2822" width="7.28515625" style="42"/>
    <col min="2823" max="2823" width="11" style="42" customWidth="1"/>
    <col min="2824" max="3072" width="7.28515625" style="42"/>
    <col min="3073" max="3073" width="22.85546875" style="42" bestFit="1" customWidth="1"/>
    <col min="3074" max="3074" width="4.140625" style="42" customWidth="1"/>
    <col min="3075" max="3075" width="67.28515625" style="42" bestFit="1" customWidth="1"/>
    <col min="3076" max="3078" width="7.28515625" style="42"/>
    <col min="3079" max="3079" width="11" style="42" customWidth="1"/>
    <col min="3080" max="3328" width="7.28515625" style="42"/>
    <col min="3329" max="3329" width="22.85546875" style="42" bestFit="1" customWidth="1"/>
    <col min="3330" max="3330" width="4.140625" style="42" customWidth="1"/>
    <col min="3331" max="3331" width="67.28515625" style="42" bestFit="1" customWidth="1"/>
    <col min="3332" max="3334" width="7.28515625" style="42"/>
    <col min="3335" max="3335" width="11" style="42" customWidth="1"/>
    <col min="3336" max="3584" width="7.28515625" style="42"/>
    <col min="3585" max="3585" width="22.85546875" style="42" bestFit="1" customWidth="1"/>
    <col min="3586" max="3586" width="4.140625" style="42" customWidth="1"/>
    <col min="3587" max="3587" width="67.28515625" style="42" bestFit="1" customWidth="1"/>
    <col min="3588" max="3590" width="7.28515625" style="42"/>
    <col min="3591" max="3591" width="11" style="42" customWidth="1"/>
    <col min="3592" max="3840" width="7.28515625" style="42"/>
    <col min="3841" max="3841" width="22.85546875" style="42" bestFit="1" customWidth="1"/>
    <col min="3842" max="3842" width="4.140625" style="42" customWidth="1"/>
    <col min="3843" max="3843" width="67.28515625" style="42" bestFit="1" customWidth="1"/>
    <col min="3844" max="3846" width="7.28515625" style="42"/>
    <col min="3847" max="3847" width="11" style="42" customWidth="1"/>
    <col min="3848" max="4096" width="7.28515625" style="42"/>
    <col min="4097" max="4097" width="22.85546875" style="42" bestFit="1" customWidth="1"/>
    <col min="4098" max="4098" width="4.140625" style="42" customWidth="1"/>
    <col min="4099" max="4099" width="67.28515625" style="42" bestFit="1" customWidth="1"/>
    <col min="4100" max="4102" width="7.28515625" style="42"/>
    <col min="4103" max="4103" width="11" style="42" customWidth="1"/>
    <col min="4104" max="4352" width="7.28515625" style="42"/>
    <col min="4353" max="4353" width="22.85546875" style="42" bestFit="1" customWidth="1"/>
    <col min="4354" max="4354" width="4.140625" style="42" customWidth="1"/>
    <col min="4355" max="4355" width="67.28515625" style="42" bestFit="1" customWidth="1"/>
    <col min="4356" max="4358" width="7.28515625" style="42"/>
    <col min="4359" max="4359" width="11" style="42" customWidth="1"/>
    <col min="4360" max="4608" width="7.28515625" style="42"/>
    <col min="4609" max="4609" width="22.85546875" style="42" bestFit="1" customWidth="1"/>
    <col min="4610" max="4610" width="4.140625" style="42" customWidth="1"/>
    <col min="4611" max="4611" width="67.28515625" style="42" bestFit="1" customWidth="1"/>
    <col min="4612" max="4614" width="7.28515625" style="42"/>
    <col min="4615" max="4615" width="11" style="42" customWidth="1"/>
    <col min="4616" max="4864" width="7.28515625" style="42"/>
    <col min="4865" max="4865" width="22.85546875" style="42" bestFit="1" customWidth="1"/>
    <col min="4866" max="4866" width="4.140625" style="42" customWidth="1"/>
    <col min="4867" max="4867" width="67.28515625" style="42" bestFit="1" customWidth="1"/>
    <col min="4868" max="4870" width="7.28515625" style="42"/>
    <col min="4871" max="4871" width="11" style="42" customWidth="1"/>
    <col min="4872" max="5120" width="7.28515625" style="42"/>
    <col min="5121" max="5121" width="22.85546875" style="42" bestFit="1" customWidth="1"/>
    <col min="5122" max="5122" width="4.140625" style="42" customWidth="1"/>
    <col min="5123" max="5123" width="67.28515625" style="42" bestFit="1" customWidth="1"/>
    <col min="5124" max="5126" width="7.28515625" style="42"/>
    <col min="5127" max="5127" width="11" style="42" customWidth="1"/>
    <col min="5128" max="5376" width="7.28515625" style="42"/>
    <col min="5377" max="5377" width="22.85546875" style="42" bestFit="1" customWidth="1"/>
    <col min="5378" max="5378" width="4.140625" style="42" customWidth="1"/>
    <col min="5379" max="5379" width="67.28515625" style="42" bestFit="1" customWidth="1"/>
    <col min="5380" max="5382" width="7.28515625" style="42"/>
    <col min="5383" max="5383" width="11" style="42" customWidth="1"/>
    <col min="5384" max="5632" width="7.28515625" style="42"/>
    <col min="5633" max="5633" width="22.85546875" style="42" bestFit="1" customWidth="1"/>
    <col min="5634" max="5634" width="4.140625" style="42" customWidth="1"/>
    <col min="5635" max="5635" width="67.28515625" style="42" bestFit="1" customWidth="1"/>
    <col min="5636" max="5638" width="7.28515625" style="42"/>
    <col min="5639" max="5639" width="11" style="42" customWidth="1"/>
    <col min="5640" max="5888" width="7.28515625" style="42"/>
    <col min="5889" max="5889" width="22.85546875" style="42" bestFit="1" customWidth="1"/>
    <col min="5890" max="5890" width="4.140625" style="42" customWidth="1"/>
    <col min="5891" max="5891" width="67.28515625" style="42" bestFit="1" customWidth="1"/>
    <col min="5892" max="5894" width="7.28515625" style="42"/>
    <col min="5895" max="5895" width="11" style="42" customWidth="1"/>
    <col min="5896" max="6144" width="7.28515625" style="42"/>
    <col min="6145" max="6145" width="22.85546875" style="42" bestFit="1" customWidth="1"/>
    <col min="6146" max="6146" width="4.140625" style="42" customWidth="1"/>
    <col min="6147" max="6147" width="67.28515625" style="42" bestFit="1" customWidth="1"/>
    <col min="6148" max="6150" width="7.28515625" style="42"/>
    <col min="6151" max="6151" width="11" style="42" customWidth="1"/>
    <col min="6152" max="6400" width="7.28515625" style="42"/>
    <col min="6401" max="6401" width="22.85546875" style="42" bestFit="1" customWidth="1"/>
    <col min="6402" max="6402" width="4.140625" style="42" customWidth="1"/>
    <col min="6403" max="6403" width="67.28515625" style="42" bestFit="1" customWidth="1"/>
    <col min="6404" max="6406" width="7.28515625" style="42"/>
    <col min="6407" max="6407" width="11" style="42" customWidth="1"/>
    <col min="6408" max="6656" width="7.28515625" style="42"/>
    <col min="6657" max="6657" width="22.85546875" style="42" bestFit="1" customWidth="1"/>
    <col min="6658" max="6658" width="4.140625" style="42" customWidth="1"/>
    <col min="6659" max="6659" width="67.28515625" style="42" bestFit="1" customWidth="1"/>
    <col min="6660" max="6662" width="7.28515625" style="42"/>
    <col min="6663" max="6663" width="11" style="42" customWidth="1"/>
    <col min="6664" max="6912" width="7.28515625" style="42"/>
    <col min="6913" max="6913" width="22.85546875" style="42" bestFit="1" customWidth="1"/>
    <col min="6914" max="6914" width="4.140625" style="42" customWidth="1"/>
    <col min="6915" max="6915" width="67.28515625" style="42" bestFit="1" customWidth="1"/>
    <col min="6916" max="6918" width="7.28515625" style="42"/>
    <col min="6919" max="6919" width="11" style="42" customWidth="1"/>
    <col min="6920" max="7168" width="7.28515625" style="42"/>
    <col min="7169" max="7169" width="22.85546875" style="42" bestFit="1" customWidth="1"/>
    <col min="7170" max="7170" width="4.140625" style="42" customWidth="1"/>
    <col min="7171" max="7171" width="67.28515625" style="42" bestFit="1" customWidth="1"/>
    <col min="7172" max="7174" width="7.28515625" style="42"/>
    <col min="7175" max="7175" width="11" style="42" customWidth="1"/>
    <col min="7176" max="7424" width="7.28515625" style="42"/>
    <col min="7425" max="7425" width="22.85546875" style="42" bestFit="1" customWidth="1"/>
    <col min="7426" max="7426" width="4.140625" style="42" customWidth="1"/>
    <col min="7427" max="7427" width="67.28515625" style="42" bestFit="1" customWidth="1"/>
    <col min="7428" max="7430" width="7.28515625" style="42"/>
    <col min="7431" max="7431" width="11" style="42" customWidth="1"/>
    <col min="7432" max="7680" width="7.28515625" style="42"/>
    <col min="7681" max="7681" width="22.85546875" style="42" bestFit="1" customWidth="1"/>
    <col min="7682" max="7682" width="4.140625" style="42" customWidth="1"/>
    <col min="7683" max="7683" width="67.28515625" style="42" bestFit="1" customWidth="1"/>
    <col min="7684" max="7686" width="7.28515625" style="42"/>
    <col min="7687" max="7687" width="11" style="42" customWidth="1"/>
    <col min="7688" max="7936" width="7.28515625" style="42"/>
    <col min="7937" max="7937" width="22.85546875" style="42" bestFit="1" customWidth="1"/>
    <col min="7938" max="7938" width="4.140625" style="42" customWidth="1"/>
    <col min="7939" max="7939" width="67.28515625" style="42" bestFit="1" customWidth="1"/>
    <col min="7940" max="7942" width="7.28515625" style="42"/>
    <col min="7943" max="7943" width="11" style="42" customWidth="1"/>
    <col min="7944" max="8192" width="7.28515625" style="42"/>
    <col min="8193" max="8193" width="22.85546875" style="42" bestFit="1" customWidth="1"/>
    <col min="8194" max="8194" width="4.140625" style="42" customWidth="1"/>
    <col min="8195" max="8195" width="67.28515625" style="42" bestFit="1" customWidth="1"/>
    <col min="8196" max="8198" width="7.28515625" style="42"/>
    <col min="8199" max="8199" width="11" style="42" customWidth="1"/>
    <col min="8200" max="8448" width="7.28515625" style="42"/>
    <col min="8449" max="8449" width="22.85546875" style="42" bestFit="1" customWidth="1"/>
    <col min="8450" max="8450" width="4.140625" style="42" customWidth="1"/>
    <col min="8451" max="8451" width="67.28515625" style="42" bestFit="1" customWidth="1"/>
    <col min="8452" max="8454" width="7.28515625" style="42"/>
    <col min="8455" max="8455" width="11" style="42" customWidth="1"/>
    <col min="8456" max="8704" width="7.28515625" style="42"/>
    <col min="8705" max="8705" width="22.85546875" style="42" bestFit="1" customWidth="1"/>
    <col min="8706" max="8706" width="4.140625" style="42" customWidth="1"/>
    <col min="8707" max="8707" width="67.28515625" style="42" bestFit="1" customWidth="1"/>
    <col min="8708" max="8710" width="7.28515625" style="42"/>
    <col min="8711" max="8711" width="11" style="42" customWidth="1"/>
    <col min="8712" max="8960" width="7.28515625" style="42"/>
    <col min="8961" max="8961" width="22.85546875" style="42" bestFit="1" customWidth="1"/>
    <col min="8962" max="8962" width="4.140625" style="42" customWidth="1"/>
    <col min="8963" max="8963" width="67.28515625" style="42" bestFit="1" customWidth="1"/>
    <col min="8964" max="8966" width="7.28515625" style="42"/>
    <col min="8967" max="8967" width="11" style="42" customWidth="1"/>
    <col min="8968" max="9216" width="7.28515625" style="42"/>
    <col min="9217" max="9217" width="22.85546875" style="42" bestFit="1" customWidth="1"/>
    <col min="9218" max="9218" width="4.140625" style="42" customWidth="1"/>
    <col min="9219" max="9219" width="67.28515625" style="42" bestFit="1" customWidth="1"/>
    <col min="9220" max="9222" width="7.28515625" style="42"/>
    <col min="9223" max="9223" width="11" style="42" customWidth="1"/>
    <col min="9224" max="9472" width="7.28515625" style="42"/>
    <col min="9473" max="9473" width="22.85546875" style="42" bestFit="1" customWidth="1"/>
    <col min="9474" max="9474" width="4.140625" style="42" customWidth="1"/>
    <col min="9475" max="9475" width="67.28515625" style="42" bestFit="1" customWidth="1"/>
    <col min="9476" max="9478" width="7.28515625" style="42"/>
    <col min="9479" max="9479" width="11" style="42" customWidth="1"/>
    <col min="9480" max="9728" width="7.28515625" style="42"/>
    <col min="9729" max="9729" width="22.85546875" style="42" bestFit="1" customWidth="1"/>
    <col min="9730" max="9730" width="4.140625" style="42" customWidth="1"/>
    <col min="9731" max="9731" width="67.28515625" style="42" bestFit="1" customWidth="1"/>
    <col min="9732" max="9734" width="7.28515625" style="42"/>
    <col min="9735" max="9735" width="11" style="42" customWidth="1"/>
    <col min="9736" max="9984" width="7.28515625" style="42"/>
    <col min="9985" max="9985" width="22.85546875" style="42" bestFit="1" customWidth="1"/>
    <col min="9986" max="9986" width="4.140625" style="42" customWidth="1"/>
    <col min="9987" max="9987" width="67.28515625" style="42" bestFit="1" customWidth="1"/>
    <col min="9988" max="9990" width="7.28515625" style="42"/>
    <col min="9991" max="9991" width="11" style="42" customWidth="1"/>
    <col min="9992" max="10240" width="7.28515625" style="42"/>
    <col min="10241" max="10241" width="22.85546875" style="42" bestFit="1" customWidth="1"/>
    <col min="10242" max="10242" width="4.140625" style="42" customWidth="1"/>
    <col min="10243" max="10243" width="67.28515625" style="42" bestFit="1" customWidth="1"/>
    <col min="10244" max="10246" width="7.28515625" style="42"/>
    <col min="10247" max="10247" width="11" style="42" customWidth="1"/>
    <col min="10248" max="10496" width="7.28515625" style="42"/>
    <col min="10497" max="10497" width="22.85546875" style="42" bestFit="1" customWidth="1"/>
    <col min="10498" max="10498" width="4.140625" style="42" customWidth="1"/>
    <col min="10499" max="10499" width="67.28515625" style="42" bestFit="1" customWidth="1"/>
    <col min="10500" max="10502" width="7.28515625" style="42"/>
    <col min="10503" max="10503" width="11" style="42" customWidth="1"/>
    <col min="10504" max="10752" width="7.28515625" style="42"/>
    <col min="10753" max="10753" width="22.85546875" style="42" bestFit="1" customWidth="1"/>
    <col min="10754" max="10754" width="4.140625" style="42" customWidth="1"/>
    <col min="10755" max="10755" width="67.28515625" style="42" bestFit="1" customWidth="1"/>
    <col min="10756" max="10758" width="7.28515625" style="42"/>
    <col min="10759" max="10759" width="11" style="42" customWidth="1"/>
    <col min="10760" max="11008" width="7.28515625" style="42"/>
    <col min="11009" max="11009" width="22.85546875" style="42" bestFit="1" customWidth="1"/>
    <col min="11010" max="11010" width="4.140625" style="42" customWidth="1"/>
    <col min="11011" max="11011" width="67.28515625" style="42" bestFit="1" customWidth="1"/>
    <col min="11012" max="11014" width="7.28515625" style="42"/>
    <col min="11015" max="11015" width="11" style="42" customWidth="1"/>
    <col min="11016" max="11264" width="7.28515625" style="42"/>
    <col min="11265" max="11265" width="22.85546875" style="42" bestFit="1" customWidth="1"/>
    <col min="11266" max="11266" width="4.140625" style="42" customWidth="1"/>
    <col min="11267" max="11267" width="67.28515625" style="42" bestFit="1" customWidth="1"/>
    <col min="11268" max="11270" width="7.28515625" style="42"/>
    <col min="11271" max="11271" width="11" style="42" customWidth="1"/>
    <col min="11272" max="11520" width="7.28515625" style="42"/>
    <col min="11521" max="11521" width="22.85546875" style="42" bestFit="1" customWidth="1"/>
    <col min="11522" max="11522" width="4.140625" style="42" customWidth="1"/>
    <col min="11523" max="11523" width="67.28515625" style="42" bestFit="1" customWidth="1"/>
    <col min="11524" max="11526" width="7.28515625" style="42"/>
    <col min="11527" max="11527" width="11" style="42" customWidth="1"/>
    <col min="11528" max="11776" width="7.28515625" style="42"/>
    <col min="11777" max="11777" width="22.85546875" style="42" bestFit="1" customWidth="1"/>
    <col min="11778" max="11778" width="4.140625" style="42" customWidth="1"/>
    <col min="11779" max="11779" width="67.28515625" style="42" bestFit="1" customWidth="1"/>
    <col min="11780" max="11782" width="7.28515625" style="42"/>
    <col min="11783" max="11783" width="11" style="42" customWidth="1"/>
    <col min="11784" max="12032" width="7.28515625" style="42"/>
    <col min="12033" max="12033" width="22.85546875" style="42" bestFit="1" customWidth="1"/>
    <col min="12034" max="12034" width="4.140625" style="42" customWidth="1"/>
    <col min="12035" max="12035" width="67.28515625" style="42" bestFit="1" customWidth="1"/>
    <col min="12036" max="12038" width="7.28515625" style="42"/>
    <col min="12039" max="12039" width="11" style="42" customWidth="1"/>
    <col min="12040" max="12288" width="7.28515625" style="42"/>
    <col min="12289" max="12289" width="22.85546875" style="42" bestFit="1" customWidth="1"/>
    <col min="12290" max="12290" width="4.140625" style="42" customWidth="1"/>
    <col min="12291" max="12291" width="67.28515625" style="42" bestFit="1" customWidth="1"/>
    <col min="12292" max="12294" width="7.28515625" style="42"/>
    <col min="12295" max="12295" width="11" style="42" customWidth="1"/>
    <col min="12296" max="12544" width="7.28515625" style="42"/>
    <col min="12545" max="12545" width="22.85546875" style="42" bestFit="1" customWidth="1"/>
    <col min="12546" max="12546" width="4.140625" style="42" customWidth="1"/>
    <col min="12547" max="12547" width="67.28515625" style="42" bestFit="1" customWidth="1"/>
    <col min="12548" max="12550" width="7.28515625" style="42"/>
    <col min="12551" max="12551" width="11" style="42" customWidth="1"/>
    <col min="12552" max="12800" width="7.28515625" style="42"/>
    <col min="12801" max="12801" width="22.85546875" style="42" bestFit="1" customWidth="1"/>
    <col min="12802" max="12802" width="4.140625" style="42" customWidth="1"/>
    <col min="12803" max="12803" width="67.28515625" style="42" bestFit="1" customWidth="1"/>
    <col min="12804" max="12806" width="7.28515625" style="42"/>
    <col min="12807" max="12807" width="11" style="42" customWidth="1"/>
    <col min="12808" max="13056" width="7.28515625" style="42"/>
    <col min="13057" max="13057" width="22.85546875" style="42" bestFit="1" customWidth="1"/>
    <col min="13058" max="13058" width="4.140625" style="42" customWidth="1"/>
    <col min="13059" max="13059" width="67.28515625" style="42" bestFit="1" customWidth="1"/>
    <col min="13060" max="13062" width="7.28515625" style="42"/>
    <col min="13063" max="13063" width="11" style="42" customWidth="1"/>
    <col min="13064" max="13312" width="7.28515625" style="42"/>
    <col min="13313" max="13313" width="22.85546875" style="42" bestFit="1" customWidth="1"/>
    <col min="13314" max="13314" width="4.140625" style="42" customWidth="1"/>
    <col min="13315" max="13315" width="67.28515625" style="42" bestFit="1" customWidth="1"/>
    <col min="13316" max="13318" width="7.28515625" style="42"/>
    <col min="13319" max="13319" width="11" style="42" customWidth="1"/>
    <col min="13320" max="13568" width="7.28515625" style="42"/>
    <col min="13569" max="13569" width="22.85546875" style="42" bestFit="1" customWidth="1"/>
    <col min="13570" max="13570" width="4.140625" style="42" customWidth="1"/>
    <col min="13571" max="13571" width="67.28515625" style="42" bestFit="1" customWidth="1"/>
    <col min="13572" max="13574" width="7.28515625" style="42"/>
    <col min="13575" max="13575" width="11" style="42" customWidth="1"/>
    <col min="13576" max="13824" width="7.28515625" style="42"/>
    <col min="13825" max="13825" width="22.85546875" style="42" bestFit="1" customWidth="1"/>
    <col min="13826" max="13826" width="4.140625" style="42" customWidth="1"/>
    <col min="13827" max="13827" width="67.28515625" style="42" bestFit="1" customWidth="1"/>
    <col min="13828" max="13830" width="7.28515625" style="42"/>
    <col min="13831" max="13831" width="11" style="42" customWidth="1"/>
    <col min="13832" max="14080" width="7.28515625" style="42"/>
    <col min="14081" max="14081" width="22.85546875" style="42" bestFit="1" customWidth="1"/>
    <col min="14082" max="14082" width="4.140625" style="42" customWidth="1"/>
    <col min="14083" max="14083" width="67.28515625" style="42" bestFit="1" customWidth="1"/>
    <col min="14084" max="14086" width="7.28515625" style="42"/>
    <col min="14087" max="14087" width="11" style="42" customWidth="1"/>
    <col min="14088" max="14336" width="7.28515625" style="42"/>
    <col min="14337" max="14337" width="22.85546875" style="42" bestFit="1" customWidth="1"/>
    <col min="14338" max="14338" width="4.140625" style="42" customWidth="1"/>
    <col min="14339" max="14339" width="67.28515625" style="42" bestFit="1" customWidth="1"/>
    <col min="14340" max="14342" width="7.28515625" style="42"/>
    <col min="14343" max="14343" width="11" style="42" customWidth="1"/>
    <col min="14344" max="14592" width="7.28515625" style="42"/>
    <col min="14593" max="14593" width="22.85546875" style="42" bestFit="1" customWidth="1"/>
    <col min="14594" max="14594" width="4.140625" style="42" customWidth="1"/>
    <col min="14595" max="14595" width="67.28515625" style="42" bestFit="1" customWidth="1"/>
    <col min="14596" max="14598" width="7.28515625" style="42"/>
    <col min="14599" max="14599" width="11" style="42" customWidth="1"/>
    <col min="14600" max="14848" width="7.28515625" style="42"/>
    <col min="14849" max="14849" width="22.85546875" style="42" bestFit="1" customWidth="1"/>
    <col min="14850" max="14850" width="4.140625" style="42" customWidth="1"/>
    <col min="14851" max="14851" width="67.28515625" style="42" bestFit="1" customWidth="1"/>
    <col min="14852" max="14854" width="7.28515625" style="42"/>
    <col min="14855" max="14855" width="11" style="42" customWidth="1"/>
    <col min="14856" max="15104" width="7.28515625" style="42"/>
    <col min="15105" max="15105" width="22.85546875" style="42" bestFit="1" customWidth="1"/>
    <col min="15106" max="15106" width="4.140625" style="42" customWidth="1"/>
    <col min="15107" max="15107" width="67.28515625" style="42" bestFit="1" customWidth="1"/>
    <col min="15108" max="15110" width="7.28515625" style="42"/>
    <col min="15111" max="15111" width="11" style="42" customWidth="1"/>
    <col min="15112" max="15360" width="7.28515625" style="42"/>
    <col min="15361" max="15361" width="22.85546875" style="42" bestFit="1" customWidth="1"/>
    <col min="15362" max="15362" width="4.140625" style="42" customWidth="1"/>
    <col min="15363" max="15363" width="67.28515625" style="42" bestFit="1" customWidth="1"/>
    <col min="15364" max="15366" width="7.28515625" style="42"/>
    <col min="15367" max="15367" width="11" style="42" customWidth="1"/>
    <col min="15368" max="15616" width="7.28515625" style="42"/>
    <col min="15617" max="15617" width="22.85546875" style="42" bestFit="1" customWidth="1"/>
    <col min="15618" max="15618" width="4.140625" style="42" customWidth="1"/>
    <col min="15619" max="15619" width="67.28515625" style="42" bestFit="1" customWidth="1"/>
    <col min="15620" max="15622" width="7.28515625" style="42"/>
    <col min="15623" max="15623" width="11" style="42" customWidth="1"/>
    <col min="15624" max="15872" width="7.28515625" style="42"/>
    <col min="15873" max="15873" width="22.85546875" style="42" bestFit="1" customWidth="1"/>
    <col min="15874" max="15874" width="4.140625" style="42" customWidth="1"/>
    <col min="15875" max="15875" width="67.28515625" style="42" bestFit="1" customWidth="1"/>
    <col min="15876" max="15878" width="7.28515625" style="42"/>
    <col min="15879" max="15879" width="11" style="42" customWidth="1"/>
    <col min="15880" max="16128" width="7.28515625" style="42"/>
    <col min="16129" max="16129" width="22.85546875" style="42" bestFit="1" customWidth="1"/>
    <col min="16130" max="16130" width="4.140625" style="42" customWidth="1"/>
    <col min="16131" max="16131" width="67.28515625" style="42" bestFit="1" customWidth="1"/>
    <col min="16132" max="16134" width="7.28515625" style="42"/>
    <col min="16135" max="16135" width="11" style="42" customWidth="1"/>
    <col min="16136" max="16384" width="7.28515625" style="42"/>
  </cols>
  <sheetData>
    <row r="1" spans="1:5" ht="18.95" customHeight="1" x14ac:dyDescent="0.2">
      <c r="A1" s="40"/>
      <c r="B1" s="40"/>
      <c r="C1" s="40"/>
      <c r="D1" s="40"/>
      <c r="E1" s="41"/>
    </row>
    <row r="2" spans="1:5" ht="18.95" customHeight="1" x14ac:dyDescent="0.2">
      <c r="A2" s="40"/>
      <c r="B2" s="40"/>
      <c r="C2" s="40"/>
      <c r="D2" s="40"/>
      <c r="E2" s="41"/>
    </row>
    <row r="3" spans="1:5" ht="18.95" customHeight="1" x14ac:dyDescent="0.2">
      <c r="A3" s="40"/>
      <c r="B3" s="40"/>
      <c r="C3" s="40"/>
      <c r="D3" s="40"/>
      <c r="E3" s="41"/>
    </row>
    <row r="4" spans="1:5" ht="18.95" customHeight="1" x14ac:dyDescent="0.2">
      <c r="A4" s="40"/>
      <c r="B4" s="40"/>
      <c r="C4" s="40"/>
      <c r="D4" s="40"/>
      <c r="E4" s="41"/>
    </row>
    <row r="5" spans="1:5" ht="18.95" customHeight="1" x14ac:dyDescent="0.2">
      <c r="A5" s="207" t="s">
        <v>107</v>
      </c>
      <c r="B5" s="207"/>
      <c r="C5" s="207"/>
      <c r="D5" s="40"/>
      <c r="E5" s="41"/>
    </row>
    <row r="6" spans="1:5" ht="18.95" customHeight="1" x14ac:dyDescent="0.2">
      <c r="A6" s="40"/>
      <c r="B6" s="40"/>
      <c r="C6" s="43"/>
      <c r="D6" s="40"/>
      <c r="E6" s="41"/>
    </row>
    <row r="7" spans="1:5" ht="18.95" customHeight="1" x14ac:dyDescent="0.2">
      <c r="A7" s="207" t="s">
        <v>108</v>
      </c>
      <c r="B7" s="207"/>
      <c r="C7" s="207"/>
      <c r="D7" s="40"/>
      <c r="E7" s="41"/>
    </row>
    <row r="8" spans="1:5" ht="18.95" customHeight="1" x14ac:dyDescent="0.2">
      <c r="A8" s="40"/>
      <c r="B8" s="40"/>
      <c r="C8" s="43"/>
      <c r="D8" s="40"/>
      <c r="E8" s="41"/>
    </row>
    <row r="9" spans="1:5" ht="18.95" customHeight="1" x14ac:dyDescent="0.2">
      <c r="A9" s="208" t="str">
        <f>'Rate Case Constants'!C9</f>
        <v>KENTUCKY UTILITIES COMPANY</v>
      </c>
      <c r="B9" s="209"/>
      <c r="C9" s="209"/>
      <c r="D9" s="40"/>
      <c r="E9" s="41"/>
    </row>
    <row r="10" spans="1:5" ht="18.95" customHeight="1" x14ac:dyDescent="0.2">
      <c r="A10" s="40"/>
      <c r="B10" s="40"/>
      <c r="C10" s="44"/>
      <c r="D10" s="40"/>
      <c r="E10" s="41"/>
    </row>
    <row r="11" spans="1:5" ht="18.95" customHeight="1" x14ac:dyDescent="0.2">
      <c r="A11" s="210" t="str">
        <f>'Rate Case Constants'!C10</f>
        <v>CASE NO. 2018-00294</v>
      </c>
      <c r="B11" s="211"/>
      <c r="C11" s="211"/>
      <c r="D11" s="40"/>
      <c r="E11" s="41"/>
    </row>
    <row r="12" spans="1:5" ht="18.95" customHeight="1" x14ac:dyDescent="0.2">
      <c r="A12" s="40"/>
      <c r="B12" s="40"/>
      <c r="C12" s="44"/>
      <c r="D12" s="40"/>
      <c r="E12" s="41"/>
    </row>
    <row r="13" spans="1:5" ht="18.95" customHeight="1" x14ac:dyDescent="0.2">
      <c r="A13" s="40"/>
      <c r="B13" s="40"/>
      <c r="C13" s="44"/>
      <c r="D13" s="40"/>
      <c r="E13" s="41"/>
    </row>
    <row r="14" spans="1:5" ht="18.95" customHeight="1" x14ac:dyDescent="0.2">
      <c r="A14" s="45" t="s">
        <v>109</v>
      </c>
      <c r="B14" s="40"/>
      <c r="C14" s="46" t="str">
        <f>'Rate Case Constants'!C16</f>
        <v>FOR THE 12 MONTHS ENDED DECEMBER 31, 2018</v>
      </c>
      <c r="D14" s="40"/>
      <c r="E14" s="41"/>
    </row>
    <row r="15" spans="1:5" ht="18.95" customHeight="1" x14ac:dyDescent="0.2">
      <c r="A15" s="44"/>
      <c r="B15" s="40"/>
      <c r="C15" s="47"/>
      <c r="D15" s="40"/>
      <c r="E15" s="41"/>
    </row>
    <row r="16" spans="1:5" ht="18.95" customHeight="1" x14ac:dyDescent="0.2">
      <c r="A16" s="45" t="s">
        <v>110</v>
      </c>
      <c r="B16" s="40"/>
      <c r="C16" s="46" t="str">
        <f>'Rate Case Constants'!C22</f>
        <v>FOR THE 12 MONTHS ENDED APRIL 30, 2020</v>
      </c>
      <c r="D16" s="40"/>
      <c r="E16" s="41"/>
    </row>
    <row r="17" spans="1:8" ht="18.95" customHeight="1" x14ac:dyDescent="0.2">
      <c r="A17" s="40"/>
      <c r="B17" s="40"/>
      <c r="C17" s="48"/>
      <c r="D17" s="40"/>
      <c r="E17" s="41"/>
    </row>
    <row r="18" spans="1:8" ht="18.95" customHeight="1" x14ac:dyDescent="0.2">
      <c r="A18" s="40"/>
      <c r="B18" s="40"/>
      <c r="C18" s="40"/>
      <c r="D18" s="40"/>
      <c r="E18" s="41"/>
    </row>
    <row r="19" spans="1:8" ht="18.95" customHeight="1" x14ac:dyDescent="0.2">
      <c r="A19" s="49" t="s">
        <v>111</v>
      </c>
      <c r="B19" s="49"/>
      <c r="C19" s="49" t="s">
        <v>112</v>
      </c>
      <c r="D19" s="49"/>
      <c r="E19" s="50"/>
      <c r="F19" s="51"/>
      <c r="G19" s="51"/>
      <c r="H19" s="51"/>
    </row>
    <row r="20" spans="1:8" ht="18.95" customHeight="1" x14ac:dyDescent="0.2">
      <c r="A20" s="40"/>
      <c r="B20" s="40"/>
      <c r="C20" s="40"/>
      <c r="D20" s="40"/>
      <c r="E20" s="41"/>
    </row>
    <row r="21" spans="1:8" ht="18.95" customHeight="1" x14ac:dyDescent="0.2">
      <c r="A21" s="40" t="s">
        <v>105</v>
      </c>
      <c r="B21" s="40"/>
      <c r="C21" s="52" t="s">
        <v>53</v>
      </c>
      <c r="D21" s="52"/>
      <c r="E21" s="53"/>
      <c r="F21" s="54"/>
    </row>
    <row r="22" spans="1:8" ht="18.95" customHeight="1" x14ac:dyDescent="0.2">
      <c r="A22" s="40" t="s">
        <v>106</v>
      </c>
      <c r="B22" s="40"/>
      <c r="C22" s="52" t="s">
        <v>113</v>
      </c>
      <c r="D22" s="52"/>
      <c r="E22" s="53"/>
      <c r="F22" s="54"/>
    </row>
    <row r="23" spans="1:8" ht="18.95" customHeight="1" x14ac:dyDescent="0.2">
      <c r="A23" s="40" t="s">
        <v>69</v>
      </c>
      <c r="B23" s="40"/>
      <c r="C23" s="52" t="s">
        <v>78</v>
      </c>
      <c r="D23" s="52"/>
      <c r="E23" s="53"/>
      <c r="F23" s="54"/>
    </row>
    <row r="24" spans="1:8" ht="18.95" customHeight="1" x14ac:dyDescent="0.2">
      <c r="A24" s="40" t="s">
        <v>71</v>
      </c>
      <c r="B24" s="40"/>
      <c r="C24" s="52" t="s">
        <v>0</v>
      </c>
      <c r="D24" s="52"/>
      <c r="E24" s="53"/>
      <c r="F24" s="54"/>
    </row>
    <row r="25" spans="1:8" ht="18.95" customHeight="1" x14ac:dyDescent="0.2">
      <c r="A25" s="40" t="s">
        <v>174</v>
      </c>
      <c r="B25" s="40"/>
      <c r="C25" s="52" t="s">
        <v>175</v>
      </c>
      <c r="D25" s="52"/>
      <c r="E25" s="53"/>
      <c r="F25" s="54"/>
    </row>
    <row r="26" spans="1:8" ht="18.95" customHeight="1" x14ac:dyDescent="0.2">
      <c r="A26" s="41"/>
      <c r="B26" s="41"/>
      <c r="C26" s="41"/>
      <c r="D26" s="53"/>
      <c r="E26" s="53"/>
      <c r="F26" s="54"/>
    </row>
    <row r="27" spans="1:8" ht="18.95" customHeight="1" x14ac:dyDescent="0.2">
      <c r="A27" s="41"/>
      <c r="B27" s="41"/>
      <c r="C27" s="41"/>
      <c r="D27" s="53"/>
      <c r="E27" s="53"/>
      <c r="F27" s="54"/>
    </row>
    <row r="28" spans="1:8" ht="18.95" customHeight="1" x14ac:dyDescent="0.2">
      <c r="A28" s="41"/>
      <c r="B28" s="41"/>
      <c r="C28" s="41"/>
      <c r="D28" s="53"/>
      <c r="E28" s="53"/>
      <c r="F28" s="54"/>
    </row>
    <row r="29" spans="1:8" ht="18.95" customHeight="1" x14ac:dyDescent="0.2">
      <c r="A29" s="41"/>
      <c r="B29" s="41"/>
      <c r="C29" s="41"/>
      <c r="D29" s="53"/>
      <c r="E29" s="53"/>
      <c r="F29" s="54"/>
    </row>
    <row r="30" spans="1:8" x14ac:dyDescent="0.2">
      <c r="A30" s="41"/>
      <c r="B30" s="41"/>
      <c r="C30" s="41"/>
      <c r="D30" s="53"/>
      <c r="E30" s="53"/>
      <c r="F30" s="54"/>
    </row>
    <row r="31" spans="1:8" x14ac:dyDescent="0.2">
      <c r="A31" s="41"/>
      <c r="B31" s="41"/>
      <c r="C31" s="41"/>
      <c r="D31" s="53"/>
      <c r="E31" s="53"/>
      <c r="F31" s="54"/>
    </row>
    <row r="32" spans="1:8" x14ac:dyDescent="0.2">
      <c r="A32" s="41"/>
      <c r="B32" s="41"/>
      <c r="C32" s="41"/>
      <c r="D32" s="53"/>
      <c r="E32" s="53"/>
      <c r="F32" s="54"/>
    </row>
    <row r="33" spans="1:5" x14ac:dyDescent="0.2">
      <c r="A33" s="41"/>
      <c r="B33" s="41"/>
      <c r="C33" s="41"/>
      <c r="D33" s="41"/>
      <c r="E33" s="41"/>
    </row>
    <row r="34" spans="1:5" x14ac:dyDescent="0.2">
      <c r="A34" s="41"/>
      <c r="B34" s="41"/>
      <c r="C34" s="41"/>
      <c r="D34" s="41"/>
      <c r="E34" s="41"/>
    </row>
    <row r="35" spans="1:5" x14ac:dyDescent="0.2">
      <c r="A35" s="41"/>
      <c r="B35" s="41"/>
      <c r="C35" s="41"/>
      <c r="D35" s="41"/>
      <c r="E35" s="41"/>
    </row>
    <row r="36" spans="1:5" x14ac:dyDescent="0.2">
      <c r="A36" s="41"/>
      <c r="B36" s="41"/>
      <c r="C36" s="41"/>
      <c r="D36" s="41"/>
      <c r="E36" s="41"/>
    </row>
    <row r="37" spans="1:5" x14ac:dyDescent="0.2">
      <c r="A37" s="41"/>
      <c r="B37" s="41"/>
      <c r="C37" s="41"/>
      <c r="D37" s="41"/>
      <c r="E37" s="41"/>
    </row>
    <row r="38" spans="1:5" x14ac:dyDescent="0.2">
      <c r="A38" s="41"/>
      <c r="B38" s="41"/>
      <c r="C38" s="41"/>
      <c r="D38" s="41"/>
      <c r="E38" s="41"/>
    </row>
    <row r="39" spans="1:5" x14ac:dyDescent="0.2">
      <c r="A39" s="41"/>
      <c r="B39" s="41"/>
      <c r="C39" s="41"/>
      <c r="D39" s="41"/>
      <c r="E39" s="41"/>
    </row>
    <row r="40" spans="1:5" x14ac:dyDescent="0.2">
      <c r="A40" s="41"/>
      <c r="B40" s="41"/>
      <c r="C40" s="41"/>
      <c r="D40" s="41"/>
      <c r="E40" s="41"/>
    </row>
    <row r="41" spans="1:5" x14ac:dyDescent="0.2">
      <c r="A41" s="41"/>
      <c r="B41" s="41"/>
      <c r="C41" s="41"/>
      <c r="D41" s="41"/>
      <c r="E41" s="41"/>
    </row>
    <row r="42" spans="1:5" x14ac:dyDescent="0.2">
      <c r="A42" s="41"/>
      <c r="B42" s="41"/>
      <c r="C42" s="41"/>
      <c r="D42" s="41"/>
      <c r="E42" s="41"/>
    </row>
    <row r="43" spans="1:5" x14ac:dyDescent="0.2">
      <c r="A43" s="41"/>
      <c r="B43" s="41"/>
      <c r="C43" s="41"/>
      <c r="D43" s="41"/>
      <c r="E43" s="41"/>
    </row>
    <row r="44" spans="1:5" x14ac:dyDescent="0.2">
      <c r="A44" s="41"/>
      <c r="B44" s="41"/>
      <c r="C44" s="41"/>
      <c r="D44" s="41"/>
      <c r="E44" s="41"/>
    </row>
    <row r="45" spans="1:5" x14ac:dyDescent="0.2">
      <c r="A45" s="41"/>
      <c r="B45" s="41"/>
      <c r="C45" s="41"/>
      <c r="D45" s="41"/>
      <c r="E45" s="41"/>
    </row>
    <row r="46" spans="1:5" x14ac:dyDescent="0.2">
      <c r="A46" s="41"/>
      <c r="B46" s="41"/>
      <c r="C46" s="41"/>
      <c r="D46" s="41"/>
      <c r="E46" s="41"/>
    </row>
    <row r="47" spans="1:5" x14ac:dyDescent="0.2">
      <c r="A47" s="41"/>
      <c r="B47" s="41"/>
      <c r="C47" s="41"/>
      <c r="D47" s="41"/>
      <c r="E47" s="41"/>
    </row>
    <row r="48" spans="1:5" x14ac:dyDescent="0.2">
      <c r="A48" s="41"/>
      <c r="B48" s="41"/>
      <c r="C48" s="41"/>
      <c r="D48" s="41"/>
      <c r="E48" s="41"/>
    </row>
    <row r="49" spans="1:5" x14ac:dyDescent="0.2">
      <c r="A49" s="41"/>
      <c r="B49" s="41"/>
      <c r="C49" s="41"/>
      <c r="D49" s="41"/>
      <c r="E49" s="41"/>
    </row>
    <row r="50" spans="1:5" x14ac:dyDescent="0.2">
      <c r="A50" s="41"/>
      <c r="B50" s="41"/>
      <c r="C50" s="41"/>
      <c r="D50" s="41"/>
      <c r="E50" s="41"/>
    </row>
    <row r="51" spans="1:5" x14ac:dyDescent="0.2">
      <c r="A51" s="41"/>
      <c r="B51" s="41"/>
      <c r="C51" s="41"/>
      <c r="D51" s="41"/>
      <c r="E51" s="41"/>
    </row>
    <row r="52" spans="1:5" x14ac:dyDescent="0.2">
      <c r="A52" s="41"/>
      <c r="B52" s="41"/>
      <c r="C52" s="41"/>
      <c r="D52" s="41"/>
      <c r="E52" s="41"/>
    </row>
    <row r="53" spans="1:5" x14ac:dyDescent="0.2">
      <c r="A53" s="41"/>
      <c r="B53" s="41"/>
      <c r="C53" s="41"/>
      <c r="D53" s="41"/>
      <c r="E53" s="41"/>
    </row>
    <row r="54" spans="1:5" x14ac:dyDescent="0.2">
      <c r="A54" s="41"/>
      <c r="B54" s="41"/>
      <c r="C54" s="41"/>
      <c r="D54" s="41"/>
      <c r="E54" s="41"/>
    </row>
    <row r="55" spans="1:5" x14ac:dyDescent="0.2">
      <c r="A55" s="41"/>
      <c r="B55" s="41"/>
      <c r="C55" s="41"/>
      <c r="D55" s="41"/>
      <c r="E55" s="41"/>
    </row>
    <row r="56" spans="1:5" x14ac:dyDescent="0.2">
      <c r="A56" s="41"/>
      <c r="B56" s="41"/>
      <c r="C56" s="41"/>
      <c r="D56" s="41"/>
      <c r="E56" s="41"/>
    </row>
    <row r="57" spans="1:5" x14ac:dyDescent="0.2">
      <c r="A57" s="41"/>
      <c r="B57" s="41"/>
      <c r="C57" s="41"/>
      <c r="D57" s="41"/>
      <c r="E57" s="41"/>
    </row>
    <row r="58" spans="1:5" x14ac:dyDescent="0.2">
      <c r="A58" s="41"/>
      <c r="B58" s="41"/>
      <c r="C58" s="41"/>
      <c r="D58" s="41"/>
      <c r="E58" s="41"/>
    </row>
    <row r="59" spans="1:5" x14ac:dyDescent="0.2">
      <c r="A59" s="41"/>
      <c r="B59" s="41"/>
      <c r="C59" s="41"/>
      <c r="D59" s="41"/>
      <c r="E59" s="41"/>
    </row>
    <row r="60" spans="1:5" x14ac:dyDescent="0.2">
      <c r="A60" s="41"/>
      <c r="B60" s="41"/>
      <c r="C60" s="41"/>
      <c r="D60" s="41"/>
      <c r="E60" s="41"/>
    </row>
    <row r="61" spans="1:5" x14ac:dyDescent="0.2">
      <c r="A61" s="41"/>
      <c r="B61" s="41"/>
      <c r="C61" s="41"/>
      <c r="D61" s="41"/>
      <c r="E61" s="41"/>
    </row>
    <row r="62" spans="1:5" x14ac:dyDescent="0.2">
      <c r="A62" s="41"/>
      <c r="B62" s="41"/>
      <c r="C62" s="41"/>
      <c r="D62" s="41"/>
      <c r="E62" s="41"/>
    </row>
    <row r="63" spans="1:5" x14ac:dyDescent="0.2">
      <c r="A63" s="41"/>
      <c r="B63" s="41"/>
      <c r="C63" s="41"/>
      <c r="D63" s="41"/>
      <c r="E63" s="41"/>
    </row>
    <row r="64" spans="1:5" x14ac:dyDescent="0.2">
      <c r="A64" s="41"/>
      <c r="B64" s="41"/>
      <c r="C64" s="41"/>
      <c r="D64" s="41"/>
      <c r="E64" s="41"/>
    </row>
    <row r="65" spans="1:5" x14ac:dyDescent="0.2">
      <c r="A65" s="41"/>
      <c r="B65" s="41"/>
      <c r="C65" s="41"/>
      <c r="D65" s="41"/>
      <c r="E65" s="41"/>
    </row>
    <row r="66" spans="1:5" x14ac:dyDescent="0.2">
      <c r="A66" s="41"/>
      <c r="B66" s="41"/>
      <c r="C66" s="41"/>
      <c r="D66" s="41"/>
      <c r="E66" s="41"/>
    </row>
    <row r="67" spans="1:5" x14ac:dyDescent="0.2">
      <c r="A67" s="41"/>
      <c r="B67" s="41"/>
      <c r="C67" s="41"/>
      <c r="D67" s="41"/>
      <c r="E67" s="41"/>
    </row>
    <row r="68" spans="1:5" x14ac:dyDescent="0.2">
      <c r="A68" s="41"/>
      <c r="B68" s="41"/>
      <c r="C68" s="41"/>
      <c r="D68" s="41"/>
      <c r="E68" s="41"/>
    </row>
    <row r="69" spans="1:5" x14ac:dyDescent="0.2">
      <c r="A69" s="41"/>
      <c r="B69" s="41"/>
      <c r="C69" s="41"/>
      <c r="D69" s="41"/>
      <c r="E69" s="41"/>
    </row>
    <row r="70" spans="1:5" x14ac:dyDescent="0.2">
      <c r="A70" s="41"/>
      <c r="B70" s="41"/>
      <c r="C70" s="41"/>
      <c r="D70" s="41"/>
      <c r="E70" s="41"/>
    </row>
    <row r="71" spans="1:5" x14ac:dyDescent="0.2">
      <c r="A71" s="41"/>
      <c r="B71" s="41"/>
      <c r="C71" s="41"/>
      <c r="D71" s="41"/>
      <c r="E71" s="41"/>
    </row>
    <row r="72" spans="1:5" x14ac:dyDescent="0.2">
      <c r="A72" s="41"/>
      <c r="B72" s="41"/>
      <c r="C72" s="41"/>
      <c r="D72" s="41"/>
      <c r="E72" s="41"/>
    </row>
    <row r="73" spans="1:5" x14ac:dyDescent="0.2">
      <c r="A73" s="41"/>
      <c r="B73" s="41"/>
      <c r="C73" s="41"/>
      <c r="D73" s="41"/>
      <c r="E73" s="41"/>
    </row>
    <row r="74" spans="1:5" x14ac:dyDescent="0.2">
      <c r="A74" s="41"/>
      <c r="B74" s="41"/>
      <c r="C74" s="41"/>
      <c r="D74" s="41"/>
      <c r="E74" s="41"/>
    </row>
    <row r="75" spans="1:5" x14ac:dyDescent="0.2">
      <c r="A75" s="41"/>
      <c r="B75" s="41"/>
      <c r="C75" s="41"/>
      <c r="D75" s="41"/>
      <c r="E75" s="41"/>
    </row>
    <row r="76" spans="1:5" x14ac:dyDescent="0.2">
      <c r="A76" s="41"/>
      <c r="B76" s="41"/>
      <c r="C76" s="41"/>
      <c r="D76" s="41"/>
      <c r="E76" s="41"/>
    </row>
    <row r="77" spans="1:5" x14ac:dyDescent="0.2">
      <c r="A77" s="41"/>
      <c r="B77" s="41"/>
      <c r="C77" s="41"/>
      <c r="D77" s="41"/>
      <c r="E77" s="41"/>
    </row>
    <row r="78" spans="1:5" x14ac:dyDescent="0.2">
      <c r="A78" s="41"/>
      <c r="B78" s="41"/>
      <c r="C78" s="41"/>
      <c r="D78" s="41"/>
      <c r="E78" s="41"/>
    </row>
    <row r="79" spans="1:5" x14ac:dyDescent="0.2">
      <c r="A79" s="41"/>
      <c r="B79" s="41"/>
      <c r="C79" s="41"/>
      <c r="D79" s="41"/>
      <c r="E79" s="41"/>
    </row>
    <row r="80" spans="1:5" x14ac:dyDescent="0.2">
      <c r="A80" s="41"/>
      <c r="B80" s="41"/>
      <c r="C80" s="41"/>
      <c r="D80" s="41"/>
      <c r="E80" s="41"/>
    </row>
    <row r="81" spans="1:5" x14ac:dyDescent="0.2">
      <c r="A81" s="41"/>
      <c r="B81" s="41"/>
      <c r="C81" s="41"/>
      <c r="D81" s="41"/>
      <c r="E81" s="41"/>
    </row>
    <row r="82" spans="1:5" x14ac:dyDescent="0.2">
      <c r="A82" s="41"/>
      <c r="B82" s="41"/>
      <c r="C82" s="41"/>
      <c r="D82" s="41"/>
      <c r="E82" s="41"/>
    </row>
    <row r="83" spans="1:5" x14ac:dyDescent="0.2">
      <c r="A83" s="41"/>
      <c r="B83" s="41"/>
      <c r="C83" s="41"/>
      <c r="D83" s="41"/>
      <c r="E83" s="41"/>
    </row>
    <row r="84" spans="1:5" x14ac:dyDescent="0.2">
      <c r="A84" s="41"/>
      <c r="B84" s="41"/>
      <c r="C84" s="41"/>
      <c r="D84" s="41"/>
      <c r="E84" s="41"/>
    </row>
    <row r="85" spans="1:5" x14ac:dyDescent="0.2">
      <c r="A85" s="41"/>
      <c r="B85" s="41"/>
      <c r="C85" s="41"/>
      <c r="D85" s="41"/>
      <c r="E85" s="41"/>
    </row>
    <row r="86" spans="1:5" x14ac:dyDescent="0.2">
      <c r="A86" s="41"/>
      <c r="B86" s="41"/>
      <c r="C86" s="41"/>
      <c r="D86" s="41"/>
      <c r="E86" s="41"/>
    </row>
    <row r="87" spans="1:5" x14ac:dyDescent="0.2">
      <c r="A87" s="41"/>
      <c r="B87" s="41"/>
      <c r="C87" s="41"/>
      <c r="D87" s="41"/>
      <c r="E87" s="41"/>
    </row>
    <row r="88" spans="1:5" x14ac:dyDescent="0.2">
      <c r="A88" s="41"/>
      <c r="B88" s="41"/>
      <c r="C88" s="41"/>
      <c r="D88" s="41"/>
      <c r="E88" s="41"/>
    </row>
    <row r="89" spans="1:5" x14ac:dyDescent="0.2">
      <c r="A89" s="41"/>
      <c r="B89" s="41"/>
      <c r="C89" s="41"/>
      <c r="D89" s="41"/>
      <c r="E89" s="41"/>
    </row>
    <row r="90" spans="1:5" x14ac:dyDescent="0.2">
      <c r="A90" s="41"/>
      <c r="B90" s="41"/>
      <c r="C90" s="41"/>
      <c r="D90" s="41"/>
      <c r="E90" s="41"/>
    </row>
    <row r="91" spans="1:5" x14ac:dyDescent="0.2">
      <c r="A91" s="41"/>
      <c r="B91" s="41"/>
      <c r="C91" s="41"/>
      <c r="D91" s="41"/>
      <c r="E91" s="41"/>
    </row>
    <row r="92" spans="1:5" x14ac:dyDescent="0.2">
      <c r="A92" s="41"/>
      <c r="B92" s="41"/>
      <c r="C92" s="41"/>
      <c r="D92" s="41"/>
      <c r="E92" s="41"/>
    </row>
    <row r="93" spans="1:5" x14ac:dyDescent="0.2">
      <c r="A93" s="41"/>
      <c r="B93" s="41"/>
      <c r="C93" s="41"/>
      <c r="D93" s="41"/>
      <c r="E93" s="41"/>
    </row>
    <row r="94" spans="1:5" x14ac:dyDescent="0.2">
      <c r="A94" s="41"/>
      <c r="B94" s="41"/>
      <c r="C94" s="41"/>
      <c r="D94" s="41"/>
      <c r="E94" s="41"/>
    </row>
    <row r="95" spans="1:5" x14ac:dyDescent="0.2">
      <c r="A95" s="41"/>
      <c r="B95" s="41"/>
      <c r="C95" s="41"/>
      <c r="D95" s="41"/>
      <c r="E95" s="41"/>
    </row>
    <row r="96" spans="1:5" x14ac:dyDescent="0.2">
      <c r="A96" s="41"/>
      <c r="B96" s="41"/>
      <c r="C96" s="41"/>
      <c r="D96" s="41"/>
      <c r="E96" s="41"/>
    </row>
    <row r="97" spans="1:5" x14ac:dyDescent="0.2">
      <c r="A97" s="41"/>
      <c r="B97" s="41"/>
      <c r="C97" s="41"/>
      <c r="D97" s="41"/>
      <c r="E97" s="41"/>
    </row>
    <row r="98" spans="1:5" x14ac:dyDescent="0.2">
      <c r="A98" s="41"/>
      <c r="B98" s="41"/>
      <c r="C98" s="41"/>
      <c r="D98" s="41"/>
      <c r="E98" s="41"/>
    </row>
    <row r="99" spans="1:5" x14ac:dyDescent="0.2">
      <c r="A99" s="41"/>
      <c r="B99" s="41"/>
      <c r="C99" s="41"/>
      <c r="D99" s="41"/>
      <c r="E99" s="41"/>
    </row>
    <row r="100" spans="1:5" x14ac:dyDescent="0.2">
      <c r="A100" s="41"/>
      <c r="B100" s="41"/>
      <c r="C100" s="41"/>
      <c r="D100" s="41"/>
      <c r="E100" s="41"/>
    </row>
    <row r="101" spans="1:5" x14ac:dyDescent="0.2">
      <c r="A101" s="41"/>
      <c r="B101" s="41"/>
      <c r="C101" s="41"/>
      <c r="D101" s="41"/>
      <c r="E101" s="41"/>
    </row>
    <row r="102" spans="1:5" x14ac:dyDescent="0.2">
      <c r="A102" s="41"/>
      <c r="B102" s="41"/>
      <c r="C102" s="41"/>
      <c r="D102" s="41"/>
      <c r="E102" s="41"/>
    </row>
    <row r="103" spans="1:5" x14ac:dyDescent="0.2">
      <c r="A103" s="41"/>
      <c r="B103" s="41"/>
      <c r="C103" s="41"/>
      <c r="D103" s="41"/>
      <c r="E103" s="41"/>
    </row>
    <row r="104" spans="1:5" x14ac:dyDescent="0.2">
      <c r="A104" s="41"/>
      <c r="B104" s="41"/>
      <c r="C104" s="41"/>
      <c r="D104" s="41"/>
      <c r="E104" s="41"/>
    </row>
    <row r="105" spans="1:5" x14ac:dyDescent="0.2">
      <c r="A105" s="41"/>
      <c r="B105" s="41"/>
      <c r="C105" s="41"/>
      <c r="D105" s="41"/>
      <c r="E105" s="41"/>
    </row>
    <row r="106" spans="1:5" x14ac:dyDescent="0.2">
      <c r="A106" s="41"/>
      <c r="B106" s="41"/>
      <c r="C106" s="41"/>
      <c r="D106" s="41"/>
      <c r="E106" s="41"/>
    </row>
    <row r="107" spans="1:5" x14ac:dyDescent="0.2">
      <c r="A107" s="41"/>
      <c r="B107" s="41"/>
      <c r="C107" s="41"/>
      <c r="D107" s="41"/>
      <c r="E107" s="41"/>
    </row>
    <row r="108" spans="1:5" x14ac:dyDescent="0.2">
      <c r="A108" s="41"/>
      <c r="B108" s="41"/>
      <c r="C108" s="41"/>
      <c r="D108" s="41"/>
      <c r="E108" s="41"/>
    </row>
    <row r="109" spans="1:5" x14ac:dyDescent="0.2">
      <c r="A109" s="41"/>
      <c r="B109" s="41"/>
      <c r="C109" s="41"/>
      <c r="D109" s="41"/>
      <c r="E109" s="41"/>
    </row>
    <row r="110" spans="1:5" x14ac:dyDescent="0.2">
      <c r="A110" s="41"/>
      <c r="B110" s="41"/>
      <c r="C110" s="41"/>
      <c r="D110" s="41"/>
      <c r="E110" s="41"/>
    </row>
    <row r="111" spans="1:5" x14ac:dyDescent="0.2">
      <c r="A111" s="41"/>
      <c r="B111" s="41"/>
      <c r="C111" s="41"/>
      <c r="D111" s="41"/>
      <c r="E111" s="41"/>
    </row>
    <row r="112" spans="1:5" x14ac:dyDescent="0.2">
      <c r="A112" s="41"/>
      <c r="B112" s="41"/>
      <c r="C112" s="41"/>
      <c r="D112" s="41"/>
      <c r="E112" s="41"/>
    </row>
    <row r="113" spans="1:5" x14ac:dyDescent="0.2">
      <c r="A113" s="41"/>
      <c r="B113" s="41"/>
      <c r="C113" s="41"/>
      <c r="D113" s="41"/>
      <c r="E113" s="41"/>
    </row>
    <row r="114" spans="1:5" x14ac:dyDescent="0.2">
      <c r="A114" s="41"/>
      <c r="B114" s="41"/>
      <c r="C114" s="41"/>
      <c r="D114" s="41"/>
      <c r="E114" s="41"/>
    </row>
    <row r="115" spans="1:5" x14ac:dyDescent="0.2">
      <c r="A115" s="41"/>
      <c r="B115" s="41"/>
      <c r="C115" s="41"/>
      <c r="D115" s="41"/>
      <c r="E115" s="41"/>
    </row>
    <row r="116" spans="1:5" x14ac:dyDescent="0.2">
      <c r="A116" s="41"/>
      <c r="B116" s="41"/>
      <c r="C116" s="41"/>
      <c r="D116" s="41"/>
      <c r="E116" s="41"/>
    </row>
    <row r="117" spans="1:5" x14ac:dyDescent="0.2">
      <c r="A117" s="41"/>
      <c r="B117" s="41"/>
      <c r="C117" s="41"/>
      <c r="D117" s="41"/>
      <c r="E117" s="41"/>
    </row>
    <row r="118" spans="1:5" x14ac:dyDescent="0.2">
      <c r="A118" s="41"/>
      <c r="B118" s="41"/>
      <c r="C118" s="41"/>
      <c r="D118" s="41"/>
      <c r="E118" s="41"/>
    </row>
    <row r="119" spans="1:5" x14ac:dyDescent="0.2">
      <c r="A119" s="41"/>
      <c r="B119" s="41"/>
      <c r="C119" s="41"/>
      <c r="D119" s="41"/>
      <c r="E119" s="41"/>
    </row>
    <row r="120" spans="1:5" x14ac:dyDescent="0.2">
      <c r="A120" s="41"/>
      <c r="B120" s="41"/>
      <c r="C120" s="41"/>
      <c r="D120" s="41"/>
      <c r="E120" s="41"/>
    </row>
    <row r="121" spans="1:5" x14ac:dyDescent="0.2">
      <c r="A121" s="41"/>
      <c r="B121" s="41"/>
      <c r="C121" s="41"/>
      <c r="D121" s="41"/>
      <c r="E121" s="41"/>
    </row>
    <row r="122" spans="1:5" x14ac:dyDescent="0.2">
      <c r="A122" s="41"/>
      <c r="B122" s="41"/>
      <c r="C122" s="41"/>
      <c r="D122" s="41"/>
      <c r="E122" s="41"/>
    </row>
    <row r="123" spans="1:5" x14ac:dyDescent="0.2">
      <c r="A123" s="41"/>
      <c r="B123" s="41"/>
      <c r="C123" s="41"/>
      <c r="D123" s="41"/>
      <c r="E123" s="41"/>
    </row>
    <row r="124" spans="1:5" x14ac:dyDescent="0.2">
      <c r="A124" s="41"/>
      <c r="B124" s="41"/>
      <c r="C124" s="41"/>
      <c r="D124" s="41"/>
      <c r="E124" s="41"/>
    </row>
  </sheetData>
  <mergeCells count="4">
    <mergeCell ref="A5:C5"/>
    <mergeCell ref="A7:C7"/>
    <mergeCell ref="A9:C9"/>
    <mergeCell ref="A11:C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FD218"/>
  <sheetViews>
    <sheetView zoomScaleNormal="100" workbookViewId="0">
      <selection sqref="A1:XFD1048576"/>
    </sheetView>
  </sheetViews>
  <sheetFormatPr defaultRowHeight="12.75" x14ac:dyDescent="0.25"/>
  <cols>
    <col min="1" max="1" width="6.85546875" style="7" customWidth="1"/>
    <col min="2" max="2" width="26.42578125" style="7" customWidth="1"/>
    <col min="3" max="3" width="16" style="7" customWidth="1"/>
    <col min="4" max="4" width="15.5703125" style="7" customWidth="1"/>
    <col min="5" max="5" width="19" style="7" customWidth="1"/>
    <col min="6" max="7" width="16.7109375" style="7" customWidth="1"/>
    <col min="8" max="10" width="19" style="7" customWidth="1"/>
    <col min="11" max="11" width="11.5703125" style="7" customWidth="1"/>
    <col min="12" max="12" width="10.85546875" style="7" customWidth="1"/>
    <col min="13" max="13" width="12.85546875" style="7" customWidth="1"/>
    <col min="14" max="14" width="14" style="7" customWidth="1"/>
    <col min="15" max="15" width="1.85546875" style="7" customWidth="1"/>
    <col min="16" max="18" width="9.140625" style="7"/>
    <col min="19" max="19" width="13.42578125" style="7" customWidth="1"/>
    <col min="20" max="16384" width="9.140625" style="7"/>
  </cols>
  <sheetData>
    <row r="1" spans="1:16384" s="1" customFormat="1" ht="20.100000000000001" customHeight="1" x14ac:dyDescent="0.2">
      <c r="A1" s="212" t="str">
        <f>'Rate Case Constants'!C9</f>
        <v>KENTUCKY UTILITIES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  <c r="IW1" s="212"/>
      <c r="IX1" s="212"/>
      <c r="IY1" s="212"/>
      <c r="IZ1" s="212"/>
      <c r="JA1" s="212"/>
      <c r="JB1" s="212"/>
      <c r="JC1" s="212"/>
      <c r="JD1" s="212"/>
      <c r="JE1" s="212"/>
      <c r="JF1" s="212"/>
      <c r="JG1" s="212"/>
      <c r="JH1" s="212"/>
      <c r="JI1" s="212"/>
      <c r="JJ1" s="212"/>
      <c r="JK1" s="212"/>
      <c r="JL1" s="212"/>
      <c r="JM1" s="212"/>
      <c r="JN1" s="212"/>
      <c r="JO1" s="212"/>
      <c r="JP1" s="212"/>
      <c r="JQ1" s="212"/>
      <c r="JR1" s="212"/>
      <c r="JS1" s="212"/>
      <c r="JT1" s="212"/>
      <c r="JU1" s="212"/>
      <c r="JV1" s="212"/>
      <c r="JW1" s="212"/>
      <c r="JX1" s="212"/>
      <c r="JY1" s="212"/>
      <c r="JZ1" s="212"/>
      <c r="KA1" s="212"/>
      <c r="KB1" s="212"/>
      <c r="KC1" s="212"/>
      <c r="KD1" s="212"/>
      <c r="KE1" s="212"/>
      <c r="KF1" s="212"/>
      <c r="KG1" s="212"/>
      <c r="KH1" s="212"/>
      <c r="KI1" s="212"/>
      <c r="KJ1" s="212"/>
      <c r="KK1" s="212"/>
      <c r="KL1" s="212"/>
      <c r="KM1" s="212"/>
      <c r="KN1" s="212"/>
      <c r="KO1" s="212"/>
      <c r="KP1" s="212"/>
      <c r="KQ1" s="212"/>
      <c r="KR1" s="212"/>
      <c r="KS1" s="212"/>
      <c r="KT1" s="212"/>
      <c r="KU1" s="212"/>
      <c r="KV1" s="212"/>
      <c r="KW1" s="212"/>
      <c r="KX1" s="212"/>
      <c r="KY1" s="212"/>
      <c r="KZ1" s="212"/>
      <c r="LA1" s="212"/>
      <c r="LB1" s="212"/>
      <c r="LC1" s="212"/>
      <c r="LD1" s="212"/>
      <c r="LE1" s="212"/>
      <c r="LF1" s="212"/>
      <c r="LG1" s="212"/>
      <c r="LH1" s="212"/>
      <c r="LI1" s="212"/>
      <c r="LJ1" s="212"/>
      <c r="LK1" s="212"/>
      <c r="LL1" s="212"/>
      <c r="LM1" s="212"/>
      <c r="LN1" s="212"/>
      <c r="LO1" s="212"/>
      <c r="LP1" s="212"/>
      <c r="LQ1" s="212"/>
      <c r="LR1" s="212"/>
      <c r="LS1" s="212"/>
      <c r="LT1" s="212"/>
      <c r="LU1" s="212"/>
      <c r="LV1" s="212"/>
      <c r="LW1" s="212"/>
      <c r="LX1" s="212"/>
      <c r="LY1" s="212"/>
      <c r="LZ1" s="212"/>
      <c r="MA1" s="212"/>
      <c r="MB1" s="212"/>
      <c r="MC1" s="212"/>
      <c r="MD1" s="212"/>
      <c r="ME1" s="212"/>
      <c r="MF1" s="212"/>
      <c r="MG1" s="212"/>
      <c r="MH1" s="212"/>
      <c r="MI1" s="212"/>
      <c r="MJ1" s="212"/>
      <c r="MK1" s="212"/>
      <c r="ML1" s="212"/>
      <c r="MM1" s="212"/>
      <c r="MN1" s="212"/>
      <c r="MO1" s="212"/>
      <c r="MP1" s="212"/>
      <c r="MQ1" s="212"/>
      <c r="MR1" s="212"/>
      <c r="MS1" s="212"/>
      <c r="MT1" s="212"/>
      <c r="MU1" s="212"/>
      <c r="MV1" s="212"/>
      <c r="MW1" s="212"/>
      <c r="MX1" s="212"/>
      <c r="MY1" s="212"/>
      <c r="MZ1" s="212"/>
      <c r="NA1" s="212"/>
      <c r="NB1" s="212"/>
      <c r="NC1" s="212"/>
      <c r="ND1" s="212"/>
      <c r="NE1" s="212"/>
      <c r="NF1" s="212"/>
      <c r="NG1" s="212"/>
      <c r="NH1" s="212"/>
      <c r="NI1" s="212"/>
      <c r="NJ1" s="212"/>
      <c r="NK1" s="212"/>
      <c r="NL1" s="212"/>
      <c r="NM1" s="212"/>
      <c r="NN1" s="212"/>
      <c r="NO1" s="212"/>
      <c r="NP1" s="212"/>
      <c r="NQ1" s="212"/>
      <c r="NR1" s="212"/>
      <c r="NS1" s="212"/>
      <c r="NT1" s="212"/>
      <c r="NU1" s="212"/>
      <c r="NV1" s="212"/>
      <c r="NW1" s="212"/>
      <c r="NX1" s="212"/>
      <c r="NY1" s="212"/>
      <c r="NZ1" s="212"/>
      <c r="OA1" s="212"/>
      <c r="OB1" s="212"/>
      <c r="OC1" s="212"/>
      <c r="OD1" s="212"/>
      <c r="OE1" s="212"/>
      <c r="OF1" s="212"/>
      <c r="OG1" s="212"/>
      <c r="OH1" s="212"/>
      <c r="OI1" s="212"/>
      <c r="OJ1" s="212"/>
      <c r="OK1" s="212"/>
      <c r="OL1" s="212"/>
      <c r="OM1" s="212"/>
      <c r="ON1" s="212"/>
      <c r="OO1" s="212"/>
      <c r="OP1" s="212"/>
      <c r="OQ1" s="212"/>
      <c r="OR1" s="212"/>
      <c r="OS1" s="212"/>
      <c r="OT1" s="212"/>
      <c r="OU1" s="212"/>
      <c r="OV1" s="212"/>
      <c r="OW1" s="212"/>
      <c r="OX1" s="212"/>
      <c r="OY1" s="212"/>
      <c r="OZ1" s="212"/>
      <c r="PA1" s="212"/>
      <c r="PB1" s="212"/>
      <c r="PC1" s="212"/>
      <c r="PD1" s="212"/>
      <c r="PE1" s="212"/>
      <c r="PF1" s="212"/>
      <c r="PG1" s="212"/>
      <c r="PH1" s="212"/>
      <c r="PI1" s="212"/>
      <c r="PJ1" s="212"/>
      <c r="PK1" s="212"/>
      <c r="PL1" s="212"/>
      <c r="PM1" s="212"/>
      <c r="PN1" s="212"/>
      <c r="PO1" s="212"/>
      <c r="PP1" s="212"/>
      <c r="PQ1" s="212"/>
      <c r="PR1" s="212"/>
      <c r="PS1" s="212"/>
      <c r="PT1" s="212"/>
      <c r="PU1" s="212"/>
      <c r="PV1" s="212"/>
      <c r="PW1" s="212"/>
      <c r="PX1" s="212"/>
      <c r="PY1" s="212"/>
      <c r="PZ1" s="212"/>
      <c r="QA1" s="212"/>
      <c r="QB1" s="212"/>
      <c r="QC1" s="212"/>
      <c r="QD1" s="212"/>
      <c r="QE1" s="212"/>
      <c r="QF1" s="212"/>
      <c r="QG1" s="212"/>
      <c r="QH1" s="212"/>
      <c r="QI1" s="212"/>
      <c r="QJ1" s="212"/>
      <c r="QK1" s="212"/>
      <c r="QL1" s="212"/>
      <c r="QM1" s="212"/>
      <c r="QN1" s="212"/>
      <c r="QO1" s="212"/>
      <c r="QP1" s="212"/>
      <c r="QQ1" s="212"/>
      <c r="QR1" s="212"/>
      <c r="QS1" s="212"/>
      <c r="QT1" s="212"/>
      <c r="QU1" s="212"/>
      <c r="QV1" s="212"/>
      <c r="QW1" s="212"/>
      <c r="QX1" s="212"/>
      <c r="QY1" s="212"/>
      <c r="QZ1" s="212"/>
      <c r="RA1" s="212"/>
      <c r="RB1" s="212"/>
      <c r="RC1" s="212"/>
      <c r="RD1" s="212"/>
      <c r="RE1" s="212"/>
      <c r="RF1" s="212"/>
      <c r="RG1" s="212"/>
      <c r="RH1" s="212"/>
      <c r="RI1" s="212"/>
      <c r="RJ1" s="212"/>
      <c r="RK1" s="212"/>
      <c r="RL1" s="212"/>
      <c r="RM1" s="212"/>
      <c r="RN1" s="212"/>
      <c r="RO1" s="212"/>
      <c r="RP1" s="212"/>
      <c r="RQ1" s="212"/>
      <c r="RR1" s="212"/>
      <c r="RS1" s="212"/>
      <c r="RT1" s="212"/>
      <c r="RU1" s="212"/>
      <c r="RV1" s="212"/>
      <c r="RW1" s="212"/>
      <c r="RX1" s="212"/>
      <c r="RY1" s="212"/>
      <c r="RZ1" s="212"/>
      <c r="SA1" s="212"/>
      <c r="SB1" s="212"/>
      <c r="SC1" s="212"/>
      <c r="SD1" s="212"/>
      <c r="SE1" s="212"/>
      <c r="SF1" s="212"/>
      <c r="SG1" s="212"/>
      <c r="SH1" s="212"/>
      <c r="SI1" s="212"/>
      <c r="SJ1" s="212"/>
      <c r="SK1" s="212"/>
      <c r="SL1" s="212"/>
      <c r="SM1" s="212"/>
      <c r="SN1" s="212"/>
      <c r="SO1" s="212"/>
      <c r="SP1" s="212"/>
      <c r="SQ1" s="212"/>
      <c r="SR1" s="212"/>
      <c r="SS1" s="212"/>
      <c r="ST1" s="212"/>
      <c r="SU1" s="212"/>
      <c r="SV1" s="212"/>
      <c r="SW1" s="212"/>
      <c r="SX1" s="212"/>
      <c r="SY1" s="212"/>
      <c r="SZ1" s="212"/>
      <c r="TA1" s="212"/>
      <c r="TB1" s="212"/>
      <c r="TC1" s="212"/>
      <c r="TD1" s="212"/>
      <c r="TE1" s="212"/>
      <c r="TF1" s="212"/>
      <c r="TG1" s="212"/>
      <c r="TH1" s="212"/>
      <c r="TI1" s="212"/>
      <c r="TJ1" s="212"/>
      <c r="TK1" s="212"/>
      <c r="TL1" s="212"/>
      <c r="TM1" s="212"/>
      <c r="TN1" s="212"/>
      <c r="TO1" s="212"/>
      <c r="TP1" s="212"/>
      <c r="TQ1" s="212"/>
      <c r="TR1" s="212"/>
      <c r="TS1" s="212"/>
      <c r="TT1" s="212"/>
      <c r="TU1" s="212"/>
      <c r="TV1" s="212"/>
      <c r="TW1" s="212"/>
      <c r="TX1" s="212"/>
      <c r="TY1" s="212"/>
      <c r="TZ1" s="212"/>
      <c r="UA1" s="212"/>
      <c r="UB1" s="212"/>
      <c r="UC1" s="212"/>
      <c r="UD1" s="212"/>
      <c r="UE1" s="212"/>
      <c r="UF1" s="212"/>
      <c r="UG1" s="212"/>
      <c r="UH1" s="212"/>
      <c r="UI1" s="212"/>
      <c r="UJ1" s="212"/>
      <c r="UK1" s="212"/>
      <c r="UL1" s="212"/>
      <c r="UM1" s="212"/>
      <c r="UN1" s="212"/>
      <c r="UO1" s="212"/>
      <c r="UP1" s="212"/>
      <c r="UQ1" s="212"/>
      <c r="UR1" s="212"/>
      <c r="US1" s="212"/>
      <c r="UT1" s="212"/>
      <c r="UU1" s="212"/>
      <c r="UV1" s="212"/>
      <c r="UW1" s="212"/>
      <c r="UX1" s="212"/>
      <c r="UY1" s="212"/>
      <c r="UZ1" s="212"/>
      <c r="VA1" s="212"/>
      <c r="VB1" s="212"/>
      <c r="VC1" s="212"/>
      <c r="VD1" s="212"/>
      <c r="VE1" s="212"/>
      <c r="VF1" s="212"/>
      <c r="VG1" s="212"/>
      <c r="VH1" s="212"/>
      <c r="VI1" s="212"/>
      <c r="VJ1" s="212"/>
      <c r="VK1" s="212"/>
      <c r="VL1" s="212"/>
      <c r="VM1" s="212"/>
      <c r="VN1" s="212"/>
      <c r="VO1" s="212"/>
      <c r="VP1" s="212"/>
      <c r="VQ1" s="212"/>
      <c r="VR1" s="212"/>
      <c r="VS1" s="212"/>
      <c r="VT1" s="212"/>
      <c r="VU1" s="212"/>
      <c r="VV1" s="212"/>
      <c r="VW1" s="212"/>
      <c r="VX1" s="212"/>
      <c r="VY1" s="212"/>
      <c r="VZ1" s="212"/>
      <c r="WA1" s="212"/>
      <c r="WB1" s="212"/>
      <c r="WC1" s="212"/>
      <c r="WD1" s="212"/>
      <c r="WE1" s="212"/>
      <c r="WF1" s="212"/>
      <c r="WG1" s="212"/>
      <c r="WH1" s="212"/>
      <c r="WI1" s="212"/>
      <c r="WJ1" s="212"/>
      <c r="WK1" s="212"/>
      <c r="WL1" s="212"/>
      <c r="WM1" s="212"/>
      <c r="WN1" s="212"/>
      <c r="WO1" s="212"/>
      <c r="WP1" s="212"/>
      <c r="WQ1" s="212"/>
      <c r="WR1" s="212"/>
      <c r="WS1" s="212"/>
      <c r="WT1" s="212"/>
      <c r="WU1" s="212"/>
      <c r="WV1" s="212"/>
      <c r="WW1" s="212"/>
      <c r="WX1" s="212"/>
      <c r="WY1" s="212"/>
      <c r="WZ1" s="212"/>
      <c r="XA1" s="212"/>
      <c r="XB1" s="212"/>
      <c r="XC1" s="212"/>
      <c r="XD1" s="212"/>
      <c r="XE1" s="212"/>
      <c r="XF1" s="212"/>
      <c r="XG1" s="212"/>
      <c r="XH1" s="212"/>
      <c r="XI1" s="212"/>
      <c r="XJ1" s="212"/>
      <c r="XK1" s="212"/>
      <c r="XL1" s="212"/>
      <c r="XM1" s="212"/>
      <c r="XN1" s="212"/>
      <c r="XO1" s="212"/>
      <c r="XP1" s="212"/>
      <c r="XQ1" s="212"/>
      <c r="XR1" s="212"/>
      <c r="XS1" s="212"/>
      <c r="XT1" s="212"/>
      <c r="XU1" s="212"/>
      <c r="XV1" s="212"/>
      <c r="XW1" s="212"/>
      <c r="XX1" s="212"/>
      <c r="XY1" s="212"/>
      <c r="XZ1" s="212"/>
      <c r="YA1" s="212"/>
      <c r="YB1" s="212"/>
      <c r="YC1" s="212"/>
      <c r="YD1" s="212"/>
      <c r="YE1" s="212"/>
      <c r="YF1" s="212"/>
      <c r="YG1" s="212"/>
      <c r="YH1" s="212"/>
      <c r="YI1" s="212"/>
      <c r="YJ1" s="212"/>
      <c r="YK1" s="212"/>
      <c r="YL1" s="212"/>
      <c r="YM1" s="212"/>
      <c r="YN1" s="212"/>
      <c r="YO1" s="212"/>
      <c r="YP1" s="212"/>
      <c r="YQ1" s="212"/>
      <c r="YR1" s="212"/>
      <c r="YS1" s="212"/>
      <c r="YT1" s="212"/>
      <c r="YU1" s="212"/>
      <c r="YV1" s="212"/>
      <c r="YW1" s="212"/>
      <c r="YX1" s="212"/>
      <c r="YY1" s="212"/>
      <c r="YZ1" s="212"/>
      <c r="ZA1" s="212"/>
      <c r="ZB1" s="212"/>
      <c r="ZC1" s="212"/>
      <c r="ZD1" s="212"/>
      <c r="ZE1" s="212"/>
      <c r="ZF1" s="212"/>
      <c r="ZG1" s="212"/>
      <c r="ZH1" s="212"/>
      <c r="ZI1" s="212"/>
      <c r="ZJ1" s="212"/>
      <c r="ZK1" s="212"/>
      <c r="ZL1" s="212"/>
      <c r="ZM1" s="212"/>
      <c r="ZN1" s="212"/>
      <c r="ZO1" s="212"/>
      <c r="ZP1" s="212"/>
      <c r="ZQ1" s="212"/>
      <c r="ZR1" s="212"/>
      <c r="ZS1" s="212"/>
      <c r="ZT1" s="212"/>
      <c r="ZU1" s="212"/>
      <c r="ZV1" s="212"/>
      <c r="ZW1" s="212"/>
      <c r="ZX1" s="212"/>
      <c r="ZY1" s="212"/>
      <c r="ZZ1" s="212"/>
      <c r="AAA1" s="212"/>
      <c r="AAB1" s="212"/>
      <c r="AAC1" s="212"/>
      <c r="AAD1" s="212"/>
      <c r="AAE1" s="212"/>
      <c r="AAF1" s="212"/>
      <c r="AAG1" s="212"/>
      <c r="AAH1" s="212"/>
      <c r="AAI1" s="212"/>
      <c r="AAJ1" s="212"/>
      <c r="AAK1" s="212"/>
      <c r="AAL1" s="212"/>
      <c r="AAM1" s="212"/>
      <c r="AAN1" s="212"/>
      <c r="AAO1" s="212"/>
      <c r="AAP1" s="212"/>
      <c r="AAQ1" s="212"/>
      <c r="AAR1" s="212"/>
      <c r="AAS1" s="212"/>
      <c r="AAT1" s="212"/>
      <c r="AAU1" s="212"/>
      <c r="AAV1" s="212"/>
      <c r="AAW1" s="212"/>
      <c r="AAX1" s="212"/>
      <c r="AAY1" s="212"/>
      <c r="AAZ1" s="212"/>
      <c r="ABA1" s="212"/>
      <c r="ABB1" s="212"/>
      <c r="ABC1" s="212"/>
      <c r="ABD1" s="212"/>
      <c r="ABE1" s="212"/>
      <c r="ABF1" s="212"/>
      <c r="ABG1" s="212"/>
      <c r="ABH1" s="212"/>
      <c r="ABI1" s="212"/>
      <c r="ABJ1" s="212"/>
      <c r="ABK1" s="212"/>
      <c r="ABL1" s="212"/>
      <c r="ABM1" s="212"/>
      <c r="ABN1" s="212"/>
      <c r="ABO1" s="212"/>
      <c r="ABP1" s="212"/>
      <c r="ABQ1" s="212"/>
      <c r="ABR1" s="212"/>
      <c r="ABS1" s="212"/>
      <c r="ABT1" s="212"/>
      <c r="ABU1" s="212"/>
      <c r="ABV1" s="212"/>
      <c r="ABW1" s="212"/>
      <c r="ABX1" s="212"/>
      <c r="ABY1" s="212"/>
      <c r="ABZ1" s="212"/>
      <c r="ACA1" s="212"/>
      <c r="ACB1" s="212"/>
      <c r="ACC1" s="212"/>
      <c r="ACD1" s="212"/>
      <c r="ACE1" s="212"/>
      <c r="ACF1" s="212"/>
      <c r="ACG1" s="212"/>
      <c r="ACH1" s="212"/>
      <c r="ACI1" s="212"/>
      <c r="ACJ1" s="212"/>
      <c r="ACK1" s="212"/>
      <c r="ACL1" s="212"/>
      <c r="ACM1" s="212"/>
      <c r="ACN1" s="212"/>
      <c r="ACO1" s="212"/>
      <c r="ACP1" s="212"/>
      <c r="ACQ1" s="212"/>
      <c r="ACR1" s="212"/>
      <c r="ACS1" s="212"/>
      <c r="ACT1" s="212"/>
      <c r="ACU1" s="212"/>
      <c r="ACV1" s="212"/>
      <c r="ACW1" s="212"/>
      <c r="ACX1" s="212"/>
      <c r="ACY1" s="212"/>
      <c r="ACZ1" s="212"/>
      <c r="ADA1" s="212"/>
      <c r="ADB1" s="212"/>
      <c r="ADC1" s="212"/>
      <c r="ADD1" s="212"/>
      <c r="ADE1" s="212"/>
      <c r="ADF1" s="212"/>
      <c r="ADG1" s="212"/>
      <c r="ADH1" s="212"/>
      <c r="ADI1" s="212"/>
      <c r="ADJ1" s="212"/>
      <c r="ADK1" s="212"/>
      <c r="ADL1" s="212"/>
      <c r="ADM1" s="212"/>
      <c r="ADN1" s="212"/>
      <c r="ADO1" s="212"/>
      <c r="ADP1" s="212"/>
      <c r="ADQ1" s="212"/>
      <c r="ADR1" s="212"/>
      <c r="ADS1" s="212"/>
      <c r="ADT1" s="212"/>
      <c r="ADU1" s="212"/>
      <c r="ADV1" s="212"/>
      <c r="ADW1" s="212"/>
      <c r="ADX1" s="212"/>
      <c r="ADY1" s="212"/>
      <c r="ADZ1" s="212"/>
      <c r="AEA1" s="212"/>
      <c r="AEB1" s="212"/>
      <c r="AEC1" s="212"/>
      <c r="AED1" s="212"/>
      <c r="AEE1" s="212"/>
      <c r="AEF1" s="212"/>
      <c r="AEG1" s="212"/>
      <c r="AEH1" s="212"/>
      <c r="AEI1" s="212"/>
      <c r="AEJ1" s="212"/>
      <c r="AEK1" s="212"/>
      <c r="AEL1" s="212"/>
      <c r="AEM1" s="212"/>
      <c r="AEN1" s="212"/>
      <c r="AEO1" s="212"/>
      <c r="AEP1" s="212"/>
      <c r="AEQ1" s="212"/>
      <c r="AER1" s="212"/>
      <c r="AES1" s="212"/>
      <c r="AET1" s="212"/>
      <c r="AEU1" s="212"/>
      <c r="AEV1" s="212"/>
      <c r="AEW1" s="212"/>
      <c r="AEX1" s="212"/>
      <c r="AEY1" s="212"/>
      <c r="AEZ1" s="212"/>
      <c r="AFA1" s="212"/>
      <c r="AFB1" s="212"/>
      <c r="AFC1" s="212"/>
      <c r="AFD1" s="212"/>
      <c r="AFE1" s="212"/>
      <c r="AFF1" s="212"/>
      <c r="AFG1" s="212"/>
      <c r="AFH1" s="212"/>
      <c r="AFI1" s="212"/>
      <c r="AFJ1" s="212"/>
      <c r="AFK1" s="212"/>
      <c r="AFL1" s="212"/>
      <c r="AFM1" s="212"/>
      <c r="AFN1" s="212"/>
      <c r="AFO1" s="212"/>
      <c r="AFP1" s="212"/>
      <c r="AFQ1" s="212"/>
      <c r="AFR1" s="212"/>
      <c r="AFS1" s="212"/>
      <c r="AFT1" s="212"/>
      <c r="AFU1" s="212"/>
      <c r="AFV1" s="212"/>
      <c r="AFW1" s="212"/>
      <c r="AFX1" s="212"/>
      <c r="AFY1" s="212"/>
      <c r="AFZ1" s="212"/>
      <c r="AGA1" s="212"/>
      <c r="AGB1" s="212"/>
      <c r="AGC1" s="212"/>
      <c r="AGD1" s="212"/>
      <c r="AGE1" s="212"/>
      <c r="AGF1" s="212"/>
      <c r="AGG1" s="212"/>
      <c r="AGH1" s="212"/>
      <c r="AGI1" s="212"/>
      <c r="AGJ1" s="212"/>
      <c r="AGK1" s="212"/>
      <c r="AGL1" s="212"/>
      <c r="AGM1" s="212"/>
      <c r="AGN1" s="212"/>
      <c r="AGO1" s="212"/>
      <c r="AGP1" s="212"/>
      <c r="AGQ1" s="212"/>
      <c r="AGR1" s="212"/>
      <c r="AGS1" s="212"/>
      <c r="AGT1" s="212"/>
      <c r="AGU1" s="212"/>
      <c r="AGV1" s="212"/>
      <c r="AGW1" s="212"/>
      <c r="AGX1" s="212"/>
      <c r="AGY1" s="212"/>
      <c r="AGZ1" s="212"/>
      <c r="AHA1" s="212"/>
      <c r="AHB1" s="212"/>
      <c r="AHC1" s="212"/>
      <c r="AHD1" s="212"/>
      <c r="AHE1" s="212"/>
      <c r="AHF1" s="212"/>
      <c r="AHG1" s="212"/>
      <c r="AHH1" s="212"/>
      <c r="AHI1" s="212"/>
      <c r="AHJ1" s="212"/>
      <c r="AHK1" s="212"/>
      <c r="AHL1" s="212"/>
      <c r="AHM1" s="212"/>
      <c r="AHN1" s="212"/>
      <c r="AHO1" s="212"/>
      <c r="AHP1" s="212"/>
      <c r="AHQ1" s="212"/>
      <c r="AHR1" s="212"/>
      <c r="AHS1" s="212"/>
      <c r="AHT1" s="212"/>
      <c r="AHU1" s="212"/>
      <c r="AHV1" s="212"/>
      <c r="AHW1" s="212"/>
      <c r="AHX1" s="212"/>
      <c r="AHY1" s="212"/>
      <c r="AHZ1" s="212"/>
      <c r="AIA1" s="212"/>
      <c r="AIB1" s="212"/>
      <c r="AIC1" s="212"/>
      <c r="AID1" s="212"/>
      <c r="AIE1" s="212"/>
      <c r="AIF1" s="212"/>
      <c r="AIG1" s="212"/>
      <c r="AIH1" s="212"/>
      <c r="AII1" s="212"/>
      <c r="AIJ1" s="212"/>
      <c r="AIK1" s="212"/>
      <c r="AIL1" s="212"/>
      <c r="AIM1" s="212"/>
      <c r="AIN1" s="212"/>
      <c r="AIO1" s="212"/>
      <c r="AIP1" s="212"/>
      <c r="AIQ1" s="212"/>
      <c r="AIR1" s="212"/>
      <c r="AIS1" s="212"/>
      <c r="AIT1" s="212"/>
      <c r="AIU1" s="212"/>
      <c r="AIV1" s="212"/>
      <c r="AIW1" s="212"/>
      <c r="AIX1" s="212"/>
      <c r="AIY1" s="212"/>
      <c r="AIZ1" s="212"/>
      <c r="AJA1" s="212"/>
      <c r="AJB1" s="212"/>
      <c r="AJC1" s="212"/>
      <c r="AJD1" s="212"/>
      <c r="AJE1" s="212"/>
      <c r="AJF1" s="212"/>
      <c r="AJG1" s="212"/>
      <c r="AJH1" s="212"/>
      <c r="AJI1" s="212"/>
      <c r="AJJ1" s="212"/>
      <c r="AJK1" s="212"/>
      <c r="AJL1" s="212"/>
      <c r="AJM1" s="212"/>
      <c r="AJN1" s="212"/>
      <c r="AJO1" s="212"/>
      <c r="AJP1" s="212"/>
      <c r="AJQ1" s="212"/>
      <c r="AJR1" s="212"/>
      <c r="AJS1" s="212"/>
      <c r="AJT1" s="212"/>
      <c r="AJU1" s="212"/>
      <c r="AJV1" s="212"/>
      <c r="AJW1" s="212"/>
      <c r="AJX1" s="212"/>
      <c r="AJY1" s="212"/>
      <c r="AJZ1" s="212"/>
      <c r="AKA1" s="212"/>
      <c r="AKB1" s="212"/>
      <c r="AKC1" s="212"/>
      <c r="AKD1" s="212"/>
      <c r="AKE1" s="212"/>
      <c r="AKF1" s="212"/>
      <c r="AKG1" s="212"/>
      <c r="AKH1" s="212"/>
      <c r="AKI1" s="212"/>
      <c r="AKJ1" s="212"/>
      <c r="AKK1" s="212"/>
      <c r="AKL1" s="212"/>
      <c r="AKM1" s="212"/>
      <c r="AKN1" s="212"/>
      <c r="AKO1" s="212"/>
      <c r="AKP1" s="212"/>
      <c r="AKQ1" s="212"/>
      <c r="AKR1" s="212"/>
      <c r="AKS1" s="212"/>
      <c r="AKT1" s="212"/>
      <c r="AKU1" s="212"/>
      <c r="AKV1" s="212"/>
      <c r="AKW1" s="212"/>
      <c r="AKX1" s="212"/>
      <c r="AKY1" s="212"/>
      <c r="AKZ1" s="212"/>
      <c r="ALA1" s="212"/>
      <c r="ALB1" s="212"/>
      <c r="ALC1" s="212"/>
      <c r="ALD1" s="212"/>
      <c r="ALE1" s="212"/>
      <c r="ALF1" s="212"/>
      <c r="ALG1" s="212"/>
      <c r="ALH1" s="212"/>
      <c r="ALI1" s="212"/>
      <c r="ALJ1" s="212"/>
      <c r="ALK1" s="212"/>
      <c r="ALL1" s="212"/>
      <c r="ALM1" s="212"/>
      <c r="ALN1" s="212"/>
      <c r="ALO1" s="212"/>
      <c r="ALP1" s="212"/>
      <c r="ALQ1" s="212"/>
      <c r="ALR1" s="212"/>
      <c r="ALS1" s="212"/>
      <c r="ALT1" s="212"/>
      <c r="ALU1" s="212"/>
      <c r="ALV1" s="212"/>
      <c r="ALW1" s="212"/>
      <c r="ALX1" s="212"/>
      <c r="ALY1" s="212"/>
      <c r="ALZ1" s="212"/>
      <c r="AMA1" s="212"/>
      <c r="AMB1" s="212"/>
      <c r="AMC1" s="212"/>
      <c r="AMD1" s="212"/>
      <c r="AME1" s="212"/>
      <c r="AMF1" s="212"/>
      <c r="AMG1" s="212"/>
      <c r="AMH1" s="212"/>
      <c r="AMI1" s="212"/>
      <c r="AMJ1" s="212"/>
      <c r="AMK1" s="212"/>
      <c r="AML1" s="212"/>
      <c r="AMM1" s="212"/>
      <c r="AMN1" s="212"/>
      <c r="AMO1" s="212"/>
      <c r="AMP1" s="212"/>
      <c r="AMQ1" s="212"/>
      <c r="AMR1" s="212"/>
      <c r="AMS1" s="212"/>
      <c r="AMT1" s="212"/>
      <c r="AMU1" s="212"/>
      <c r="AMV1" s="212"/>
      <c r="AMW1" s="212"/>
      <c r="AMX1" s="212"/>
      <c r="AMY1" s="212"/>
      <c r="AMZ1" s="212"/>
      <c r="ANA1" s="212"/>
      <c r="ANB1" s="212"/>
      <c r="ANC1" s="212"/>
      <c r="AND1" s="212"/>
      <c r="ANE1" s="212"/>
      <c r="ANF1" s="212"/>
      <c r="ANG1" s="212"/>
      <c r="ANH1" s="212"/>
      <c r="ANI1" s="212"/>
      <c r="ANJ1" s="212"/>
      <c r="ANK1" s="212"/>
      <c r="ANL1" s="212"/>
      <c r="ANM1" s="212"/>
      <c r="ANN1" s="212"/>
      <c r="ANO1" s="212"/>
      <c r="ANP1" s="212"/>
      <c r="ANQ1" s="212"/>
      <c r="ANR1" s="212"/>
      <c r="ANS1" s="212"/>
      <c r="ANT1" s="212"/>
      <c r="ANU1" s="212"/>
      <c r="ANV1" s="212"/>
      <c r="ANW1" s="212"/>
      <c r="ANX1" s="212"/>
      <c r="ANY1" s="212"/>
      <c r="ANZ1" s="212"/>
      <c r="AOA1" s="212"/>
      <c r="AOB1" s="212"/>
      <c r="AOC1" s="212"/>
      <c r="AOD1" s="212"/>
      <c r="AOE1" s="212"/>
      <c r="AOF1" s="212"/>
      <c r="AOG1" s="212"/>
      <c r="AOH1" s="212"/>
      <c r="AOI1" s="212"/>
      <c r="AOJ1" s="212"/>
      <c r="AOK1" s="212"/>
      <c r="AOL1" s="212"/>
      <c r="AOM1" s="212"/>
      <c r="AON1" s="212"/>
      <c r="AOO1" s="212"/>
      <c r="AOP1" s="212"/>
      <c r="AOQ1" s="212"/>
      <c r="AOR1" s="212"/>
      <c r="AOS1" s="212"/>
      <c r="AOT1" s="212"/>
      <c r="AOU1" s="212"/>
      <c r="AOV1" s="212"/>
      <c r="AOW1" s="212"/>
      <c r="AOX1" s="212"/>
      <c r="AOY1" s="212"/>
      <c r="AOZ1" s="212"/>
      <c r="APA1" s="212"/>
      <c r="APB1" s="212"/>
      <c r="APC1" s="212"/>
      <c r="APD1" s="212"/>
      <c r="APE1" s="212"/>
      <c r="APF1" s="212"/>
      <c r="APG1" s="212"/>
      <c r="APH1" s="212"/>
      <c r="API1" s="212"/>
      <c r="APJ1" s="212"/>
      <c r="APK1" s="212"/>
      <c r="APL1" s="212"/>
      <c r="APM1" s="212"/>
      <c r="APN1" s="212"/>
      <c r="APO1" s="212"/>
      <c r="APP1" s="212"/>
      <c r="APQ1" s="212"/>
      <c r="APR1" s="212"/>
      <c r="APS1" s="212"/>
      <c r="APT1" s="212"/>
      <c r="APU1" s="212"/>
      <c r="APV1" s="212"/>
      <c r="APW1" s="212"/>
      <c r="APX1" s="212"/>
      <c r="APY1" s="212"/>
      <c r="APZ1" s="212"/>
      <c r="AQA1" s="212"/>
      <c r="AQB1" s="212"/>
      <c r="AQC1" s="212"/>
      <c r="AQD1" s="212"/>
      <c r="AQE1" s="212"/>
      <c r="AQF1" s="212"/>
      <c r="AQG1" s="212"/>
      <c r="AQH1" s="212"/>
      <c r="AQI1" s="212"/>
      <c r="AQJ1" s="212"/>
      <c r="AQK1" s="212"/>
      <c r="AQL1" s="212"/>
      <c r="AQM1" s="212"/>
      <c r="AQN1" s="212"/>
      <c r="AQO1" s="212"/>
      <c r="AQP1" s="212"/>
      <c r="AQQ1" s="212"/>
      <c r="AQR1" s="212"/>
      <c r="AQS1" s="212"/>
      <c r="AQT1" s="212"/>
      <c r="AQU1" s="212"/>
      <c r="AQV1" s="212"/>
      <c r="AQW1" s="212"/>
      <c r="AQX1" s="212"/>
      <c r="AQY1" s="212"/>
      <c r="AQZ1" s="212"/>
      <c r="ARA1" s="212"/>
      <c r="ARB1" s="212"/>
      <c r="ARC1" s="212"/>
      <c r="ARD1" s="212"/>
      <c r="ARE1" s="212"/>
      <c r="ARF1" s="212"/>
      <c r="ARG1" s="212"/>
      <c r="ARH1" s="212"/>
      <c r="ARI1" s="212"/>
      <c r="ARJ1" s="212"/>
      <c r="ARK1" s="212"/>
      <c r="ARL1" s="212"/>
      <c r="ARM1" s="212"/>
      <c r="ARN1" s="212"/>
      <c r="ARO1" s="212"/>
      <c r="ARP1" s="212"/>
      <c r="ARQ1" s="212"/>
      <c r="ARR1" s="212"/>
      <c r="ARS1" s="212"/>
      <c r="ART1" s="212"/>
      <c r="ARU1" s="212"/>
      <c r="ARV1" s="212"/>
      <c r="ARW1" s="212"/>
      <c r="ARX1" s="212"/>
      <c r="ARY1" s="212"/>
      <c r="ARZ1" s="212"/>
      <c r="ASA1" s="212"/>
      <c r="ASB1" s="212"/>
      <c r="ASC1" s="212"/>
      <c r="ASD1" s="212"/>
      <c r="ASE1" s="212"/>
      <c r="ASF1" s="212"/>
      <c r="ASG1" s="212"/>
      <c r="ASH1" s="212"/>
      <c r="ASI1" s="212"/>
      <c r="ASJ1" s="212"/>
      <c r="ASK1" s="212"/>
      <c r="ASL1" s="212"/>
      <c r="ASM1" s="212"/>
      <c r="ASN1" s="212"/>
      <c r="ASO1" s="212"/>
      <c r="ASP1" s="212"/>
      <c r="ASQ1" s="212"/>
      <c r="ASR1" s="212"/>
      <c r="ASS1" s="212"/>
      <c r="AST1" s="212"/>
      <c r="ASU1" s="212"/>
      <c r="ASV1" s="212"/>
      <c r="ASW1" s="212"/>
      <c r="ASX1" s="212"/>
      <c r="ASY1" s="212"/>
      <c r="ASZ1" s="212"/>
      <c r="ATA1" s="212"/>
      <c r="ATB1" s="212"/>
      <c r="ATC1" s="212"/>
      <c r="ATD1" s="212"/>
      <c r="ATE1" s="212"/>
      <c r="ATF1" s="212"/>
      <c r="ATG1" s="212"/>
      <c r="ATH1" s="212"/>
      <c r="ATI1" s="212"/>
      <c r="ATJ1" s="212"/>
      <c r="ATK1" s="212"/>
      <c r="ATL1" s="212"/>
      <c r="ATM1" s="212"/>
      <c r="ATN1" s="212"/>
      <c r="ATO1" s="212"/>
      <c r="ATP1" s="212"/>
      <c r="ATQ1" s="212"/>
      <c r="ATR1" s="212"/>
      <c r="ATS1" s="212"/>
      <c r="ATT1" s="212"/>
      <c r="ATU1" s="212"/>
      <c r="ATV1" s="212"/>
      <c r="ATW1" s="212"/>
      <c r="ATX1" s="212"/>
      <c r="ATY1" s="212"/>
      <c r="ATZ1" s="212"/>
      <c r="AUA1" s="212"/>
      <c r="AUB1" s="212"/>
      <c r="AUC1" s="212"/>
      <c r="AUD1" s="212"/>
      <c r="AUE1" s="212"/>
      <c r="AUF1" s="212"/>
      <c r="AUG1" s="212"/>
      <c r="AUH1" s="212"/>
      <c r="AUI1" s="212"/>
      <c r="AUJ1" s="212"/>
      <c r="AUK1" s="212"/>
      <c r="AUL1" s="212"/>
      <c r="AUM1" s="212"/>
      <c r="AUN1" s="212"/>
      <c r="AUO1" s="212"/>
      <c r="AUP1" s="212"/>
      <c r="AUQ1" s="212"/>
      <c r="AUR1" s="212"/>
      <c r="AUS1" s="212"/>
      <c r="AUT1" s="212"/>
      <c r="AUU1" s="212"/>
      <c r="AUV1" s="212"/>
      <c r="AUW1" s="212"/>
      <c r="AUX1" s="212"/>
      <c r="AUY1" s="212"/>
      <c r="AUZ1" s="212"/>
      <c r="AVA1" s="212"/>
      <c r="AVB1" s="212"/>
      <c r="AVC1" s="212"/>
      <c r="AVD1" s="212"/>
      <c r="AVE1" s="212"/>
      <c r="AVF1" s="212"/>
      <c r="AVG1" s="212"/>
      <c r="AVH1" s="212"/>
      <c r="AVI1" s="212"/>
      <c r="AVJ1" s="212"/>
      <c r="AVK1" s="212"/>
      <c r="AVL1" s="212"/>
      <c r="AVM1" s="212"/>
      <c r="AVN1" s="212"/>
      <c r="AVO1" s="212"/>
      <c r="AVP1" s="212"/>
      <c r="AVQ1" s="212"/>
      <c r="AVR1" s="212"/>
      <c r="AVS1" s="212"/>
      <c r="AVT1" s="212"/>
      <c r="AVU1" s="212"/>
      <c r="AVV1" s="212"/>
      <c r="AVW1" s="212"/>
      <c r="AVX1" s="212"/>
      <c r="AVY1" s="212"/>
      <c r="AVZ1" s="212"/>
      <c r="AWA1" s="212"/>
      <c r="AWB1" s="212"/>
      <c r="AWC1" s="212"/>
      <c r="AWD1" s="212"/>
      <c r="AWE1" s="212"/>
      <c r="AWF1" s="212"/>
      <c r="AWG1" s="212"/>
      <c r="AWH1" s="212"/>
      <c r="AWI1" s="212"/>
      <c r="AWJ1" s="212"/>
      <c r="AWK1" s="212"/>
      <c r="AWL1" s="212"/>
      <c r="AWM1" s="212"/>
      <c r="AWN1" s="212"/>
      <c r="AWO1" s="212"/>
      <c r="AWP1" s="212"/>
      <c r="AWQ1" s="212"/>
      <c r="AWR1" s="212"/>
      <c r="AWS1" s="212"/>
      <c r="AWT1" s="212"/>
      <c r="AWU1" s="212"/>
      <c r="AWV1" s="212"/>
      <c r="AWW1" s="212"/>
      <c r="AWX1" s="212"/>
      <c r="AWY1" s="212"/>
      <c r="AWZ1" s="212"/>
      <c r="AXA1" s="212"/>
      <c r="AXB1" s="212"/>
      <c r="AXC1" s="212"/>
      <c r="AXD1" s="212"/>
      <c r="AXE1" s="212"/>
      <c r="AXF1" s="212"/>
      <c r="AXG1" s="212"/>
      <c r="AXH1" s="212"/>
      <c r="AXI1" s="212"/>
      <c r="AXJ1" s="212"/>
      <c r="AXK1" s="212"/>
      <c r="AXL1" s="212"/>
      <c r="AXM1" s="212"/>
      <c r="AXN1" s="212"/>
      <c r="AXO1" s="212"/>
      <c r="AXP1" s="212"/>
      <c r="AXQ1" s="212"/>
      <c r="AXR1" s="212"/>
      <c r="AXS1" s="212"/>
      <c r="AXT1" s="212"/>
      <c r="AXU1" s="212"/>
      <c r="AXV1" s="212"/>
      <c r="AXW1" s="212"/>
      <c r="AXX1" s="212"/>
      <c r="AXY1" s="212"/>
      <c r="AXZ1" s="212"/>
      <c r="AYA1" s="212"/>
      <c r="AYB1" s="212"/>
      <c r="AYC1" s="212"/>
      <c r="AYD1" s="212"/>
      <c r="AYE1" s="212"/>
      <c r="AYF1" s="212"/>
      <c r="AYG1" s="212"/>
      <c r="AYH1" s="212"/>
      <c r="AYI1" s="212"/>
      <c r="AYJ1" s="212"/>
      <c r="AYK1" s="212"/>
      <c r="AYL1" s="212"/>
      <c r="AYM1" s="212"/>
      <c r="AYN1" s="212"/>
      <c r="AYO1" s="212"/>
      <c r="AYP1" s="212"/>
      <c r="AYQ1" s="212"/>
      <c r="AYR1" s="212"/>
      <c r="AYS1" s="212"/>
      <c r="AYT1" s="212"/>
      <c r="AYU1" s="212"/>
      <c r="AYV1" s="212"/>
      <c r="AYW1" s="212"/>
      <c r="AYX1" s="212"/>
      <c r="AYY1" s="212"/>
      <c r="AYZ1" s="212"/>
      <c r="AZA1" s="212"/>
      <c r="AZB1" s="212"/>
      <c r="AZC1" s="212"/>
      <c r="AZD1" s="212"/>
      <c r="AZE1" s="212"/>
      <c r="AZF1" s="212"/>
      <c r="AZG1" s="212"/>
      <c r="AZH1" s="212"/>
      <c r="AZI1" s="212"/>
      <c r="AZJ1" s="212"/>
      <c r="AZK1" s="212"/>
      <c r="AZL1" s="212"/>
      <c r="AZM1" s="212"/>
      <c r="AZN1" s="212"/>
      <c r="AZO1" s="212"/>
      <c r="AZP1" s="212"/>
      <c r="AZQ1" s="212"/>
      <c r="AZR1" s="212"/>
      <c r="AZS1" s="212"/>
      <c r="AZT1" s="212"/>
      <c r="AZU1" s="212"/>
      <c r="AZV1" s="212"/>
      <c r="AZW1" s="212"/>
      <c r="AZX1" s="212"/>
      <c r="AZY1" s="212"/>
      <c r="AZZ1" s="212"/>
      <c r="BAA1" s="212"/>
      <c r="BAB1" s="212"/>
      <c r="BAC1" s="212"/>
      <c r="BAD1" s="212"/>
      <c r="BAE1" s="212"/>
      <c r="BAF1" s="212"/>
      <c r="BAG1" s="212"/>
      <c r="BAH1" s="212"/>
      <c r="BAI1" s="212"/>
      <c r="BAJ1" s="212"/>
      <c r="BAK1" s="212"/>
      <c r="BAL1" s="212"/>
      <c r="BAM1" s="212"/>
      <c r="BAN1" s="212"/>
      <c r="BAO1" s="212"/>
      <c r="BAP1" s="212"/>
      <c r="BAQ1" s="212"/>
      <c r="BAR1" s="212"/>
      <c r="BAS1" s="212"/>
      <c r="BAT1" s="212"/>
      <c r="BAU1" s="212"/>
      <c r="BAV1" s="212"/>
      <c r="BAW1" s="212"/>
      <c r="BAX1" s="212"/>
      <c r="BAY1" s="212"/>
      <c r="BAZ1" s="212"/>
      <c r="BBA1" s="212"/>
      <c r="BBB1" s="212"/>
      <c r="BBC1" s="212"/>
      <c r="BBD1" s="212"/>
      <c r="BBE1" s="212"/>
      <c r="BBF1" s="212"/>
      <c r="BBG1" s="212"/>
      <c r="BBH1" s="212"/>
      <c r="BBI1" s="212"/>
      <c r="BBJ1" s="212"/>
      <c r="BBK1" s="212"/>
      <c r="BBL1" s="212"/>
      <c r="BBM1" s="212"/>
      <c r="BBN1" s="212"/>
      <c r="BBO1" s="212"/>
      <c r="BBP1" s="212"/>
      <c r="BBQ1" s="212"/>
      <c r="BBR1" s="212"/>
      <c r="BBS1" s="212"/>
      <c r="BBT1" s="212"/>
      <c r="BBU1" s="212"/>
      <c r="BBV1" s="212"/>
      <c r="BBW1" s="212"/>
      <c r="BBX1" s="212"/>
      <c r="BBY1" s="212"/>
      <c r="BBZ1" s="212"/>
      <c r="BCA1" s="212"/>
      <c r="BCB1" s="212"/>
      <c r="BCC1" s="212"/>
      <c r="BCD1" s="212"/>
      <c r="BCE1" s="212"/>
      <c r="BCF1" s="212"/>
      <c r="BCG1" s="212"/>
      <c r="BCH1" s="212"/>
      <c r="BCI1" s="212"/>
      <c r="BCJ1" s="212"/>
      <c r="BCK1" s="212"/>
      <c r="BCL1" s="212"/>
      <c r="BCM1" s="212"/>
      <c r="BCN1" s="212"/>
      <c r="BCO1" s="212"/>
      <c r="BCP1" s="212"/>
      <c r="BCQ1" s="212"/>
      <c r="BCR1" s="212"/>
      <c r="BCS1" s="212"/>
      <c r="BCT1" s="212"/>
      <c r="BCU1" s="212"/>
      <c r="BCV1" s="212"/>
      <c r="BCW1" s="212"/>
      <c r="BCX1" s="212"/>
      <c r="BCY1" s="212"/>
      <c r="BCZ1" s="212"/>
      <c r="BDA1" s="212"/>
      <c r="BDB1" s="212"/>
      <c r="BDC1" s="212"/>
      <c r="BDD1" s="212"/>
      <c r="BDE1" s="212"/>
      <c r="BDF1" s="212"/>
      <c r="BDG1" s="212"/>
      <c r="BDH1" s="212"/>
      <c r="BDI1" s="212"/>
      <c r="BDJ1" s="212"/>
      <c r="BDK1" s="212"/>
      <c r="BDL1" s="212"/>
      <c r="BDM1" s="212"/>
      <c r="BDN1" s="212"/>
      <c r="BDO1" s="212"/>
      <c r="BDP1" s="212"/>
      <c r="BDQ1" s="212"/>
      <c r="BDR1" s="212"/>
      <c r="BDS1" s="212"/>
      <c r="BDT1" s="212"/>
      <c r="BDU1" s="212"/>
      <c r="BDV1" s="212"/>
      <c r="BDW1" s="212"/>
      <c r="BDX1" s="212"/>
      <c r="BDY1" s="212"/>
      <c r="BDZ1" s="212"/>
      <c r="BEA1" s="212"/>
      <c r="BEB1" s="212"/>
      <c r="BEC1" s="212"/>
      <c r="BED1" s="212"/>
      <c r="BEE1" s="212"/>
      <c r="BEF1" s="212"/>
      <c r="BEG1" s="212"/>
      <c r="BEH1" s="212"/>
      <c r="BEI1" s="212"/>
      <c r="BEJ1" s="212"/>
      <c r="BEK1" s="212"/>
      <c r="BEL1" s="212"/>
      <c r="BEM1" s="212"/>
      <c r="BEN1" s="212"/>
      <c r="BEO1" s="212"/>
      <c r="BEP1" s="212"/>
      <c r="BEQ1" s="212"/>
      <c r="BER1" s="212"/>
      <c r="BES1" s="212"/>
      <c r="BET1" s="212"/>
      <c r="BEU1" s="212"/>
      <c r="BEV1" s="212"/>
      <c r="BEW1" s="212"/>
      <c r="BEX1" s="212"/>
      <c r="BEY1" s="212"/>
      <c r="BEZ1" s="212"/>
      <c r="BFA1" s="212"/>
      <c r="BFB1" s="212"/>
      <c r="BFC1" s="212"/>
      <c r="BFD1" s="212"/>
      <c r="BFE1" s="212"/>
      <c r="BFF1" s="212"/>
      <c r="BFG1" s="212"/>
      <c r="BFH1" s="212"/>
      <c r="BFI1" s="212"/>
      <c r="BFJ1" s="212"/>
      <c r="BFK1" s="212"/>
      <c r="BFL1" s="212"/>
      <c r="BFM1" s="212"/>
      <c r="BFN1" s="212"/>
      <c r="BFO1" s="212"/>
      <c r="BFP1" s="212"/>
      <c r="BFQ1" s="212"/>
      <c r="BFR1" s="212"/>
      <c r="BFS1" s="212"/>
      <c r="BFT1" s="212"/>
      <c r="BFU1" s="212"/>
      <c r="BFV1" s="212"/>
      <c r="BFW1" s="212"/>
      <c r="BFX1" s="212"/>
      <c r="BFY1" s="212"/>
      <c r="BFZ1" s="212"/>
      <c r="BGA1" s="212"/>
      <c r="BGB1" s="212"/>
      <c r="BGC1" s="212"/>
      <c r="BGD1" s="212"/>
      <c r="BGE1" s="212"/>
      <c r="BGF1" s="212"/>
      <c r="BGG1" s="212"/>
      <c r="BGH1" s="212"/>
      <c r="BGI1" s="212"/>
      <c r="BGJ1" s="212"/>
      <c r="BGK1" s="212"/>
      <c r="BGL1" s="212"/>
      <c r="BGM1" s="212"/>
      <c r="BGN1" s="212"/>
      <c r="BGO1" s="212"/>
      <c r="BGP1" s="212"/>
      <c r="BGQ1" s="212"/>
      <c r="BGR1" s="212"/>
      <c r="BGS1" s="212"/>
      <c r="BGT1" s="212"/>
      <c r="BGU1" s="212"/>
      <c r="BGV1" s="212"/>
      <c r="BGW1" s="212"/>
      <c r="BGX1" s="212"/>
      <c r="BGY1" s="212"/>
      <c r="BGZ1" s="212"/>
      <c r="BHA1" s="212"/>
      <c r="BHB1" s="212"/>
      <c r="BHC1" s="212"/>
      <c r="BHD1" s="212"/>
      <c r="BHE1" s="212"/>
      <c r="BHF1" s="212"/>
      <c r="BHG1" s="212"/>
      <c r="BHH1" s="212"/>
      <c r="BHI1" s="212"/>
      <c r="BHJ1" s="212"/>
      <c r="BHK1" s="212"/>
      <c r="BHL1" s="212"/>
      <c r="BHM1" s="212"/>
      <c r="BHN1" s="212"/>
      <c r="BHO1" s="212"/>
      <c r="BHP1" s="212"/>
      <c r="BHQ1" s="212"/>
      <c r="BHR1" s="212"/>
      <c r="BHS1" s="212"/>
      <c r="BHT1" s="212"/>
      <c r="BHU1" s="212"/>
      <c r="BHV1" s="212"/>
      <c r="BHW1" s="212"/>
      <c r="BHX1" s="212"/>
      <c r="BHY1" s="212"/>
      <c r="BHZ1" s="212"/>
      <c r="BIA1" s="212"/>
      <c r="BIB1" s="212"/>
      <c r="BIC1" s="212"/>
      <c r="BID1" s="212"/>
      <c r="BIE1" s="212"/>
      <c r="BIF1" s="212"/>
      <c r="BIG1" s="212"/>
      <c r="BIH1" s="212"/>
      <c r="BII1" s="212"/>
      <c r="BIJ1" s="212"/>
      <c r="BIK1" s="212"/>
      <c r="BIL1" s="212"/>
      <c r="BIM1" s="212"/>
      <c r="BIN1" s="212"/>
      <c r="BIO1" s="212"/>
      <c r="BIP1" s="212"/>
      <c r="BIQ1" s="212"/>
      <c r="BIR1" s="212"/>
      <c r="BIS1" s="212"/>
      <c r="BIT1" s="212"/>
      <c r="BIU1" s="212"/>
      <c r="BIV1" s="212"/>
      <c r="BIW1" s="212"/>
      <c r="BIX1" s="212"/>
      <c r="BIY1" s="212"/>
      <c r="BIZ1" s="212"/>
      <c r="BJA1" s="212"/>
      <c r="BJB1" s="212"/>
      <c r="BJC1" s="212"/>
      <c r="BJD1" s="212"/>
      <c r="BJE1" s="212"/>
      <c r="BJF1" s="212"/>
      <c r="BJG1" s="212"/>
      <c r="BJH1" s="212"/>
      <c r="BJI1" s="212"/>
      <c r="BJJ1" s="212"/>
      <c r="BJK1" s="212"/>
      <c r="BJL1" s="212"/>
      <c r="BJM1" s="212"/>
      <c r="BJN1" s="212"/>
      <c r="BJO1" s="212"/>
      <c r="BJP1" s="212"/>
      <c r="BJQ1" s="212"/>
      <c r="BJR1" s="212"/>
      <c r="BJS1" s="212"/>
      <c r="BJT1" s="212"/>
      <c r="BJU1" s="212"/>
      <c r="BJV1" s="212"/>
      <c r="BJW1" s="212"/>
      <c r="BJX1" s="212"/>
      <c r="BJY1" s="212"/>
      <c r="BJZ1" s="212"/>
      <c r="BKA1" s="212"/>
      <c r="BKB1" s="212"/>
      <c r="BKC1" s="212"/>
      <c r="BKD1" s="212"/>
      <c r="BKE1" s="212"/>
      <c r="BKF1" s="212"/>
      <c r="BKG1" s="212"/>
      <c r="BKH1" s="212"/>
      <c r="BKI1" s="212"/>
      <c r="BKJ1" s="212"/>
      <c r="BKK1" s="212"/>
      <c r="BKL1" s="212"/>
      <c r="BKM1" s="212"/>
      <c r="BKN1" s="212"/>
      <c r="BKO1" s="212"/>
      <c r="BKP1" s="212"/>
      <c r="BKQ1" s="212"/>
      <c r="BKR1" s="212"/>
      <c r="BKS1" s="212"/>
      <c r="BKT1" s="212"/>
      <c r="BKU1" s="212"/>
      <c r="BKV1" s="212"/>
      <c r="BKW1" s="212"/>
      <c r="BKX1" s="212"/>
      <c r="BKY1" s="212"/>
      <c r="BKZ1" s="212"/>
      <c r="BLA1" s="212"/>
      <c r="BLB1" s="212"/>
      <c r="BLC1" s="212"/>
      <c r="BLD1" s="212"/>
      <c r="BLE1" s="212"/>
      <c r="BLF1" s="212"/>
      <c r="BLG1" s="212"/>
      <c r="BLH1" s="212"/>
      <c r="BLI1" s="212"/>
      <c r="BLJ1" s="212"/>
      <c r="BLK1" s="212"/>
      <c r="BLL1" s="212"/>
      <c r="BLM1" s="212"/>
      <c r="BLN1" s="212"/>
      <c r="BLO1" s="212"/>
      <c r="BLP1" s="212"/>
      <c r="BLQ1" s="212"/>
      <c r="BLR1" s="212"/>
      <c r="BLS1" s="212"/>
      <c r="BLT1" s="212"/>
      <c r="BLU1" s="212"/>
      <c r="BLV1" s="212"/>
      <c r="BLW1" s="212"/>
      <c r="BLX1" s="212"/>
      <c r="BLY1" s="212"/>
      <c r="BLZ1" s="212"/>
      <c r="BMA1" s="212"/>
      <c r="BMB1" s="212"/>
      <c r="BMC1" s="212"/>
      <c r="BMD1" s="212"/>
      <c r="BME1" s="212"/>
      <c r="BMF1" s="212"/>
      <c r="BMG1" s="212"/>
      <c r="BMH1" s="212"/>
      <c r="BMI1" s="212"/>
      <c r="BMJ1" s="212"/>
      <c r="BMK1" s="212"/>
      <c r="BML1" s="212"/>
      <c r="BMM1" s="212"/>
      <c r="BMN1" s="212"/>
      <c r="BMO1" s="212"/>
      <c r="BMP1" s="212"/>
      <c r="BMQ1" s="212"/>
      <c r="BMR1" s="212"/>
      <c r="BMS1" s="212"/>
      <c r="BMT1" s="212"/>
      <c r="BMU1" s="212"/>
      <c r="BMV1" s="212"/>
      <c r="BMW1" s="212"/>
      <c r="BMX1" s="212"/>
      <c r="BMY1" s="212"/>
      <c r="BMZ1" s="212"/>
      <c r="BNA1" s="212"/>
      <c r="BNB1" s="212"/>
      <c r="BNC1" s="212"/>
      <c r="BND1" s="212"/>
      <c r="BNE1" s="212"/>
      <c r="BNF1" s="212"/>
      <c r="BNG1" s="212"/>
      <c r="BNH1" s="212"/>
      <c r="BNI1" s="212"/>
      <c r="BNJ1" s="212"/>
      <c r="BNK1" s="212"/>
      <c r="BNL1" s="212"/>
      <c r="BNM1" s="212"/>
      <c r="BNN1" s="212"/>
      <c r="BNO1" s="212"/>
      <c r="BNP1" s="212"/>
      <c r="BNQ1" s="212"/>
      <c r="BNR1" s="212"/>
      <c r="BNS1" s="212"/>
      <c r="BNT1" s="212"/>
      <c r="BNU1" s="212"/>
      <c r="BNV1" s="212"/>
      <c r="BNW1" s="212"/>
      <c r="BNX1" s="212"/>
      <c r="BNY1" s="212"/>
      <c r="BNZ1" s="212"/>
      <c r="BOA1" s="212"/>
      <c r="BOB1" s="212"/>
      <c r="BOC1" s="212"/>
      <c r="BOD1" s="212"/>
      <c r="BOE1" s="212"/>
      <c r="BOF1" s="212"/>
      <c r="BOG1" s="212"/>
      <c r="BOH1" s="212"/>
      <c r="BOI1" s="212"/>
      <c r="BOJ1" s="212"/>
      <c r="BOK1" s="212"/>
      <c r="BOL1" s="212"/>
      <c r="BOM1" s="212"/>
      <c r="BON1" s="212"/>
      <c r="BOO1" s="212"/>
      <c r="BOP1" s="212"/>
      <c r="BOQ1" s="212"/>
      <c r="BOR1" s="212"/>
      <c r="BOS1" s="212"/>
      <c r="BOT1" s="212"/>
      <c r="BOU1" s="212"/>
      <c r="BOV1" s="212"/>
      <c r="BOW1" s="212"/>
      <c r="BOX1" s="212"/>
      <c r="BOY1" s="212"/>
      <c r="BOZ1" s="212"/>
      <c r="BPA1" s="212"/>
      <c r="BPB1" s="212"/>
      <c r="BPC1" s="212"/>
      <c r="BPD1" s="212"/>
      <c r="BPE1" s="212"/>
      <c r="BPF1" s="212"/>
      <c r="BPG1" s="212"/>
      <c r="BPH1" s="212"/>
      <c r="BPI1" s="212"/>
      <c r="BPJ1" s="212"/>
      <c r="BPK1" s="212"/>
      <c r="BPL1" s="212"/>
      <c r="BPM1" s="212"/>
      <c r="BPN1" s="212"/>
      <c r="BPO1" s="212"/>
      <c r="BPP1" s="212"/>
      <c r="BPQ1" s="212"/>
      <c r="BPR1" s="212"/>
      <c r="BPS1" s="212"/>
      <c r="BPT1" s="212"/>
      <c r="BPU1" s="212"/>
      <c r="BPV1" s="212"/>
      <c r="BPW1" s="212"/>
      <c r="BPX1" s="212"/>
      <c r="BPY1" s="212"/>
      <c r="BPZ1" s="212"/>
      <c r="BQA1" s="212"/>
      <c r="BQB1" s="212"/>
      <c r="BQC1" s="212"/>
      <c r="BQD1" s="212"/>
      <c r="BQE1" s="212"/>
      <c r="BQF1" s="212"/>
      <c r="BQG1" s="212"/>
      <c r="BQH1" s="212"/>
      <c r="BQI1" s="212"/>
      <c r="BQJ1" s="212"/>
      <c r="BQK1" s="212"/>
      <c r="BQL1" s="212"/>
      <c r="BQM1" s="212"/>
      <c r="BQN1" s="212"/>
      <c r="BQO1" s="212"/>
      <c r="BQP1" s="212"/>
      <c r="BQQ1" s="212"/>
      <c r="BQR1" s="212"/>
      <c r="BQS1" s="212"/>
      <c r="BQT1" s="212"/>
      <c r="BQU1" s="212"/>
      <c r="BQV1" s="212"/>
      <c r="BQW1" s="212"/>
      <c r="BQX1" s="212"/>
      <c r="BQY1" s="212"/>
      <c r="BQZ1" s="212"/>
      <c r="BRA1" s="212"/>
      <c r="BRB1" s="212"/>
      <c r="BRC1" s="212"/>
      <c r="BRD1" s="212"/>
      <c r="BRE1" s="212"/>
      <c r="BRF1" s="212"/>
      <c r="BRG1" s="212"/>
      <c r="BRH1" s="212"/>
      <c r="BRI1" s="212"/>
      <c r="BRJ1" s="212"/>
      <c r="BRK1" s="212"/>
      <c r="BRL1" s="212"/>
      <c r="BRM1" s="212"/>
      <c r="BRN1" s="212"/>
      <c r="BRO1" s="212"/>
      <c r="BRP1" s="212"/>
      <c r="BRQ1" s="212"/>
      <c r="BRR1" s="212"/>
      <c r="BRS1" s="212"/>
      <c r="BRT1" s="212"/>
      <c r="BRU1" s="212"/>
      <c r="BRV1" s="212"/>
      <c r="BRW1" s="212"/>
      <c r="BRX1" s="212"/>
      <c r="BRY1" s="212"/>
      <c r="BRZ1" s="212"/>
      <c r="BSA1" s="212"/>
      <c r="BSB1" s="212"/>
      <c r="BSC1" s="212"/>
      <c r="BSD1" s="212"/>
      <c r="BSE1" s="212"/>
      <c r="BSF1" s="212"/>
      <c r="BSG1" s="212"/>
      <c r="BSH1" s="212"/>
      <c r="BSI1" s="212"/>
      <c r="BSJ1" s="212"/>
      <c r="BSK1" s="212"/>
      <c r="BSL1" s="212"/>
      <c r="BSM1" s="212"/>
      <c r="BSN1" s="212"/>
      <c r="BSO1" s="212"/>
      <c r="BSP1" s="212"/>
      <c r="BSQ1" s="212"/>
      <c r="BSR1" s="212"/>
      <c r="BSS1" s="212"/>
      <c r="BST1" s="212"/>
      <c r="BSU1" s="212"/>
      <c r="BSV1" s="212"/>
      <c r="BSW1" s="212"/>
      <c r="BSX1" s="212"/>
      <c r="BSY1" s="212"/>
      <c r="BSZ1" s="212"/>
      <c r="BTA1" s="212"/>
      <c r="BTB1" s="212"/>
      <c r="BTC1" s="212"/>
      <c r="BTD1" s="212"/>
      <c r="BTE1" s="212"/>
      <c r="BTF1" s="212"/>
      <c r="BTG1" s="212"/>
      <c r="BTH1" s="212"/>
      <c r="BTI1" s="212"/>
      <c r="BTJ1" s="212"/>
      <c r="BTK1" s="212"/>
      <c r="BTL1" s="212"/>
      <c r="BTM1" s="212"/>
      <c r="BTN1" s="212"/>
      <c r="BTO1" s="212"/>
      <c r="BTP1" s="212"/>
      <c r="BTQ1" s="212"/>
      <c r="BTR1" s="212"/>
      <c r="BTS1" s="212"/>
      <c r="BTT1" s="212"/>
      <c r="BTU1" s="212"/>
      <c r="BTV1" s="212"/>
      <c r="BTW1" s="212"/>
      <c r="BTX1" s="212"/>
      <c r="BTY1" s="212"/>
      <c r="BTZ1" s="212"/>
      <c r="BUA1" s="212"/>
      <c r="BUB1" s="212"/>
      <c r="BUC1" s="212"/>
      <c r="BUD1" s="212"/>
      <c r="BUE1" s="212"/>
      <c r="BUF1" s="212"/>
      <c r="BUG1" s="212"/>
      <c r="BUH1" s="212"/>
      <c r="BUI1" s="212"/>
      <c r="BUJ1" s="212"/>
      <c r="BUK1" s="212"/>
      <c r="BUL1" s="212"/>
      <c r="BUM1" s="212"/>
      <c r="BUN1" s="212"/>
      <c r="BUO1" s="212"/>
      <c r="BUP1" s="212"/>
      <c r="BUQ1" s="212"/>
      <c r="BUR1" s="212"/>
      <c r="BUS1" s="212"/>
      <c r="BUT1" s="212"/>
      <c r="BUU1" s="212"/>
      <c r="BUV1" s="212"/>
      <c r="BUW1" s="212"/>
      <c r="BUX1" s="212"/>
      <c r="BUY1" s="212"/>
      <c r="BUZ1" s="212"/>
      <c r="BVA1" s="212"/>
      <c r="BVB1" s="212"/>
      <c r="BVC1" s="212"/>
      <c r="BVD1" s="212"/>
      <c r="BVE1" s="212"/>
      <c r="BVF1" s="212"/>
      <c r="BVG1" s="212"/>
      <c r="BVH1" s="212"/>
      <c r="BVI1" s="212"/>
      <c r="BVJ1" s="212"/>
      <c r="BVK1" s="212"/>
      <c r="BVL1" s="212"/>
      <c r="BVM1" s="212"/>
      <c r="BVN1" s="212"/>
      <c r="BVO1" s="212"/>
      <c r="BVP1" s="212"/>
      <c r="BVQ1" s="212"/>
      <c r="BVR1" s="212"/>
      <c r="BVS1" s="212"/>
      <c r="BVT1" s="212"/>
      <c r="BVU1" s="212"/>
      <c r="BVV1" s="212"/>
      <c r="BVW1" s="212"/>
      <c r="BVX1" s="212"/>
      <c r="BVY1" s="212"/>
      <c r="BVZ1" s="212"/>
      <c r="BWA1" s="212"/>
      <c r="BWB1" s="212"/>
      <c r="BWC1" s="212"/>
      <c r="BWD1" s="212"/>
      <c r="BWE1" s="212"/>
      <c r="BWF1" s="212"/>
      <c r="BWG1" s="212"/>
      <c r="BWH1" s="212"/>
      <c r="BWI1" s="212"/>
      <c r="BWJ1" s="212"/>
      <c r="BWK1" s="212"/>
      <c r="BWL1" s="212"/>
      <c r="BWM1" s="212"/>
      <c r="BWN1" s="212"/>
      <c r="BWO1" s="212"/>
      <c r="BWP1" s="212"/>
      <c r="BWQ1" s="212"/>
      <c r="BWR1" s="212"/>
      <c r="BWS1" s="212"/>
      <c r="BWT1" s="212"/>
      <c r="BWU1" s="212"/>
      <c r="BWV1" s="212"/>
      <c r="BWW1" s="212"/>
      <c r="BWX1" s="212"/>
      <c r="BWY1" s="212"/>
      <c r="BWZ1" s="212"/>
      <c r="BXA1" s="212"/>
      <c r="BXB1" s="212"/>
      <c r="BXC1" s="212"/>
      <c r="BXD1" s="212"/>
      <c r="BXE1" s="212"/>
      <c r="BXF1" s="212"/>
      <c r="BXG1" s="212"/>
      <c r="BXH1" s="212"/>
      <c r="BXI1" s="212"/>
      <c r="BXJ1" s="212"/>
      <c r="BXK1" s="212"/>
      <c r="BXL1" s="212"/>
      <c r="BXM1" s="212"/>
      <c r="BXN1" s="212"/>
      <c r="BXO1" s="212"/>
      <c r="BXP1" s="212"/>
      <c r="BXQ1" s="212"/>
      <c r="BXR1" s="212"/>
      <c r="BXS1" s="212"/>
      <c r="BXT1" s="212"/>
      <c r="BXU1" s="212"/>
      <c r="BXV1" s="212"/>
      <c r="BXW1" s="212"/>
      <c r="BXX1" s="212"/>
      <c r="BXY1" s="212"/>
      <c r="BXZ1" s="212"/>
      <c r="BYA1" s="212"/>
      <c r="BYB1" s="212"/>
      <c r="BYC1" s="212"/>
      <c r="BYD1" s="212"/>
      <c r="BYE1" s="212"/>
      <c r="BYF1" s="212"/>
      <c r="BYG1" s="212"/>
      <c r="BYH1" s="212"/>
      <c r="BYI1" s="212"/>
      <c r="BYJ1" s="212"/>
      <c r="BYK1" s="212"/>
      <c r="BYL1" s="212"/>
      <c r="BYM1" s="212"/>
      <c r="BYN1" s="212"/>
      <c r="BYO1" s="212"/>
      <c r="BYP1" s="212"/>
      <c r="BYQ1" s="212"/>
      <c r="BYR1" s="212"/>
      <c r="BYS1" s="212"/>
      <c r="BYT1" s="212"/>
      <c r="BYU1" s="212"/>
      <c r="BYV1" s="212"/>
      <c r="BYW1" s="212"/>
      <c r="BYX1" s="212"/>
      <c r="BYY1" s="212"/>
      <c r="BYZ1" s="212"/>
      <c r="BZA1" s="212"/>
      <c r="BZB1" s="212"/>
      <c r="BZC1" s="212"/>
      <c r="BZD1" s="212"/>
      <c r="BZE1" s="212"/>
      <c r="BZF1" s="212"/>
      <c r="BZG1" s="212"/>
      <c r="BZH1" s="212"/>
      <c r="BZI1" s="212"/>
      <c r="BZJ1" s="212"/>
      <c r="BZK1" s="212"/>
      <c r="BZL1" s="212"/>
      <c r="BZM1" s="212"/>
      <c r="BZN1" s="212"/>
      <c r="BZO1" s="212"/>
      <c r="BZP1" s="212"/>
      <c r="BZQ1" s="212"/>
      <c r="BZR1" s="212"/>
      <c r="BZS1" s="212"/>
      <c r="BZT1" s="212"/>
      <c r="BZU1" s="212"/>
      <c r="BZV1" s="212"/>
      <c r="BZW1" s="212"/>
      <c r="BZX1" s="212"/>
      <c r="BZY1" s="212"/>
      <c r="BZZ1" s="212"/>
      <c r="CAA1" s="212"/>
      <c r="CAB1" s="212"/>
      <c r="CAC1" s="212"/>
      <c r="CAD1" s="212"/>
      <c r="CAE1" s="212"/>
      <c r="CAF1" s="212"/>
      <c r="CAG1" s="212"/>
      <c r="CAH1" s="212"/>
      <c r="CAI1" s="212"/>
      <c r="CAJ1" s="212"/>
      <c r="CAK1" s="212"/>
      <c r="CAL1" s="212"/>
      <c r="CAM1" s="212"/>
      <c r="CAN1" s="212"/>
      <c r="CAO1" s="212"/>
      <c r="CAP1" s="212"/>
      <c r="CAQ1" s="212"/>
      <c r="CAR1" s="212"/>
      <c r="CAS1" s="212"/>
      <c r="CAT1" s="212"/>
      <c r="CAU1" s="212"/>
      <c r="CAV1" s="212"/>
      <c r="CAW1" s="212"/>
      <c r="CAX1" s="212"/>
      <c r="CAY1" s="212"/>
      <c r="CAZ1" s="212"/>
      <c r="CBA1" s="212"/>
      <c r="CBB1" s="212"/>
      <c r="CBC1" s="212"/>
      <c r="CBD1" s="212"/>
      <c r="CBE1" s="212"/>
      <c r="CBF1" s="212"/>
      <c r="CBG1" s="212"/>
      <c r="CBH1" s="212"/>
      <c r="CBI1" s="212"/>
      <c r="CBJ1" s="212"/>
      <c r="CBK1" s="212"/>
      <c r="CBL1" s="212"/>
      <c r="CBM1" s="212"/>
      <c r="CBN1" s="212"/>
      <c r="CBO1" s="212"/>
      <c r="CBP1" s="212"/>
      <c r="CBQ1" s="212"/>
      <c r="CBR1" s="212"/>
      <c r="CBS1" s="212"/>
      <c r="CBT1" s="212"/>
      <c r="CBU1" s="212"/>
      <c r="CBV1" s="212"/>
      <c r="CBW1" s="212"/>
      <c r="CBX1" s="212"/>
      <c r="CBY1" s="212"/>
      <c r="CBZ1" s="212"/>
      <c r="CCA1" s="212"/>
      <c r="CCB1" s="212"/>
      <c r="CCC1" s="212"/>
      <c r="CCD1" s="212"/>
      <c r="CCE1" s="212"/>
      <c r="CCF1" s="212"/>
      <c r="CCG1" s="212"/>
      <c r="CCH1" s="212"/>
      <c r="CCI1" s="212"/>
      <c r="CCJ1" s="212"/>
      <c r="CCK1" s="212"/>
      <c r="CCL1" s="212"/>
      <c r="CCM1" s="212"/>
      <c r="CCN1" s="212"/>
      <c r="CCO1" s="212"/>
      <c r="CCP1" s="212"/>
      <c r="CCQ1" s="212"/>
      <c r="CCR1" s="212"/>
      <c r="CCS1" s="212"/>
      <c r="CCT1" s="212"/>
      <c r="CCU1" s="212"/>
      <c r="CCV1" s="212"/>
      <c r="CCW1" s="212"/>
      <c r="CCX1" s="212"/>
      <c r="CCY1" s="212"/>
      <c r="CCZ1" s="212"/>
      <c r="CDA1" s="212"/>
      <c r="CDB1" s="212"/>
      <c r="CDC1" s="212"/>
      <c r="CDD1" s="212"/>
      <c r="CDE1" s="212"/>
      <c r="CDF1" s="212"/>
      <c r="CDG1" s="212"/>
      <c r="CDH1" s="212"/>
      <c r="CDI1" s="212"/>
      <c r="CDJ1" s="212"/>
      <c r="CDK1" s="212"/>
      <c r="CDL1" s="212"/>
      <c r="CDM1" s="212"/>
      <c r="CDN1" s="212"/>
      <c r="CDO1" s="212"/>
      <c r="CDP1" s="212"/>
      <c r="CDQ1" s="212"/>
      <c r="CDR1" s="212"/>
      <c r="CDS1" s="212"/>
      <c r="CDT1" s="212"/>
      <c r="CDU1" s="212"/>
      <c r="CDV1" s="212"/>
      <c r="CDW1" s="212"/>
      <c r="CDX1" s="212"/>
      <c r="CDY1" s="212"/>
      <c r="CDZ1" s="212"/>
      <c r="CEA1" s="212"/>
      <c r="CEB1" s="212"/>
      <c r="CEC1" s="212"/>
      <c r="CED1" s="212"/>
      <c r="CEE1" s="212"/>
      <c r="CEF1" s="212"/>
      <c r="CEG1" s="212"/>
      <c r="CEH1" s="212"/>
      <c r="CEI1" s="212"/>
      <c r="CEJ1" s="212"/>
      <c r="CEK1" s="212"/>
      <c r="CEL1" s="212"/>
      <c r="CEM1" s="212"/>
      <c r="CEN1" s="212"/>
      <c r="CEO1" s="212"/>
      <c r="CEP1" s="212"/>
      <c r="CEQ1" s="212"/>
      <c r="CER1" s="212"/>
      <c r="CES1" s="212"/>
      <c r="CET1" s="212"/>
      <c r="CEU1" s="212"/>
      <c r="CEV1" s="212"/>
      <c r="CEW1" s="212"/>
      <c r="CEX1" s="212"/>
      <c r="CEY1" s="212"/>
      <c r="CEZ1" s="212"/>
      <c r="CFA1" s="212"/>
      <c r="CFB1" s="212"/>
      <c r="CFC1" s="212"/>
      <c r="CFD1" s="212"/>
      <c r="CFE1" s="212"/>
      <c r="CFF1" s="212"/>
      <c r="CFG1" s="212"/>
      <c r="CFH1" s="212"/>
      <c r="CFI1" s="212"/>
      <c r="CFJ1" s="212"/>
      <c r="CFK1" s="212"/>
      <c r="CFL1" s="212"/>
      <c r="CFM1" s="212"/>
      <c r="CFN1" s="212"/>
      <c r="CFO1" s="212"/>
      <c r="CFP1" s="212"/>
      <c r="CFQ1" s="212"/>
      <c r="CFR1" s="212"/>
      <c r="CFS1" s="212"/>
      <c r="CFT1" s="212"/>
      <c r="CFU1" s="212"/>
      <c r="CFV1" s="212"/>
      <c r="CFW1" s="212"/>
      <c r="CFX1" s="212"/>
      <c r="CFY1" s="212"/>
      <c r="CFZ1" s="212"/>
      <c r="CGA1" s="212"/>
      <c r="CGB1" s="212"/>
      <c r="CGC1" s="212"/>
      <c r="CGD1" s="212"/>
      <c r="CGE1" s="212"/>
      <c r="CGF1" s="212"/>
      <c r="CGG1" s="212"/>
      <c r="CGH1" s="212"/>
      <c r="CGI1" s="212"/>
      <c r="CGJ1" s="212"/>
      <c r="CGK1" s="212"/>
      <c r="CGL1" s="212"/>
      <c r="CGM1" s="212"/>
      <c r="CGN1" s="212"/>
      <c r="CGO1" s="212"/>
      <c r="CGP1" s="212"/>
      <c r="CGQ1" s="212"/>
      <c r="CGR1" s="212"/>
      <c r="CGS1" s="212"/>
      <c r="CGT1" s="212"/>
      <c r="CGU1" s="212"/>
      <c r="CGV1" s="212"/>
      <c r="CGW1" s="212"/>
      <c r="CGX1" s="212"/>
      <c r="CGY1" s="212"/>
      <c r="CGZ1" s="212"/>
      <c r="CHA1" s="212"/>
      <c r="CHB1" s="212"/>
      <c r="CHC1" s="212"/>
      <c r="CHD1" s="212"/>
      <c r="CHE1" s="212"/>
      <c r="CHF1" s="212"/>
      <c r="CHG1" s="212"/>
      <c r="CHH1" s="212"/>
      <c r="CHI1" s="212"/>
      <c r="CHJ1" s="212"/>
      <c r="CHK1" s="212"/>
      <c r="CHL1" s="212"/>
      <c r="CHM1" s="212"/>
      <c r="CHN1" s="212"/>
      <c r="CHO1" s="212"/>
      <c r="CHP1" s="212"/>
      <c r="CHQ1" s="212"/>
      <c r="CHR1" s="212"/>
      <c r="CHS1" s="212"/>
      <c r="CHT1" s="212"/>
      <c r="CHU1" s="212"/>
      <c r="CHV1" s="212"/>
      <c r="CHW1" s="212"/>
      <c r="CHX1" s="212"/>
      <c r="CHY1" s="212"/>
      <c r="CHZ1" s="212"/>
      <c r="CIA1" s="212"/>
      <c r="CIB1" s="212"/>
      <c r="CIC1" s="212"/>
      <c r="CID1" s="212"/>
      <c r="CIE1" s="212"/>
      <c r="CIF1" s="212"/>
      <c r="CIG1" s="212"/>
      <c r="CIH1" s="212"/>
      <c r="CII1" s="212"/>
      <c r="CIJ1" s="212"/>
      <c r="CIK1" s="212"/>
      <c r="CIL1" s="212"/>
      <c r="CIM1" s="212"/>
      <c r="CIN1" s="212"/>
      <c r="CIO1" s="212"/>
      <c r="CIP1" s="212"/>
      <c r="CIQ1" s="212"/>
      <c r="CIR1" s="212"/>
      <c r="CIS1" s="212"/>
      <c r="CIT1" s="212"/>
      <c r="CIU1" s="212"/>
      <c r="CIV1" s="212"/>
      <c r="CIW1" s="212"/>
      <c r="CIX1" s="212"/>
      <c r="CIY1" s="212"/>
      <c r="CIZ1" s="212"/>
      <c r="CJA1" s="212"/>
      <c r="CJB1" s="212"/>
      <c r="CJC1" s="212"/>
      <c r="CJD1" s="212"/>
      <c r="CJE1" s="212"/>
      <c r="CJF1" s="212"/>
      <c r="CJG1" s="212"/>
      <c r="CJH1" s="212"/>
      <c r="CJI1" s="212"/>
      <c r="CJJ1" s="212"/>
      <c r="CJK1" s="212"/>
      <c r="CJL1" s="212"/>
      <c r="CJM1" s="212"/>
      <c r="CJN1" s="212"/>
      <c r="CJO1" s="212"/>
      <c r="CJP1" s="212"/>
      <c r="CJQ1" s="212"/>
      <c r="CJR1" s="212"/>
      <c r="CJS1" s="212"/>
      <c r="CJT1" s="212"/>
      <c r="CJU1" s="212"/>
      <c r="CJV1" s="212"/>
      <c r="CJW1" s="212"/>
      <c r="CJX1" s="212"/>
      <c r="CJY1" s="212"/>
      <c r="CJZ1" s="212"/>
      <c r="CKA1" s="212"/>
      <c r="CKB1" s="212"/>
      <c r="CKC1" s="212"/>
      <c r="CKD1" s="212"/>
      <c r="CKE1" s="212"/>
      <c r="CKF1" s="212"/>
      <c r="CKG1" s="212"/>
      <c r="CKH1" s="212"/>
      <c r="CKI1" s="212"/>
      <c r="CKJ1" s="212"/>
      <c r="CKK1" s="212"/>
      <c r="CKL1" s="212"/>
      <c r="CKM1" s="212"/>
      <c r="CKN1" s="212"/>
      <c r="CKO1" s="212"/>
      <c r="CKP1" s="212"/>
      <c r="CKQ1" s="212"/>
      <c r="CKR1" s="212"/>
      <c r="CKS1" s="212"/>
      <c r="CKT1" s="212"/>
      <c r="CKU1" s="212"/>
      <c r="CKV1" s="212"/>
      <c r="CKW1" s="212"/>
      <c r="CKX1" s="212"/>
      <c r="CKY1" s="212"/>
      <c r="CKZ1" s="212"/>
      <c r="CLA1" s="212"/>
      <c r="CLB1" s="212"/>
      <c r="CLC1" s="212"/>
      <c r="CLD1" s="212"/>
      <c r="CLE1" s="212"/>
      <c r="CLF1" s="212"/>
      <c r="CLG1" s="212"/>
      <c r="CLH1" s="212"/>
      <c r="CLI1" s="212"/>
      <c r="CLJ1" s="212"/>
      <c r="CLK1" s="212"/>
      <c r="CLL1" s="212"/>
      <c r="CLM1" s="212"/>
      <c r="CLN1" s="212"/>
      <c r="CLO1" s="212"/>
      <c r="CLP1" s="212"/>
      <c r="CLQ1" s="212"/>
      <c r="CLR1" s="212"/>
      <c r="CLS1" s="212"/>
      <c r="CLT1" s="212"/>
      <c r="CLU1" s="212"/>
      <c r="CLV1" s="212"/>
      <c r="CLW1" s="212"/>
      <c r="CLX1" s="212"/>
      <c r="CLY1" s="212"/>
      <c r="CLZ1" s="212"/>
      <c r="CMA1" s="212"/>
      <c r="CMB1" s="212"/>
      <c r="CMC1" s="212"/>
      <c r="CMD1" s="212"/>
      <c r="CME1" s="212"/>
      <c r="CMF1" s="212"/>
      <c r="CMG1" s="212"/>
      <c r="CMH1" s="212"/>
      <c r="CMI1" s="212"/>
      <c r="CMJ1" s="212"/>
      <c r="CMK1" s="212"/>
      <c r="CML1" s="212"/>
      <c r="CMM1" s="212"/>
      <c r="CMN1" s="212"/>
      <c r="CMO1" s="212"/>
      <c r="CMP1" s="212"/>
      <c r="CMQ1" s="212"/>
      <c r="CMR1" s="212"/>
      <c r="CMS1" s="212"/>
      <c r="CMT1" s="212"/>
      <c r="CMU1" s="212"/>
      <c r="CMV1" s="212"/>
      <c r="CMW1" s="212"/>
      <c r="CMX1" s="212"/>
      <c r="CMY1" s="212"/>
      <c r="CMZ1" s="212"/>
      <c r="CNA1" s="212"/>
      <c r="CNB1" s="212"/>
      <c r="CNC1" s="212"/>
      <c r="CND1" s="212"/>
      <c r="CNE1" s="212"/>
      <c r="CNF1" s="212"/>
      <c r="CNG1" s="212"/>
      <c r="CNH1" s="212"/>
      <c r="CNI1" s="212"/>
      <c r="CNJ1" s="212"/>
      <c r="CNK1" s="212"/>
      <c r="CNL1" s="212"/>
      <c r="CNM1" s="212"/>
      <c r="CNN1" s="212"/>
      <c r="CNO1" s="212"/>
      <c r="CNP1" s="212"/>
      <c r="CNQ1" s="212"/>
      <c r="CNR1" s="212"/>
      <c r="CNS1" s="212"/>
      <c r="CNT1" s="212"/>
      <c r="CNU1" s="212"/>
      <c r="CNV1" s="212"/>
      <c r="CNW1" s="212"/>
      <c r="CNX1" s="212"/>
      <c r="CNY1" s="212"/>
      <c r="CNZ1" s="212"/>
      <c r="COA1" s="212"/>
      <c r="COB1" s="212"/>
      <c r="COC1" s="212"/>
      <c r="COD1" s="212"/>
      <c r="COE1" s="212"/>
      <c r="COF1" s="212"/>
      <c r="COG1" s="212"/>
      <c r="COH1" s="212"/>
      <c r="COI1" s="212"/>
      <c r="COJ1" s="212"/>
      <c r="COK1" s="212"/>
      <c r="COL1" s="212"/>
      <c r="COM1" s="212"/>
      <c r="CON1" s="212"/>
      <c r="COO1" s="212"/>
      <c r="COP1" s="212"/>
      <c r="COQ1" s="212"/>
      <c r="COR1" s="212"/>
      <c r="COS1" s="212"/>
      <c r="COT1" s="212"/>
      <c r="COU1" s="212"/>
      <c r="COV1" s="212"/>
      <c r="COW1" s="212"/>
      <c r="COX1" s="212"/>
      <c r="COY1" s="212"/>
      <c r="COZ1" s="212"/>
      <c r="CPA1" s="212"/>
      <c r="CPB1" s="212"/>
      <c r="CPC1" s="212"/>
      <c r="CPD1" s="212"/>
      <c r="CPE1" s="212"/>
      <c r="CPF1" s="212"/>
      <c r="CPG1" s="212"/>
      <c r="CPH1" s="212"/>
      <c r="CPI1" s="212"/>
      <c r="CPJ1" s="212"/>
      <c r="CPK1" s="212"/>
      <c r="CPL1" s="212"/>
      <c r="CPM1" s="212"/>
      <c r="CPN1" s="212"/>
      <c r="CPO1" s="212"/>
      <c r="CPP1" s="212"/>
      <c r="CPQ1" s="212"/>
      <c r="CPR1" s="212"/>
      <c r="CPS1" s="212"/>
      <c r="CPT1" s="212"/>
      <c r="CPU1" s="212"/>
      <c r="CPV1" s="212"/>
      <c r="CPW1" s="212"/>
      <c r="CPX1" s="212"/>
      <c r="CPY1" s="212"/>
      <c r="CPZ1" s="212"/>
      <c r="CQA1" s="212"/>
      <c r="CQB1" s="212"/>
      <c r="CQC1" s="212"/>
      <c r="CQD1" s="212"/>
      <c r="CQE1" s="212"/>
      <c r="CQF1" s="212"/>
      <c r="CQG1" s="212"/>
      <c r="CQH1" s="212"/>
      <c r="CQI1" s="212"/>
      <c r="CQJ1" s="212"/>
      <c r="CQK1" s="212"/>
      <c r="CQL1" s="212"/>
      <c r="CQM1" s="212"/>
      <c r="CQN1" s="212"/>
      <c r="CQO1" s="212"/>
      <c r="CQP1" s="212"/>
      <c r="CQQ1" s="212"/>
      <c r="CQR1" s="212"/>
      <c r="CQS1" s="212"/>
      <c r="CQT1" s="212"/>
      <c r="CQU1" s="212"/>
      <c r="CQV1" s="212"/>
      <c r="CQW1" s="212"/>
      <c r="CQX1" s="212"/>
      <c r="CQY1" s="212"/>
      <c r="CQZ1" s="212"/>
      <c r="CRA1" s="212"/>
      <c r="CRB1" s="212"/>
      <c r="CRC1" s="212"/>
      <c r="CRD1" s="212"/>
      <c r="CRE1" s="212"/>
      <c r="CRF1" s="212"/>
      <c r="CRG1" s="212"/>
      <c r="CRH1" s="212"/>
      <c r="CRI1" s="212"/>
      <c r="CRJ1" s="212"/>
      <c r="CRK1" s="212"/>
      <c r="CRL1" s="212"/>
      <c r="CRM1" s="212"/>
      <c r="CRN1" s="212"/>
      <c r="CRO1" s="212"/>
      <c r="CRP1" s="212"/>
      <c r="CRQ1" s="212"/>
      <c r="CRR1" s="212"/>
      <c r="CRS1" s="212"/>
      <c r="CRT1" s="212"/>
      <c r="CRU1" s="212"/>
      <c r="CRV1" s="212"/>
      <c r="CRW1" s="212"/>
      <c r="CRX1" s="212"/>
      <c r="CRY1" s="212"/>
      <c r="CRZ1" s="212"/>
      <c r="CSA1" s="212"/>
      <c r="CSB1" s="212"/>
      <c r="CSC1" s="212"/>
      <c r="CSD1" s="212"/>
      <c r="CSE1" s="212"/>
      <c r="CSF1" s="212"/>
      <c r="CSG1" s="212"/>
      <c r="CSH1" s="212"/>
      <c r="CSI1" s="212"/>
      <c r="CSJ1" s="212"/>
      <c r="CSK1" s="212"/>
      <c r="CSL1" s="212"/>
      <c r="CSM1" s="212"/>
      <c r="CSN1" s="212"/>
      <c r="CSO1" s="212"/>
      <c r="CSP1" s="212"/>
      <c r="CSQ1" s="212"/>
      <c r="CSR1" s="212"/>
      <c r="CSS1" s="212"/>
      <c r="CST1" s="212"/>
      <c r="CSU1" s="212"/>
      <c r="CSV1" s="212"/>
      <c r="CSW1" s="212"/>
      <c r="CSX1" s="212"/>
      <c r="CSY1" s="212"/>
      <c r="CSZ1" s="212"/>
      <c r="CTA1" s="212"/>
      <c r="CTB1" s="212"/>
      <c r="CTC1" s="212"/>
      <c r="CTD1" s="212"/>
      <c r="CTE1" s="212"/>
      <c r="CTF1" s="212"/>
      <c r="CTG1" s="212"/>
      <c r="CTH1" s="212"/>
      <c r="CTI1" s="212"/>
      <c r="CTJ1" s="212"/>
      <c r="CTK1" s="212"/>
      <c r="CTL1" s="212"/>
      <c r="CTM1" s="212"/>
      <c r="CTN1" s="212"/>
      <c r="CTO1" s="212"/>
      <c r="CTP1" s="212"/>
      <c r="CTQ1" s="212"/>
      <c r="CTR1" s="212"/>
      <c r="CTS1" s="212"/>
      <c r="CTT1" s="212"/>
      <c r="CTU1" s="212"/>
      <c r="CTV1" s="212"/>
      <c r="CTW1" s="212"/>
      <c r="CTX1" s="212"/>
      <c r="CTY1" s="212"/>
      <c r="CTZ1" s="212"/>
      <c r="CUA1" s="212"/>
      <c r="CUB1" s="212"/>
      <c r="CUC1" s="212"/>
      <c r="CUD1" s="212"/>
      <c r="CUE1" s="212"/>
      <c r="CUF1" s="212"/>
      <c r="CUG1" s="212"/>
      <c r="CUH1" s="212"/>
      <c r="CUI1" s="212"/>
      <c r="CUJ1" s="212"/>
      <c r="CUK1" s="212"/>
      <c r="CUL1" s="212"/>
      <c r="CUM1" s="212"/>
      <c r="CUN1" s="212"/>
      <c r="CUO1" s="212"/>
      <c r="CUP1" s="212"/>
      <c r="CUQ1" s="212"/>
      <c r="CUR1" s="212"/>
      <c r="CUS1" s="212"/>
      <c r="CUT1" s="212"/>
      <c r="CUU1" s="212"/>
      <c r="CUV1" s="212"/>
      <c r="CUW1" s="212"/>
      <c r="CUX1" s="212"/>
      <c r="CUY1" s="212"/>
      <c r="CUZ1" s="212"/>
      <c r="CVA1" s="212"/>
      <c r="CVB1" s="212"/>
      <c r="CVC1" s="212"/>
      <c r="CVD1" s="212"/>
      <c r="CVE1" s="212"/>
      <c r="CVF1" s="212"/>
      <c r="CVG1" s="212"/>
      <c r="CVH1" s="212"/>
      <c r="CVI1" s="212"/>
      <c r="CVJ1" s="212"/>
      <c r="CVK1" s="212"/>
      <c r="CVL1" s="212"/>
      <c r="CVM1" s="212"/>
      <c r="CVN1" s="212"/>
      <c r="CVO1" s="212"/>
      <c r="CVP1" s="212"/>
      <c r="CVQ1" s="212"/>
      <c r="CVR1" s="212"/>
      <c r="CVS1" s="212"/>
      <c r="CVT1" s="212"/>
      <c r="CVU1" s="212"/>
      <c r="CVV1" s="212"/>
      <c r="CVW1" s="212"/>
      <c r="CVX1" s="212"/>
      <c r="CVY1" s="212"/>
      <c r="CVZ1" s="212"/>
      <c r="CWA1" s="212"/>
      <c r="CWB1" s="212"/>
      <c r="CWC1" s="212"/>
      <c r="CWD1" s="212"/>
      <c r="CWE1" s="212"/>
      <c r="CWF1" s="212"/>
      <c r="CWG1" s="212"/>
      <c r="CWH1" s="212"/>
      <c r="CWI1" s="212"/>
      <c r="CWJ1" s="212"/>
      <c r="CWK1" s="212"/>
      <c r="CWL1" s="212"/>
      <c r="CWM1" s="212"/>
      <c r="CWN1" s="212"/>
      <c r="CWO1" s="212"/>
      <c r="CWP1" s="212"/>
      <c r="CWQ1" s="212"/>
      <c r="CWR1" s="212"/>
      <c r="CWS1" s="212"/>
      <c r="CWT1" s="212"/>
      <c r="CWU1" s="212"/>
      <c r="CWV1" s="212"/>
      <c r="CWW1" s="212"/>
      <c r="CWX1" s="212"/>
      <c r="CWY1" s="212"/>
      <c r="CWZ1" s="212"/>
      <c r="CXA1" s="212"/>
      <c r="CXB1" s="212"/>
      <c r="CXC1" s="212"/>
      <c r="CXD1" s="212"/>
      <c r="CXE1" s="212"/>
      <c r="CXF1" s="212"/>
      <c r="CXG1" s="212"/>
      <c r="CXH1" s="212"/>
      <c r="CXI1" s="212"/>
      <c r="CXJ1" s="212"/>
      <c r="CXK1" s="212"/>
      <c r="CXL1" s="212"/>
      <c r="CXM1" s="212"/>
      <c r="CXN1" s="212"/>
      <c r="CXO1" s="212"/>
      <c r="CXP1" s="212"/>
      <c r="CXQ1" s="212"/>
      <c r="CXR1" s="212"/>
      <c r="CXS1" s="212"/>
      <c r="CXT1" s="212"/>
      <c r="CXU1" s="212"/>
      <c r="CXV1" s="212"/>
      <c r="CXW1" s="212"/>
      <c r="CXX1" s="212"/>
      <c r="CXY1" s="212"/>
      <c r="CXZ1" s="212"/>
      <c r="CYA1" s="212"/>
      <c r="CYB1" s="212"/>
      <c r="CYC1" s="212"/>
      <c r="CYD1" s="212"/>
      <c r="CYE1" s="212"/>
      <c r="CYF1" s="212"/>
      <c r="CYG1" s="212"/>
      <c r="CYH1" s="212"/>
      <c r="CYI1" s="212"/>
      <c r="CYJ1" s="212"/>
      <c r="CYK1" s="212"/>
      <c r="CYL1" s="212"/>
      <c r="CYM1" s="212"/>
      <c r="CYN1" s="212"/>
      <c r="CYO1" s="212"/>
      <c r="CYP1" s="212"/>
      <c r="CYQ1" s="212"/>
      <c r="CYR1" s="212"/>
      <c r="CYS1" s="212"/>
      <c r="CYT1" s="212"/>
      <c r="CYU1" s="212"/>
      <c r="CYV1" s="212"/>
      <c r="CYW1" s="212"/>
      <c r="CYX1" s="212"/>
      <c r="CYY1" s="212"/>
      <c r="CYZ1" s="212"/>
      <c r="CZA1" s="212"/>
      <c r="CZB1" s="212"/>
      <c r="CZC1" s="212"/>
      <c r="CZD1" s="212"/>
      <c r="CZE1" s="212"/>
      <c r="CZF1" s="212"/>
      <c r="CZG1" s="212"/>
      <c r="CZH1" s="212"/>
      <c r="CZI1" s="212"/>
      <c r="CZJ1" s="212"/>
      <c r="CZK1" s="212"/>
      <c r="CZL1" s="212"/>
      <c r="CZM1" s="212"/>
      <c r="CZN1" s="212"/>
      <c r="CZO1" s="212"/>
      <c r="CZP1" s="212"/>
      <c r="CZQ1" s="212"/>
      <c r="CZR1" s="212"/>
      <c r="CZS1" s="212"/>
      <c r="CZT1" s="212"/>
      <c r="CZU1" s="212"/>
      <c r="CZV1" s="212"/>
      <c r="CZW1" s="212"/>
      <c r="CZX1" s="212"/>
      <c r="CZY1" s="212"/>
      <c r="CZZ1" s="212"/>
      <c r="DAA1" s="212"/>
      <c r="DAB1" s="212"/>
      <c r="DAC1" s="212"/>
      <c r="DAD1" s="212"/>
      <c r="DAE1" s="212"/>
      <c r="DAF1" s="212"/>
      <c r="DAG1" s="212"/>
      <c r="DAH1" s="212"/>
      <c r="DAI1" s="212"/>
      <c r="DAJ1" s="212"/>
      <c r="DAK1" s="212"/>
      <c r="DAL1" s="212"/>
      <c r="DAM1" s="212"/>
      <c r="DAN1" s="212"/>
      <c r="DAO1" s="212"/>
      <c r="DAP1" s="212"/>
      <c r="DAQ1" s="212"/>
      <c r="DAR1" s="212"/>
      <c r="DAS1" s="212"/>
      <c r="DAT1" s="212"/>
      <c r="DAU1" s="212"/>
      <c r="DAV1" s="212"/>
      <c r="DAW1" s="212"/>
      <c r="DAX1" s="212"/>
      <c r="DAY1" s="212"/>
      <c r="DAZ1" s="212"/>
      <c r="DBA1" s="212"/>
      <c r="DBB1" s="212"/>
      <c r="DBC1" s="212"/>
      <c r="DBD1" s="212"/>
      <c r="DBE1" s="212"/>
      <c r="DBF1" s="212"/>
      <c r="DBG1" s="212"/>
      <c r="DBH1" s="212"/>
      <c r="DBI1" s="212"/>
      <c r="DBJ1" s="212"/>
      <c r="DBK1" s="212"/>
      <c r="DBL1" s="212"/>
      <c r="DBM1" s="212"/>
      <c r="DBN1" s="212"/>
      <c r="DBO1" s="212"/>
      <c r="DBP1" s="212"/>
      <c r="DBQ1" s="212"/>
      <c r="DBR1" s="212"/>
      <c r="DBS1" s="212"/>
      <c r="DBT1" s="212"/>
      <c r="DBU1" s="212"/>
      <c r="DBV1" s="212"/>
      <c r="DBW1" s="212"/>
      <c r="DBX1" s="212"/>
      <c r="DBY1" s="212"/>
      <c r="DBZ1" s="212"/>
      <c r="DCA1" s="212"/>
      <c r="DCB1" s="212"/>
      <c r="DCC1" s="212"/>
      <c r="DCD1" s="212"/>
      <c r="DCE1" s="212"/>
      <c r="DCF1" s="212"/>
      <c r="DCG1" s="212"/>
      <c r="DCH1" s="212"/>
      <c r="DCI1" s="212"/>
      <c r="DCJ1" s="212"/>
      <c r="DCK1" s="212"/>
      <c r="DCL1" s="212"/>
      <c r="DCM1" s="212"/>
      <c r="DCN1" s="212"/>
      <c r="DCO1" s="212"/>
      <c r="DCP1" s="212"/>
      <c r="DCQ1" s="212"/>
      <c r="DCR1" s="212"/>
      <c r="DCS1" s="212"/>
      <c r="DCT1" s="212"/>
      <c r="DCU1" s="212"/>
      <c r="DCV1" s="212"/>
      <c r="DCW1" s="212"/>
      <c r="DCX1" s="212"/>
      <c r="DCY1" s="212"/>
      <c r="DCZ1" s="212"/>
      <c r="DDA1" s="212"/>
      <c r="DDB1" s="212"/>
      <c r="DDC1" s="212"/>
      <c r="DDD1" s="212"/>
      <c r="DDE1" s="212"/>
      <c r="DDF1" s="212"/>
      <c r="DDG1" s="212"/>
      <c r="DDH1" s="212"/>
      <c r="DDI1" s="212"/>
      <c r="DDJ1" s="212"/>
      <c r="DDK1" s="212"/>
      <c r="DDL1" s="212"/>
      <c r="DDM1" s="212"/>
      <c r="DDN1" s="212"/>
      <c r="DDO1" s="212"/>
      <c r="DDP1" s="212"/>
      <c r="DDQ1" s="212"/>
      <c r="DDR1" s="212"/>
      <c r="DDS1" s="212"/>
      <c r="DDT1" s="212"/>
      <c r="DDU1" s="212"/>
      <c r="DDV1" s="212"/>
      <c r="DDW1" s="212"/>
      <c r="DDX1" s="212"/>
      <c r="DDY1" s="212"/>
      <c r="DDZ1" s="212"/>
      <c r="DEA1" s="212"/>
      <c r="DEB1" s="212"/>
      <c r="DEC1" s="212"/>
      <c r="DED1" s="212"/>
      <c r="DEE1" s="212"/>
      <c r="DEF1" s="212"/>
      <c r="DEG1" s="212"/>
      <c r="DEH1" s="212"/>
      <c r="DEI1" s="212"/>
      <c r="DEJ1" s="212"/>
      <c r="DEK1" s="212"/>
      <c r="DEL1" s="212"/>
      <c r="DEM1" s="212"/>
      <c r="DEN1" s="212"/>
      <c r="DEO1" s="212"/>
      <c r="DEP1" s="212"/>
      <c r="DEQ1" s="212"/>
      <c r="DER1" s="212"/>
      <c r="DES1" s="212"/>
      <c r="DET1" s="212"/>
      <c r="DEU1" s="212"/>
      <c r="DEV1" s="212"/>
      <c r="DEW1" s="212"/>
      <c r="DEX1" s="212"/>
      <c r="DEY1" s="212"/>
      <c r="DEZ1" s="212"/>
      <c r="DFA1" s="212"/>
      <c r="DFB1" s="212"/>
      <c r="DFC1" s="212"/>
      <c r="DFD1" s="212"/>
      <c r="DFE1" s="212"/>
      <c r="DFF1" s="212"/>
      <c r="DFG1" s="212"/>
      <c r="DFH1" s="212"/>
      <c r="DFI1" s="212"/>
      <c r="DFJ1" s="212"/>
      <c r="DFK1" s="212"/>
      <c r="DFL1" s="212"/>
      <c r="DFM1" s="212"/>
      <c r="DFN1" s="212"/>
      <c r="DFO1" s="212"/>
      <c r="DFP1" s="212"/>
      <c r="DFQ1" s="212"/>
      <c r="DFR1" s="212"/>
      <c r="DFS1" s="212"/>
      <c r="DFT1" s="212"/>
      <c r="DFU1" s="212"/>
      <c r="DFV1" s="212"/>
      <c r="DFW1" s="212"/>
      <c r="DFX1" s="212"/>
      <c r="DFY1" s="212"/>
      <c r="DFZ1" s="212"/>
      <c r="DGA1" s="212"/>
      <c r="DGB1" s="212"/>
      <c r="DGC1" s="212"/>
      <c r="DGD1" s="212"/>
      <c r="DGE1" s="212"/>
      <c r="DGF1" s="212"/>
      <c r="DGG1" s="212"/>
      <c r="DGH1" s="212"/>
      <c r="DGI1" s="212"/>
      <c r="DGJ1" s="212"/>
      <c r="DGK1" s="212"/>
      <c r="DGL1" s="212"/>
      <c r="DGM1" s="212"/>
      <c r="DGN1" s="212"/>
      <c r="DGO1" s="212"/>
      <c r="DGP1" s="212"/>
      <c r="DGQ1" s="212"/>
      <c r="DGR1" s="212"/>
      <c r="DGS1" s="212"/>
      <c r="DGT1" s="212"/>
      <c r="DGU1" s="212"/>
      <c r="DGV1" s="212"/>
      <c r="DGW1" s="212"/>
      <c r="DGX1" s="212"/>
      <c r="DGY1" s="212"/>
      <c r="DGZ1" s="212"/>
      <c r="DHA1" s="212"/>
      <c r="DHB1" s="212"/>
      <c r="DHC1" s="212"/>
      <c r="DHD1" s="212"/>
      <c r="DHE1" s="212"/>
      <c r="DHF1" s="212"/>
      <c r="DHG1" s="212"/>
      <c r="DHH1" s="212"/>
      <c r="DHI1" s="212"/>
      <c r="DHJ1" s="212"/>
      <c r="DHK1" s="212"/>
      <c r="DHL1" s="212"/>
      <c r="DHM1" s="212"/>
      <c r="DHN1" s="212"/>
      <c r="DHO1" s="212"/>
      <c r="DHP1" s="212"/>
      <c r="DHQ1" s="212"/>
      <c r="DHR1" s="212"/>
      <c r="DHS1" s="212"/>
      <c r="DHT1" s="212"/>
      <c r="DHU1" s="212"/>
      <c r="DHV1" s="212"/>
      <c r="DHW1" s="212"/>
      <c r="DHX1" s="212"/>
      <c r="DHY1" s="212"/>
      <c r="DHZ1" s="212"/>
      <c r="DIA1" s="212"/>
      <c r="DIB1" s="212"/>
      <c r="DIC1" s="212"/>
      <c r="DID1" s="212"/>
      <c r="DIE1" s="212"/>
      <c r="DIF1" s="212"/>
      <c r="DIG1" s="212"/>
      <c r="DIH1" s="212"/>
      <c r="DII1" s="212"/>
      <c r="DIJ1" s="212"/>
      <c r="DIK1" s="212"/>
      <c r="DIL1" s="212"/>
      <c r="DIM1" s="212"/>
      <c r="DIN1" s="212"/>
      <c r="DIO1" s="212"/>
      <c r="DIP1" s="212"/>
      <c r="DIQ1" s="212"/>
      <c r="DIR1" s="212"/>
      <c r="DIS1" s="212"/>
      <c r="DIT1" s="212"/>
      <c r="DIU1" s="212"/>
      <c r="DIV1" s="212"/>
      <c r="DIW1" s="212"/>
      <c r="DIX1" s="212"/>
      <c r="DIY1" s="212"/>
      <c r="DIZ1" s="212"/>
      <c r="DJA1" s="212"/>
      <c r="DJB1" s="212"/>
      <c r="DJC1" s="212"/>
      <c r="DJD1" s="212"/>
      <c r="DJE1" s="212"/>
      <c r="DJF1" s="212"/>
      <c r="DJG1" s="212"/>
      <c r="DJH1" s="212"/>
      <c r="DJI1" s="212"/>
      <c r="DJJ1" s="212"/>
      <c r="DJK1" s="212"/>
      <c r="DJL1" s="212"/>
      <c r="DJM1" s="212"/>
      <c r="DJN1" s="212"/>
      <c r="DJO1" s="212"/>
      <c r="DJP1" s="212"/>
      <c r="DJQ1" s="212"/>
      <c r="DJR1" s="212"/>
      <c r="DJS1" s="212"/>
      <c r="DJT1" s="212"/>
      <c r="DJU1" s="212"/>
      <c r="DJV1" s="212"/>
      <c r="DJW1" s="212"/>
      <c r="DJX1" s="212"/>
      <c r="DJY1" s="212"/>
      <c r="DJZ1" s="212"/>
      <c r="DKA1" s="212"/>
      <c r="DKB1" s="212"/>
      <c r="DKC1" s="212"/>
      <c r="DKD1" s="212"/>
      <c r="DKE1" s="212"/>
      <c r="DKF1" s="212"/>
      <c r="DKG1" s="212"/>
      <c r="DKH1" s="212"/>
      <c r="DKI1" s="212"/>
      <c r="DKJ1" s="212"/>
      <c r="DKK1" s="212"/>
      <c r="DKL1" s="212"/>
      <c r="DKM1" s="212"/>
      <c r="DKN1" s="212"/>
      <c r="DKO1" s="212"/>
      <c r="DKP1" s="212"/>
      <c r="DKQ1" s="212"/>
      <c r="DKR1" s="212"/>
      <c r="DKS1" s="212"/>
      <c r="DKT1" s="212"/>
      <c r="DKU1" s="212"/>
      <c r="DKV1" s="212"/>
      <c r="DKW1" s="212"/>
      <c r="DKX1" s="212"/>
      <c r="DKY1" s="212"/>
      <c r="DKZ1" s="212"/>
      <c r="DLA1" s="212"/>
      <c r="DLB1" s="212"/>
      <c r="DLC1" s="212"/>
      <c r="DLD1" s="212"/>
      <c r="DLE1" s="212"/>
      <c r="DLF1" s="212"/>
      <c r="DLG1" s="212"/>
      <c r="DLH1" s="212"/>
      <c r="DLI1" s="212"/>
      <c r="DLJ1" s="212"/>
      <c r="DLK1" s="212"/>
      <c r="DLL1" s="212"/>
      <c r="DLM1" s="212"/>
      <c r="DLN1" s="212"/>
      <c r="DLO1" s="212"/>
      <c r="DLP1" s="212"/>
      <c r="DLQ1" s="212"/>
      <c r="DLR1" s="212"/>
      <c r="DLS1" s="212"/>
      <c r="DLT1" s="212"/>
      <c r="DLU1" s="212"/>
      <c r="DLV1" s="212"/>
      <c r="DLW1" s="212"/>
      <c r="DLX1" s="212"/>
      <c r="DLY1" s="212"/>
      <c r="DLZ1" s="212"/>
      <c r="DMA1" s="212"/>
      <c r="DMB1" s="212"/>
      <c r="DMC1" s="212"/>
      <c r="DMD1" s="212"/>
      <c r="DME1" s="212"/>
      <c r="DMF1" s="212"/>
      <c r="DMG1" s="212"/>
      <c r="DMH1" s="212"/>
      <c r="DMI1" s="212"/>
      <c r="DMJ1" s="212"/>
      <c r="DMK1" s="212"/>
      <c r="DML1" s="212"/>
      <c r="DMM1" s="212"/>
      <c r="DMN1" s="212"/>
      <c r="DMO1" s="212"/>
      <c r="DMP1" s="212"/>
      <c r="DMQ1" s="212"/>
      <c r="DMR1" s="212"/>
      <c r="DMS1" s="212"/>
      <c r="DMT1" s="212"/>
      <c r="DMU1" s="212"/>
      <c r="DMV1" s="212"/>
      <c r="DMW1" s="212"/>
      <c r="DMX1" s="212"/>
      <c r="DMY1" s="212"/>
      <c r="DMZ1" s="212"/>
      <c r="DNA1" s="212"/>
      <c r="DNB1" s="212"/>
      <c r="DNC1" s="212"/>
      <c r="DND1" s="212"/>
      <c r="DNE1" s="212"/>
      <c r="DNF1" s="212"/>
      <c r="DNG1" s="212"/>
      <c r="DNH1" s="212"/>
      <c r="DNI1" s="212"/>
      <c r="DNJ1" s="212"/>
      <c r="DNK1" s="212"/>
      <c r="DNL1" s="212"/>
      <c r="DNM1" s="212"/>
      <c r="DNN1" s="212"/>
      <c r="DNO1" s="212"/>
      <c r="DNP1" s="212"/>
      <c r="DNQ1" s="212"/>
      <c r="DNR1" s="212"/>
      <c r="DNS1" s="212"/>
      <c r="DNT1" s="212"/>
      <c r="DNU1" s="212"/>
      <c r="DNV1" s="212"/>
      <c r="DNW1" s="212"/>
      <c r="DNX1" s="212"/>
      <c r="DNY1" s="212"/>
      <c r="DNZ1" s="212"/>
      <c r="DOA1" s="212"/>
      <c r="DOB1" s="212"/>
      <c r="DOC1" s="212"/>
      <c r="DOD1" s="212"/>
      <c r="DOE1" s="212"/>
      <c r="DOF1" s="212"/>
      <c r="DOG1" s="212"/>
      <c r="DOH1" s="212"/>
      <c r="DOI1" s="212"/>
      <c r="DOJ1" s="212"/>
      <c r="DOK1" s="212"/>
      <c r="DOL1" s="212"/>
      <c r="DOM1" s="212"/>
      <c r="DON1" s="212"/>
      <c r="DOO1" s="212"/>
      <c r="DOP1" s="212"/>
      <c r="DOQ1" s="212"/>
      <c r="DOR1" s="212"/>
      <c r="DOS1" s="212"/>
      <c r="DOT1" s="212"/>
      <c r="DOU1" s="212"/>
      <c r="DOV1" s="212"/>
      <c r="DOW1" s="212"/>
      <c r="DOX1" s="212"/>
      <c r="DOY1" s="212"/>
      <c r="DOZ1" s="212"/>
      <c r="DPA1" s="212"/>
      <c r="DPB1" s="212"/>
      <c r="DPC1" s="212"/>
      <c r="DPD1" s="212"/>
      <c r="DPE1" s="212"/>
      <c r="DPF1" s="212"/>
      <c r="DPG1" s="212"/>
      <c r="DPH1" s="212"/>
      <c r="DPI1" s="212"/>
      <c r="DPJ1" s="212"/>
      <c r="DPK1" s="212"/>
      <c r="DPL1" s="212"/>
      <c r="DPM1" s="212"/>
      <c r="DPN1" s="212"/>
      <c r="DPO1" s="212"/>
      <c r="DPP1" s="212"/>
      <c r="DPQ1" s="212"/>
      <c r="DPR1" s="212"/>
      <c r="DPS1" s="212"/>
      <c r="DPT1" s="212"/>
      <c r="DPU1" s="212"/>
      <c r="DPV1" s="212"/>
      <c r="DPW1" s="212"/>
      <c r="DPX1" s="212"/>
      <c r="DPY1" s="212"/>
      <c r="DPZ1" s="212"/>
      <c r="DQA1" s="212"/>
      <c r="DQB1" s="212"/>
      <c r="DQC1" s="212"/>
      <c r="DQD1" s="212"/>
      <c r="DQE1" s="212"/>
      <c r="DQF1" s="212"/>
      <c r="DQG1" s="212"/>
      <c r="DQH1" s="212"/>
      <c r="DQI1" s="212"/>
      <c r="DQJ1" s="212"/>
      <c r="DQK1" s="212"/>
      <c r="DQL1" s="212"/>
      <c r="DQM1" s="212"/>
      <c r="DQN1" s="212"/>
      <c r="DQO1" s="212"/>
      <c r="DQP1" s="212"/>
      <c r="DQQ1" s="212"/>
      <c r="DQR1" s="212"/>
      <c r="DQS1" s="212"/>
      <c r="DQT1" s="212"/>
      <c r="DQU1" s="212"/>
      <c r="DQV1" s="212"/>
      <c r="DQW1" s="212"/>
      <c r="DQX1" s="212"/>
      <c r="DQY1" s="212"/>
      <c r="DQZ1" s="212"/>
      <c r="DRA1" s="212"/>
      <c r="DRB1" s="212"/>
      <c r="DRC1" s="212"/>
      <c r="DRD1" s="212"/>
      <c r="DRE1" s="212"/>
      <c r="DRF1" s="212"/>
      <c r="DRG1" s="212"/>
      <c r="DRH1" s="212"/>
      <c r="DRI1" s="212"/>
      <c r="DRJ1" s="212"/>
      <c r="DRK1" s="212"/>
      <c r="DRL1" s="212"/>
      <c r="DRM1" s="212"/>
      <c r="DRN1" s="212"/>
      <c r="DRO1" s="212"/>
      <c r="DRP1" s="212"/>
      <c r="DRQ1" s="212"/>
      <c r="DRR1" s="212"/>
      <c r="DRS1" s="212"/>
      <c r="DRT1" s="212"/>
      <c r="DRU1" s="212"/>
      <c r="DRV1" s="212"/>
      <c r="DRW1" s="212"/>
      <c r="DRX1" s="212"/>
      <c r="DRY1" s="212"/>
      <c r="DRZ1" s="212"/>
      <c r="DSA1" s="212"/>
      <c r="DSB1" s="212"/>
      <c r="DSC1" s="212"/>
      <c r="DSD1" s="212"/>
      <c r="DSE1" s="212"/>
      <c r="DSF1" s="212"/>
      <c r="DSG1" s="212"/>
      <c r="DSH1" s="212"/>
      <c r="DSI1" s="212"/>
      <c r="DSJ1" s="212"/>
      <c r="DSK1" s="212"/>
      <c r="DSL1" s="212"/>
      <c r="DSM1" s="212"/>
      <c r="DSN1" s="212"/>
      <c r="DSO1" s="212"/>
      <c r="DSP1" s="212"/>
      <c r="DSQ1" s="212"/>
      <c r="DSR1" s="212"/>
      <c r="DSS1" s="212"/>
      <c r="DST1" s="212"/>
      <c r="DSU1" s="212"/>
      <c r="DSV1" s="212"/>
      <c r="DSW1" s="212"/>
      <c r="DSX1" s="212"/>
      <c r="DSY1" s="212"/>
      <c r="DSZ1" s="212"/>
      <c r="DTA1" s="212"/>
      <c r="DTB1" s="212"/>
      <c r="DTC1" s="212"/>
      <c r="DTD1" s="212"/>
      <c r="DTE1" s="212"/>
      <c r="DTF1" s="212"/>
      <c r="DTG1" s="212"/>
      <c r="DTH1" s="212"/>
      <c r="DTI1" s="212"/>
      <c r="DTJ1" s="212"/>
      <c r="DTK1" s="212"/>
      <c r="DTL1" s="212"/>
      <c r="DTM1" s="212"/>
      <c r="DTN1" s="212"/>
      <c r="DTO1" s="212"/>
      <c r="DTP1" s="212"/>
      <c r="DTQ1" s="212"/>
      <c r="DTR1" s="212"/>
      <c r="DTS1" s="212"/>
      <c r="DTT1" s="212"/>
      <c r="DTU1" s="212"/>
      <c r="DTV1" s="212"/>
      <c r="DTW1" s="212"/>
      <c r="DTX1" s="212"/>
      <c r="DTY1" s="212"/>
      <c r="DTZ1" s="212"/>
      <c r="DUA1" s="212"/>
      <c r="DUB1" s="212"/>
      <c r="DUC1" s="212"/>
      <c r="DUD1" s="212"/>
      <c r="DUE1" s="212"/>
      <c r="DUF1" s="212"/>
      <c r="DUG1" s="212"/>
      <c r="DUH1" s="212"/>
      <c r="DUI1" s="212"/>
      <c r="DUJ1" s="212"/>
      <c r="DUK1" s="212"/>
      <c r="DUL1" s="212"/>
      <c r="DUM1" s="212"/>
      <c r="DUN1" s="212"/>
      <c r="DUO1" s="212"/>
      <c r="DUP1" s="212"/>
      <c r="DUQ1" s="212"/>
      <c r="DUR1" s="212"/>
      <c r="DUS1" s="212"/>
      <c r="DUT1" s="212"/>
      <c r="DUU1" s="212"/>
      <c r="DUV1" s="212"/>
      <c r="DUW1" s="212"/>
      <c r="DUX1" s="212"/>
      <c r="DUY1" s="212"/>
      <c r="DUZ1" s="212"/>
      <c r="DVA1" s="212"/>
      <c r="DVB1" s="212"/>
      <c r="DVC1" s="212"/>
      <c r="DVD1" s="212"/>
      <c r="DVE1" s="212"/>
      <c r="DVF1" s="212"/>
      <c r="DVG1" s="212"/>
      <c r="DVH1" s="212"/>
      <c r="DVI1" s="212"/>
      <c r="DVJ1" s="212"/>
      <c r="DVK1" s="212"/>
      <c r="DVL1" s="212"/>
      <c r="DVM1" s="212"/>
      <c r="DVN1" s="212"/>
      <c r="DVO1" s="212"/>
      <c r="DVP1" s="212"/>
      <c r="DVQ1" s="212"/>
      <c r="DVR1" s="212"/>
      <c r="DVS1" s="212"/>
      <c r="DVT1" s="212"/>
      <c r="DVU1" s="212"/>
      <c r="DVV1" s="212"/>
      <c r="DVW1" s="212"/>
      <c r="DVX1" s="212"/>
      <c r="DVY1" s="212"/>
      <c r="DVZ1" s="212"/>
      <c r="DWA1" s="212"/>
      <c r="DWB1" s="212"/>
      <c r="DWC1" s="212"/>
      <c r="DWD1" s="212"/>
      <c r="DWE1" s="212"/>
      <c r="DWF1" s="212"/>
      <c r="DWG1" s="212"/>
      <c r="DWH1" s="212"/>
      <c r="DWI1" s="212"/>
      <c r="DWJ1" s="212"/>
      <c r="DWK1" s="212"/>
      <c r="DWL1" s="212"/>
      <c r="DWM1" s="212"/>
      <c r="DWN1" s="212"/>
      <c r="DWO1" s="212"/>
      <c r="DWP1" s="212"/>
      <c r="DWQ1" s="212"/>
      <c r="DWR1" s="212"/>
      <c r="DWS1" s="212"/>
      <c r="DWT1" s="212"/>
      <c r="DWU1" s="212"/>
      <c r="DWV1" s="212"/>
      <c r="DWW1" s="212"/>
      <c r="DWX1" s="212"/>
      <c r="DWY1" s="212"/>
      <c r="DWZ1" s="212"/>
      <c r="DXA1" s="212"/>
      <c r="DXB1" s="212"/>
      <c r="DXC1" s="212"/>
      <c r="DXD1" s="212"/>
      <c r="DXE1" s="212"/>
      <c r="DXF1" s="212"/>
      <c r="DXG1" s="212"/>
      <c r="DXH1" s="212"/>
      <c r="DXI1" s="212"/>
      <c r="DXJ1" s="212"/>
      <c r="DXK1" s="212"/>
      <c r="DXL1" s="212"/>
      <c r="DXM1" s="212"/>
      <c r="DXN1" s="212"/>
      <c r="DXO1" s="212"/>
      <c r="DXP1" s="212"/>
      <c r="DXQ1" s="212"/>
      <c r="DXR1" s="212"/>
      <c r="DXS1" s="212"/>
      <c r="DXT1" s="212"/>
      <c r="DXU1" s="212"/>
      <c r="DXV1" s="212"/>
      <c r="DXW1" s="212"/>
      <c r="DXX1" s="212"/>
      <c r="DXY1" s="212"/>
      <c r="DXZ1" s="212"/>
      <c r="DYA1" s="212"/>
      <c r="DYB1" s="212"/>
      <c r="DYC1" s="212"/>
      <c r="DYD1" s="212"/>
      <c r="DYE1" s="212"/>
      <c r="DYF1" s="212"/>
      <c r="DYG1" s="212"/>
      <c r="DYH1" s="212"/>
      <c r="DYI1" s="212"/>
      <c r="DYJ1" s="212"/>
      <c r="DYK1" s="212"/>
      <c r="DYL1" s="212"/>
      <c r="DYM1" s="212"/>
      <c r="DYN1" s="212"/>
      <c r="DYO1" s="212"/>
      <c r="DYP1" s="212"/>
      <c r="DYQ1" s="212"/>
      <c r="DYR1" s="212"/>
      <c r="DYS1" s="212"/>
      <c r="DYT1" s="212"/>
      <c r="DYU1" s="212"/>
      <c r="DYV1" s="212"/>
      <c r="DYW1" s="212"/>
      <c r="DYX1" s="212"/>
      <c r="DYY1" s="212"/>
      <c r="DYZ1" s="212"/>
      <c r="DZA1" s="212"/>
      <c r="DZB1" s="212"/>
      <c r="DZC1" s="212"/>
      <c r="DZD1" s="212"/>
      <c r="DZE1" s="212"/>
      <c r="DZF1" s="212"/>
      <c r="DZG1" s="212"/>
      <c r="DZH1" s="212"/>
      <c r="DZI1" s="212"/>
      <c r="DZJ1" s="212"/>
      <c r="DZK1" s="212"/>
      <c r="DZL1" s="212"/>
      <c r="DZM1" s="212"/>
      <c r="DZN1" s="212"/>
      <c r="DZO1" s="212"/>
      <c r="DZP1" s="212"/>
      <c r="DZQ1" s="212"/>
      <c r="DZR1" s="212"/>
      <c r="DZS1" s="212"/>
      <c r="DZT1" s="212"/>
      <c r="DZU1" s="212"/>
      <c r="DZV1" s="212"/>
      <c r="DZW1" s="212"/>
      <c r="DZX1" s="212"/>
      <c r="DZY1" s="212"/>
      <c r="DZZ1" s="212"/>
      <c r="EAA1" s="212"/>
      <c r="EAB1" s="212"/>
      <c r="EAC1" s="212"/>
      <c r="EAD1" s="212"/>
      <c r="EAE1" s="212"/>
      <c r="EAF1" s="212"/>
      <c r="EAG1" s="212"/>
      <c r="EAH1" s="212"/>
      <c r="EAI1" s="212"/>
      <c r="EAJ1" s="212"/>
      <c r="EAK1" s="212"/>
      <c r="EAL1" s="212"/>
      <c r="EAM1" s="212"/>
      <c r="EAN1" s="212"/>
      <c r="EAO1" s="212"/>
      <c r="EAP1" s="212"/>
      <c r="EAQ1" s="212"/>
      <c r="EAR1" s="212"/>
      <c r="EAS1" s="212"/>
      <c r="EAT1" s="212"/>
      <c r="EAU1" s="212"/>
      <c r="EAV1" s="212"/>
      <c r="EAW1" s="212"/>
      <c r="EAX1" s="212"/>
      <c r="EAY1" s="212"/>
      <c r="EAZ1" s="212"/>
      <c r="EBA1" s="212"/>
      <c r="EBB1" s="212"/>
      <c r="EBC1" s="212"/>
      <c r="EBD1" s="212"/>
      <c r="EBE1" s="212"/>
      <c r="EBF1" s="212"/>
      <c r="EBG1" s="212"/>
      <c r="EBH1" s="212"/>
      <c r="EBI1" s="212"/>
      <c r="EBJ1" s="212"/>
      <c r="EBK1" s="212"/>
      <c r="EBL1" s="212"/>
      <c r="EBM1" s="212"/>
      <c r="EBN1" s="212"/>
      <c r="EBO1" s="212"/>
      <c r="EBP1" s="212"/>
      <c r="EBQ1" s="212"/>
      <c r="EBR1" s="212"/>
      <c r="EBS1" s="212"/>
      <c r="EBT1" s="212"/>
      <c r="EBU1" s="212"/>
      <c r="EBV1" s="212"/>
      <c r="EBW1" s="212"/>
      <c r="EBX1" s="212"/>
      <c r="EBY1" s="212"/>
      <c r="EBZ1" s="212"/>
      <c r="ECA1" s="212"/>
      <c r="ECB1" s="212"/>
      <c r="ECC1" s="212"/>
      <c r="ECD1" s="212"/>
      <c r="ECE1" s="212"/>
      <c r="ECF1" s="212"/>
      <c r="ECG1" s="212"/>
      <c r="ECH1" s="212"/>
      <c r="ECI1" s="212"/>
      <c r="ECJ1" s="212"/>
      <c r="ECK1" s="212"/>
      <c r="ECL1" s="212"/>
      <c r="ECM1" s="212"/>
      <c r="ECN1" s="212"/>
      <c r="ECO1" s="212"/>
      <c r="ECP1" s="212"/>
      <c r="ECQ1" s="212"/>
      <c r="ECR1" s="212"/>
      <c r="ECS1" s="212"/>
      <c r="ECT1" s="212"/>
      <c r="ECU1" s="212"/>
      <c r="ECV1" s="212"/>
      <c r="ECW1" s="212"/>
      <c r="ECX1" s="212"/>
      <c r="ECY1" s="212"/>
      <c r="ECZ1" s="212"/>
      <c r="EDA1" s="212"/>
      <c r="EDB1" s="212"/>
      <c r="EDC1" s="212"/>
      <c r="EDD1" s="212"/>
      <c r="EDE1" s="212"/>
      <c r="EDF1" s="212"/>
      <c r="EDG1" s="212"/>
      <c r="EDH1" s="212"/>
      <c r="EDI1" s="212"/>
      <c r="EDJ1" s="212"/>
      <c r="EDK1" s="212"/>
      <c r="EDL1" s="212"/>
      <c r="EDM1" s="212"/>
      <c r="EDN1" s="212"/>
      <c r="EDO1" s="212"/>
      <c r="EDP1" s="212"/>
      <c r="EDQ1" s="212"/>
      <c r="EDR1" s="212"/>
      <c r="EDS1" s="212"/>
      <c r="EDT1" s="212"/>
      <c r="EDU1" s="212"/>
      <c r="EDV1" s="212"/>
      <c r="EDW1" s="212"/>
      <c r="EDX1" s="212"/>
      <c r="EDY1" s="212"/>
      <c r="EDZ1" s="212"/>
      <c r="EEA1" s="212"/>
      <c r="EEB1" s="212"/>
      <c r="EEC1" s="212"/>
      <c r="EED1" s="212"/>
      <c r="EEE1" s="212"/>
      <c r="EEF1" s="212"/>
      <c r="EEG1" s="212"/>
      <c r="EEH1" s="212"/>
      <c r="EEI1" s="212"/>
      <c r="EEJ1" s="212"/>
      <c r="EEK1" s="212"/>
      <c r="EEL1" s="212"/>
      <c r="EEM1" s="212"/>
      <c r="EEN1" s="212"/>
      <c r="EEO1" s="212"/>
      <c r="EEP1" s="212"/>
      <c r="EEQ1" s="212"/>
      <c r="EER1" s="212"/>
      <c r="EES1" s="212"/>
      <c r="EET1" s="212"/>
      <c r="EEU1" s="212"/>
      <c r="EEV1" s="212"/>
      <c r="EEW1" s="212"/>
      <c r="EEX1" s="212"/>
      <c r="EEY1" s="212"/>
      <c r="EEZ1" s="212"/>
      <c r="EFA1" s="212"/>
      <c r="EFB1" s="212"/>
      <c r="EFC1" s="212"/>
      <c r="EFD1" s="212"/>
      <c r="EFE1" s="212"/>
      <c r="EFF1" s="212"/>
      <c r="EFG1" s="212"/>
      <c r="EFH1" s="212"/>
      <c r="EFI1" s="212"/>
      <c r="EFJ1" s="212"/>
      <c r="EFK1" s="212"/>
      <c r="EFL1" s="212"/>
      <c r="EFM1" s="212"/>
      <c r="EFN1" s="212"/>
      <c r="EFO1" s="212"/>
      <c r="EFP1" s="212"/>
      <c r="EFQ1" s="212"/>
      <c r="EFR1" s="212"/>
      <c r="EFS1" s="212"/>
      <c r="EFT1" s="212"/>
      <c r="EFU1" s="212"/>
      <c r="EFV1" s="212"/>
      <c r="EFW1" s="212"/>
      <c r="EFX1" s="212"/>
      <c r="EFY1" s="212"/>
      <c r="EFZ1" s="212"/>
      <c r="EGA1" s="212"/>
      <c r="EGB1" s="212"/>
      <c r="EGC1" s="212"/>
      <c r="EGD1" s="212"/>
      <c r="EGE1" s="212"/>
      <c r="EGF1" s="212"/>
      <c r="EGG1" s="212"/>
      <c r="EGH1" s="212"/>
      <c r="EGI1" s="212"/>
      <c r="EGJ1" s="212"/>
      <c r="EGK1" s="212"/>
      <c r="EGL1" s="212"/>
      <c r="EGM1" s="212"/>
      <c r="EGN1" s="212"/>
      <c r="EGO1" s="212"/>
      <c r="EGP1" s="212"/>
      <c r="EGQ1" s="212"/>
      <c r="EGR1" s="212"/>
      <c r="EGS1" s="212"/>
      <c r="EGT1" s="212"/>
      <c r="EGU1" s="212"/>
      <c r="EGV1" s="212"/>
      <c r="EGW1" s="212"/>
      <c r="EGX1" s="212"/>
      <c r="EGY1" s="212"/>
      <c r="EGZ1" s="212"/>
      <c r="EHA1" s="212"/>
      <c r="EHB1" s="212"/>
      <c r="EHC1" s="212"/>
      <c r="EHD1" s="212"/>
      <c r="EHE1" s="212"/>
      <c r="EHF1" s="212"/>
      <c r="EHG1" s="212"/>
      <c r="EHH1" s="212"/>
      <c r="EHI1" s="212"/>
      <c r="EHJ1" s="212"/>
      <c r="EHK1" s="212"/>
      <c r="EHL1" s="212"/>
      <c r="EHM1" s="212"/>
      <c r="EHN1" s="212"/>
      <c r="EHO1" s="212"/>
      <c r="EHP1" s="212"/>
      <c r="EHQ1" s="212"/>
      <c r="EHR1" s="212"/>
      <c r="EHS1" s="212"/>
      <c r="EHT1" s="212"/>
      <c r="EHU1" s="212"/>
      <c r="EHV1" s="212"/>
      <c r="EHW1" s="212"/>
      <c r="EHX1" s="212"/>
      <c r="EHY1" s="212"/>
      <c r="EHZ1" s="212"/>
      <c r="EIA1" s="212"/>
      <c r="EIB1" s="212"/>
      <c r="EIC1" s="212"/>
      <c r="EID1" s="212"/>
      <c r="EIE1" s="212"/>
      <c r="EIF1" s="212"/>
      <c r="EIG1" s="212"/>
      <c r="EIH1" s="212"/>
      <c r="EII1" s="212"/>
      <c r="EIJ1" s="212"/>
      <c r="EIK1" s="212"/>
      <c r="EIL1" s="212"/>
      <c r="EIM1" s="212"/>
      <c r="EIN1" s="212"/>
      <c r="EIO1" s="212"/>
      <c r="EIP1" s="212"/>
      <c r="EIQ1" s="212"/>
      <c r="EIR1" s="212"/>
      <c r="EIS1" s="212"/>
      <c r="EIT1" s="212"/>
      <c r="EIU1" s="212"/>
      <c r="EIV1" s="212"/>
      <c r="EIW1" s="212"/>
      <c r="EIX1" s="212"/>
      <c r="EIY1" s="212"/>
      <c r="EIZ1" s="212"/>
      <c r="EJA1" s="212"/>
      <c r="EJB1" s="212"/>
      <c r="EJC1" s="212"/>
      <c r="EJD1" s="212"/>
      <c r="EJE1" s="212"/>
      <c r="EJF1" s="212"/>
      <c r="EJG1" s="212"/>
      <c r="EJH1" s="212"/>
      <c r="EJI1" s="212"/>
      <c r="EJJ1" s="212"/>
      <c r="EJK1" s="212"/>
      <c r="EJL1" s="212"/>
      <c r="EJM1" s="212"/>
      <c r="EJN1" s="212"/>
      <c r="EJO1" s="212"/>
      <c r="EJP1" s="212"/>
      <c r="EJQ1" s="212"/>
      <c r="EJR1" s="212"/>
      <c r="EJS1" s="212"/>
      <c r="EJT1" s="212"/>
      <c r="EJU1" s="212"/>
      <c r="EJV1" s="212"/>
      <c r="EJW1" s="212"/>
      <c r="EJX1" s="212"/>
      <c r="EJY1" s="212"/>
      <c r="EJZ1" s="212"/>
      <c r="EKA1" s="212"/>
      <c r="EKB1" s="212"/>
      <c r="EKC1" s="212"/>
      <c r="EKD1" s="212"/>
      <c r="EKE1" s="212"/>
      <c r="EKF1" s="212"/>
      <c r="EKG1" s="212"/>
      <c r="EKH1" s="212"/>
      <c r="EKI1" s="212"/>
      <c r="EKJ1" s="212"/>
      <c r="EKK1" s="212"/>
      <c r="EKL1" s="212"/>
      <c r="EKM1" s="212"/>
      <c r="EKN1" s="212"/>
      <c r="EKO1" s="212"/>
      <c r="EKP1" s="212"/>
      <c r="EKQ1" s="212"/>
      <c r="EKR1" s="212"/>
      <c r="EKS1" s="212"/>
      <c r="EKT1" s="212"/>
      <c r="EKU1" s="212"/>
      <c r="EKV1" s="212"/>
      <c r="EKW1" s="212"/>
      <c r="EKX1" s="212"/>
      <c r="EKY1" s="212"/>
      <c r="EKZ1" s="212"/>
      <c r="ELA1" s="212"/>
      <c r="ELB1" s="212"/>
      <c r="ELC1" s="212"/>
      <c r="ELD1" s="212"/>
      <c r="ELE1" s="212"/>
      <c r="ELF1" s="212"/>
      <c r="ELG1" s="212"/>
      <c r="ELH1" s="212"/>
      <c r="ELI1" s="212"/>
      <c r="ELJ1" s="212"/>
      <c r="ELK1" s="212"/>
      <c r="ELL1" s="212"/>
      <c r="ELM1" s="212"/>
      <c r="ELN1" s="212"/>
      <c r="ELO1" s="212"/>
      <c r="ELP1" s="212"/>
      <c r="ELQ1" s="212"/>
      <c r="ELR1" s="212"/>
      <c r="ELS1" s="212"/>
      <c r="ELT1" s="212"/>
      <c r="ELU1" s="212"/>
      <c r="ELV1" s="212"/>
      <c r="ELW1" s="212"/>
      <c r="ELX1" s="212"/>
      <c r="ELY1" s="212"/>
      <c r="ELZ1" s="212"/>
      <c r="EMA1" s="212"/>
      <c r="EMB1" s="212"/>
      <c r="EMC1" s="212"/>
      <c r="EMD1" s="212"/>
      <c r="EME1" s="212"/>
      <c r="EMF1" s="212"/>
      <c r="EMG1" s="212"/>
      <c r="EMH1" s="212"/>
      <c r="EMI1" s="212"/>
      <c r="EMJ1" s="212"/>
      <c r="EMK1" s="212"/>
      <c r="EML1" s="212"/>
      <c r="EMM1" s="212"/>
      <c r="EMN1" s="212"/>
      <c r="EMO1" s="212"/>
      <c r="EMP1" s="212"/>
      <c r="EMQ1" s="212"/>
      <c r="EMR1" s="212"/>
      <c r="EMS1" s="212"/>
      <c r="EMT1" s="212"/>
      <c r="EMU1" s="212"/>
      <c r="EMV1" s="212"/>
      <c r="EMW1" s="212"/>
      <c r="EMX1" s="212"/>
      <c r="EMY1" s="212"/>
      <c r="EMZ1" s="212"/>
      <c r="ENA1" s="212"/>
      <c r="ENB1" s="212"/>
      <c r="ENC1" s="212"/>
      <c r="END1" s="212"/>
      <c r="ENE1" s="212"/>
      <c r="ENF1" s="212"/>
      <c r="ENG1" s="212"/>
      <c r="ENH1" s="212"/>
      <c r="ENI1" s="212"/>
      <c r="ENJ1" s="212"/>
      <c r="ENK1" s="212"/>
      <c r="ENL1" s="212"/>
      <c r="ENM1" s="212"/>
      <c r="ENN1" s="212"/>
      <c r="ENO1" s="212"/>
      <c r="ENP1" s="212"/>
      <c r="ENQ1" s="212"/>
      <c r="ENR1" s="212"/>
      <c r="ENS1" s="212"/>
      <c r="ENT1" s="212"/>
      <c r="ENU1" s="212"/>
      <c r="ENV1" s="212"/>
      <c r="ENW1" s="212"/>
      <c r="ENX1" s="212"/>
      <c r="ENY1" s="212"/>
      <c r="ENZ1" s="212"/>
      <c r="EOA1" s="212"/>
      <c r="EOB1" s="212"/>
      <c r="EOC1" s="212"/>
      <c r="EOD1" s="212"/>
      <c r="EOE1" s="212"/>
      <c r="EOF1" s="212"/>
      <c r="EOG1" s="212"/>
      <c r="EOH1" s="212"/>
      <c r="EOI1" s="212"/>
      <c r="EOJ1" s="212"/>
      <c r="EOK1" s="212"/>
      <c r="EOL1" s="212"/>
      <c r="EOM1" s="212"/>
      <c r="EON1" s="212"/>
      <c r="EOO1" s="212"/>
      <c r="EOP1" s="212"/>
      <c r="EOQ1" s="212"/>
      <c r="EOR1" s="212"/>
      <c r="EOS1" s="212"/>
      <c r="EOT1" s="212"/>
      <c r="EOU1" s="212"/>
      <c r="EOV1" s="212"/>
      <c r="EOW1" s="212"/>
      <c r="EOX1" s="212"/>
      <c r="EOY1" s="212"/>
      <c r="EOZ1" s="212"/>
      <c r="EPA1" s="212"/>
      <c r="EPB1" s="212"/>
      <c r="EPC1" s="212"/>
      <c r="EPD1" s="212"/>
      <c r="EPE1" s="212"/>
      <c r="EPF1" s="212"/>
      <c r="EPG1" s="212"/>
      <c r="EPH1" s="212"/>
      <c r="EPI1" s="212"/>
      <c r="EPJ1" s="212"/>
      <c r="EPK1" s="212"/>
      <c r="EPL1" s="212"/>
      <c r="EPM1" s="212"/>
      <c r="EPN1" s="212"/>
      <c r="EPO1" s="212"/>
      <c r="EPP1" s="212"/>
      <c r="EPQ1" s="212"/>
      <c r="EPR1" s="212"/>
      <c r="EPS1" s="212"/>
      <c r="EPT1" s="212"/>
      <c r="EPU1" s="212"/>
      <c r="EPV1" s="212"/>
      <c r="EPW1" s="212"/>
      <c r="EPX1" s="212"/>
      <c r="EPY1" s="212"/>
      <c r="EPZ1" s="212"/>
      <c r="EQA1" s="212"/>
      <c r="EQB1" s="212"/>
      <c r="EQC1" s="212"/>
      <c r="EQD1" s="212"/>
      <c r="EQE1" s="212"/>
      <c r="EQF1" s="212"/>
      <c r="EQG1" s="212"/>
      <c r="EQH1" s="212"/>
      <c r="EQI1" s="212"/>
      <c r="EQJ1" s="212"/>
      <c r="EQK1" s="212"/>
      <c r="EQL1" s="212"/>
      <c r="EQM1" s="212"/>
      <c r="EQN1" s="212"/>
      <c r="EQO1" s="212"/>
      <c r="EQP1" s="212"/>
      <c r="EQQ1" s="212"/>
      <c r="EQR1" s="212"/>
      <c r="EQS1" s="212"/>
      <c r="EQT1" s="212"/>
      <c r="EQU1" s="212"/>
      <c r="EQV1" s="212"/>
      <c r="EQW1" s="212"/>
      <c r="EQX1" s="212"/>
      <c r="EQY1" s="212"/>
      <c r="EQZ1" s="212"/>
      <c r="ERA1" s="212"/>
      <c r="ERB1" s="212"/>
      <c r="ERC1" s="212"/>
      <c r="ERD1" s="212"/>
      <c r="ERE1" s="212"/>
      <c r="ERF1" s="212"/>
      <c r="ERG1" s="212"/>
      <c r="ERH1" s="212"/>
      <c r="ERI1" s="212"/>
      <c r="ERJ1" s="212"/>
      <c r="ERK1" s="212"/>
      <c r="ERL1" s="212"/>
      <c r="ERM1" s="212"/>
      <c r="ERN1" s="212"/>
      <c r="ERO1" s="212"/>
      <c r="ERP1" s="212"/>
      <c r="ERQ1" s="212"/>
      <c r="ERR1" s="212"/>
      <c r="ERS1" s="212"/>
      <c r="ERT1" s="212"/>
      <c r="ERU1" s="212"/>
      <c r="ERV1" s="212"/>
      <c r="ERW1" s="212"/>
      <c r="ERX1" s="212"/>
      <c r="ERY1" s="212"/>
      <c r="ERZ1" s="212"/>
      <c r="ESA1" s="212"/>
      <c r="ESB1" s="212"/>
      <c r="ESC1" s="212"/>
      <c r="ESD1" s="212"/>
      <c r="ESE1" s="212"/>
      <c r="ESF1" s="212"/>
      <c r="ESG1" s="212"/>
      <c r="ESH1" s="212"/>
      <c r="ESI1" s="212"/>
      <c r="ESJ1" s="212"/>
      <c r="ESK1" s="212"/>
      <c r="ESL1" s="212"/>
      <c r="ESM1" s="212"/>
      <c r="ESN1" s="212"/>
      <c r="ESO1" s="212"/>
      <c r="ESP1" s="212"/>
      <c r="ESQ1" s="212"/>
      <c r="ESR1" s="212"/>
      <c r="ESS1" s="212"/>
      <c r="EST1" s="212"/>
      <c r="ESU1" s="212"/>
      <c r="ESV1" s="212"/>
      <c r="ESW1" s="212"/>
      <c r="ESX1" s="212"/>
      <c r="ESY1" s="212"/>
      <c r="ESZ1" s="212"/>
      <c r="ETA1" s="212"/>
      <c r="ETB1" s="212"/>
      <c r="ETC1" s="212"/>
      <c r="ETD1" s="212"/>
      <c r="ETE1" s="212"/>
      <c r="ETF1" s="212"/>
      <c r="ETG1" s="212"/>
      <c r="ETH1" s="212"/>
      <c r="ETI1" s="212"/>
      <c r="ETJ1" s="212"/>
      <c r="ETK1" s="212"/>
      <c r="ETL1" s="212"/>
      <c r="ETM1" s="212"/>
      <c r="ETN1" s="212"/>
      <c r="ETO1" s="212"/>
      <c r="ETP1" s="212"/>
      <c r="ETQ1" s="212"/>
      <c r="ETR1" s="212"/>
      <c r="ETS1" s="212"/>
      <c r="ETT1" s="212"/>
      <c r="ETU1" s="212"/>
      <c r="ETV1" s="212"/>
      <c r="ETW1" s="212"/>
      <c r="ETX1" s="212"/>
      <c r="ETY1" s="212"/>
      <c r="ETZ1" s="212"/>
      <c r="EUA1" s="212"/>
      <c r="EUB1" s="212"/>
      <c r="EUC1" s="212"/>
      <c r="EUD1" s="212"/>
      <c r="EUE1" s="212"/>
      <c r="EUF1" s="212"/>
      <c r="EUG1" s="212"/>
      <c r="EUH1" s="212"/>
      <c r="EUI1" s="212"/>
      <c r="EUJ1" s="212"/>
      <c r="EUK1" s="212"/>
      <c r="EUL1" s="212"/>
      <c r="EUM1" s="212"/>
      <c r="EUN1" s="212"/>
      <c r="EUO1" s="212"/>
      <c r="EUP1" s="212"/>
      <c r="EUQ1" s="212"/>
      <c r="EUR1" s="212"/>
      <c r="EUS1" s="212"/>
      <c r="EUT1" s="212"/>
      <c r="EUU1" s="212"/>
      <c r="EUV1" s="212"/>
      <c r="EUW1" s="212"/>
      <c r="EUX1" s="212"/>
      <c r="EUY1" s="212"/>
      <c r="EUZ1" s="212"/>
      <c r="EVA1" s="212"/>
      <c r="EVB1" s="212"/>
      <c r="EVC1" s="212"/>
      <c r="EVD1" s="212"/>
      <c r="EVE1" s="212"/>
      <c r="EVF1" s="212"/>
      <c r="EVG1" s="212"/>
      <c r="EVH1" s="212"/>
      <c r="EVI1" s="212"/>
      <c r="EVJ1" s="212"/>
      <c r="EVK1" s="212"/>
      <c r="EVL1" s="212"/>
      <c r="EVM1" s="212"/>
      <c r="EVN1" s="212"/>
      <c r="EVO1" s="212"/>
      <c r="EVP1" s="212"/>
      <c r="EVQ1" s="212"/>
      <c r="EVR1" s="212"/>
      <c r="EVS1" s="212"/>
      <c r="EVT1" s="212"/>
      <c r="EVU1" s="212"/>
      <c r="EVV1" s="212"/>
      <c r="EVW1" s="212"/>
      <c r="EVX1" s="212"/>
      <c r="EVY1" s="212"/>
      <c r="EVZ1" s="212"/>
      <c r="EWA1" s="212"/>
      <c r="EWB1" s="212"/>
      <c r="EWC1" s="212"/>
      <c r="EWD1" s="212"/>
      <c r="EWE1" s="212"/>
      <c r="EWF1" s="212"/>
      <c r="EWG1" s="212"/>
      <c r="EWH1" s="212"/>
      <c r="EWI1" s="212"/>
      <c r="EWJ1" s="212"/>
      <c r="EWK1" s="212"/>
      <c r="EWL1" s="212"/>
      <c r="EWM1" s="212"/>
      <c r="EWN1" s="212"/>
      <c r="EWO1" s="212"/>
      <c r="EWP1" s="212"/>
      <c r="EWQ1" s="212"/>
      <c r="EWR1" s="212"/>
      <c r="EWS1" s="212"/>
      <c r="EWT1" s="212"/>
      <c r="EWU1" s="212"/>
      <c r="EWV1" s="212"/>
      <c r="EWW1" s="212"/>
      <c r="EWX1" s="212"/>
      <c r="EWY1" s="212"/>
      <c r="EWZ1" s="212"/>
      <c r="EXA1" s="212"/>
      <c r="EXB1" s="212"/>
      <c r="EXC1" s="212"/>
      <c r="EXD1" s="212"/>
      <c r="EXE1" s="212"/>
      <c r="EXF1" s="212"/>
      <c r="EXG1" s="212"/>
      <c r="EXH1" s="212"/>
      <c r="EXI1" s="212"/>
      <c r="EXJ1" s="212"/>
      <c r="EXK1" s="212"/>
      <c r="EXL1" s="212"/>
      <c r="EXM1" s="212"/>
      <c r="EXN1" s="212"/>
      <c r="EXO1" s="212"/>
      <c r="EXP1" s="212"/>
      <c r="EXQ1" s="212"/>
      <c r="EXR1" s="212"/>
      <c r="EXS1" s="212"/>
      <c r="EXT1" s="212"/>
      <c r="EXU1" s="212"/>
      <c r="EXV1" s="212"/>
      <c r="EXW1" s="212"/>
      <c r="EXX1" s="212"/>
      <c r="EXY1" s="212"/>
      <c r="EXZ1" s="212"/>
      <c r="EYA1" s="212"/>
      <c r="EYB1" s="212"/>
      <c r="EYC1" s="212"/>
      <c r="EYD1" s="212"/>
      <c r="EYE1" s="212"/>
      <c r="EYF1" s="212"/>
      <c r="EYG1" s="212"/>
      <c r="EYH1" s="212"/>
      <c r="EYI1" s="212"/>
      <c r="EYJ1" s="212"/>
      <c r="EYK1" s="212"/>
      <c r="EYL1" s="212"/>
      <c r="EYM1" s="212"/>
      <c r="EYN1" s="212"/>
      <c r="EYO1" s="212"/>
      <c r="EYP1" s="212"/>
      <c r="EYQ1" s="212"/>
      <c r="EYR1" s="212"/>
      <c r="EYS1" s="212"/>
      <c r="EYT1" s="212"/>
      <c r="EYU1" s="212"/>
      <c r="EYV1" s="212"/>
      <c r="EYW1" s="212"/>
      <c r="EYX1" s="212"/>
      <c r="EYY1" s="212"/>
      <c r="EYZ1" s="212"/>
      <c r="EZA1" s="212"/>
      <c r="EZB1" s="212"/>
      <c r="EZC1" s="212"/>
      <c r="EZD1" s="212"/>
      <c r="EZE1" s="212"/>
      <c r="EZF1" s="212"/>
      <c r="EZG1" s="212"/>
      <c r="EZH1" s="212"/>
      <c r="EZI1" s="212"/>
      <c r="EZJ1" s="212"/>
      <c r="EZK1" s="212"/>
      <c r="EZL1" s="212"/>
      <c r="EZM1" s="212"/>
      <c r="EZN1" s="212"/>
      <c r="EZO1" s="212"/>
      <c r="EZP1" s="212"/>
      <c r="EZQ1" s="212"/>
      <c r="EZR1" s="212"/>
      <c r="EZS1" s="212"/>
      <c r="EZT1" s="212"/>
      <c r="EZU1" s="212"/>
      <c r="EZV1" s="212"/>
      <c r="EZW1" s="212"/>
      <c r="EZX1" s="212"/>
      <c r="EZY1" s="212"/>
      <c r="EZZ1" s="212"/>
      <c r="FAA1" s="212"/>
      <c r="FAB1" s="212"/>
      <c r="FAC1" s="212"/>
      <c r="FAD1" s="212"/>
      <c r="FAE1" s="212"/>
      <c r="FAF1" s="212"/>
      <c r="FAG1" s="212"/>
      <c r="FAH1" s="212"/>
      <c r="FAI1" s="212"/>
      <c r="FAJ1" s="212"/>
      <c r="FAK1" s="212"/>
      <c r="FAL1" s="212"/>
      <c r="FAM1" s="212"/>
      <c r="FAN1" s="212"/>
      <c r="FAO1" s="212"/>
      <c r="FAP1" s="212"/>
      <c r="FAQ1" s="212"/>
      <c r="FAR1" s="212"/>
      <c r="FAS1" s="212"/>
      <c r="FAT1" s="212"/>
      <c r="FAU1" s="212"/>
      <c r="FAV1" s="212"/>
      <c r="FAW1" s="212"/>
      <c r="FAX1" s="212"/>
      <c r="FAY1" s="212"/>
      <c r="FAZ1" s="212"/>
      <c r="FBA1" s="212"/>
      <c r="FBB1" s="212"/>
      <c r="FBC1" s="212"/>
      <c r="FBD1" s="212"/>
      <c r="FBE1" s="212"/>
      <c r="FBF1" s="212"/>
      <c r="FBG1" s="212"/>
      <c r="FBH1" s="212"/>
      <c r="FBI1" s="212"/>
      <c r="FBJ1" s="212"/>
      <c r="FBK1" s="212"/>
      <c r="FBL1" s="212"/>
      <c r="FBM1" s="212"/>
      <c r="FBN1" s="212"/>
      <c r="FBO1" s="212"/>
      <c r="FBP1" s="212"/>
      <c r="FBQ1" s="212"/>
      <c r="FBR1" s="212"/>
      <c r="FBS1" s="212"/>
      <c r="FBT1" s="212"/>
      <c r="FBU1" s="212"/>
      <c r="FBV1" s="212"/>
      <c r="FBW1" s="212"/>
      <c r="FBX1" s="212"/>
      <c r="FBY1" s="212"/>
      <c r="FBZ1" s="212"/>
      <c r="FCA1" s="212"/>
      <c r="FCB1" s="212"/>
      <c r="FCC1" s="212"/>
      <c r="FCD1" s="212"/>
      <c r="FCE1" s="212"/>
      <c r="FCF1" s="212"/>
      <c r="FCG1" s="212"/>
      <c r="FCH1" s="212"/>
      <c r="FCI1" s="212"/>
      <c r="FCJ1" s="212"/>
      <c r="FCK1" s="212"/>
      <c r="FCL1" s="212"/>
      <c r="FCM1" s="212"/>
      <c r="FCN1" s="212"/>
      <c r="FCO1" s="212"/>
      <c r="FCP1" s="212"/>
      <c r="FCQ1" s="212"/>
      <c r="FCR1" s="212"/>
      <c r="FCS1" s="212"/>
      <c r="FCT1" s="212"/>
      <c r="FCU1" s="212"/>
      <c r="FCV1" s="212"/>
      <c r="FCW1" s="212"/>
      <c r="FCX1" s="212"/>
      <c r="FCY1" s="212"/>
      <c r="FCZ1" s="212"/>
      <c r="FDA1" s="212"/>
      <c r="FDB1" s="212"/>
      <c r="FDC1" s="212"/>
      <c r="FDD1" s="212"/>
      <c r="FDE1" s="212"/>
      <c r="FDF1" s="212"/>
      <c r="FDG1" s="212"/>
      <c r="FDH1" s="212"/>
      <c r="FDI1" s="212"/>
      <c r="FDJ1" s="212"/>
      <c r="FDK1" s="212"/>
      <c r="FDL1" s="212"/>
      <c r="FDM1" s="212"/>
      <c r="FDN1" s="212"/>
      <c r="FDO1" s="212"/>
      <c r="FDP1" s="212"/>
      <c r="FDQ1" s="212"/>
      <c r="FDR1" s="212"/>
      <c r="FDS1" s="212"/>
      <c r="FDT1" s="212"/>
      <c r="FDU1" s="212"/>
      <c r="FDV1" s="212"/>
      <c r="FDW1" s="212"/>
      <c r="FDX1" s="212"/>
      <c r="FDY1" s="212"/>
      <c r="FDZ1" s="212"/>
      <c r="FEA1" s="212"/>
      <c r="FEB1" s="212"/>
      <c r="FEC1" s="212"/>
      <c r="FED1" s="212"/>
      <c r="FEE1" s="212"/>
      <c r="FEF1" s="212"/>
      <c r="FEG1" s="212"/>
      <c r="FEH1" s="212"/>
      <c r="FEI1" s="212"/>
      <c r="FEJ1" s="212"/>
      <c r="FEK1" s="212"/>
      <c r="FEL1" s="212"/>
      <c r="FEM1" s="212"/>
      <c r="FEN1" s="212"/>
      <c r="FEO1" s="212"/>
      <c r="FEP1" s="212"/>
      <c r="FEQ1" s="212"/>
      <c r="FER1" s="212"/>
      <c r="FES1" s="212"/>
      <c r="FET1" s="212"/>
      <c r="FEU1" s="212"/>
      <c r="FEV1" s="212"/>
      <c r="FEW1" s="212"/>
      <c r="FEX1" s="212"/>
      <c r="FEY1" s="212"/>
      <c r="FEZ1" s="212"/>
      <c r="FFA1" s="212"/>
      <c r="FFB1" s="212"/>
      <c r="FFC1" s="212"/>
      <c r="FFD1" s="212"/>
      <c r="FFE1" s="212"/>
      <c r="FFF1" s="212"/>
      <c r="FFG1" s="212"/>
      <c r="FFH1" s="212"/>
      <c r="FFI1" s="212"/>
      <c r="FFJ1" s="212"/>
      <c r="FFK1" s="212"/>
      <c r="FFL1" s="212"/>
      <c r="FFM1" s="212"/>
      <c r="FFN1" s="212"/>
      <c r="FFO1" s="212"/>
      <c r="FFP1" s="212"/>
      <c r="FFQ1" s="212"/>
      <c r="FFR1" s="212"/>
      <c r="FFS1" s="212"/>
      <c r="FFT1" s="212"/>
      <c r="FFU1" s="212"/>
      <c r="FFV1" s="212"/>
      <c r="FFW1" s="212"/>
      <c r="FFX1" s="212"/>
      <c r="FFY1" s="212"/>
      <c r="FFZ1" s="212"/>
      <c r="FGA1" s="212"/>
      <c r="FGB1" s="212"/>
      <c r="FGC1" s="212"/>
      <c r="FGD1" s="212"/>
      <c r="FGE1" s="212"/>
      <c r="FGF1" s="212"/>
      <c r="FGG1" s="212"/>
      <c r="FGH1" s="212"/>
      <c r="FGI1" s="212"/>
      <c r="FGJ1" s="212"/>
      <c r="FGK1" s="212"/>
      <c r="FGL1" s="212"/>
      <c r="FGM1" s="212"/>
      <c r="FGN1" s="212"/>
      <c r="FGO1" s="212"/>
      <c r="FGP1" s="212"/>
      <c r="FGQ1" s="212"/>
      <c r="FGR1" s="212"/>
      <c r="FGS1" s="212"/>
      <c r="FGT1" s="212"/>
      <c r="FGU1" s="212"/>
      <c r="FGV1" s="212"/>
      <c r="FGW1" s="212"/>
      <c r="FGX1" s="212"/>
      <c r="FGY1" s="212"/>
      <c r="FGZ1" s="212"/>
      <c r="FHA1" s="212"/>
      <c r="FHB1" s="212"/>
      <c r="FHC1" s="212"/>
      <c r="FHD1" s="212"/>
      <c r="FHE1" s="212"/>
      <c r="FHF1" s="212"/>
      <c r="FHG1" s="212"/>
      <c r="FHH1" s="212"/>
      <c r="FHI1" s="212"/>
      <c r="FHJ1" s="212"/>
      <c r="FHK1" s="212"/>
      <c r="FHL1" s="212"/>
      <c r="FHM1" s="212"/>
      <c r="FHN1" s="212"/>
      <c r="FHO1" s="212"/>
      <c r="FHP1" s="212"/>
      <c r="FHQ1" s="212"/>
      <c r="FHR1" s="212"/>
      <c r="FHS1" s="212"/>
      <c r="FHT1" s="212"/>
      <c r="FHU1" s="212"/>
      <c r="FHV1" s="212"/>
      <c r="FHW1" s="212"/>
      <c r="FHX1" s="212"/>
      <c r="FHY1" s="212"/>
      <c r="FHZ1" s="212"/>
      <c r="FIA1" s="212"/>
      <c r="FIB1" s="212"/>
      <c r="FIC1" s="212"/>
      <c r="FID1" s="212"/>
      <c r="FIE1" s="212"/>
      <c r="FIF1" s="212"/>
      <c r="FIG1" s="212"/>
      <c r="FIH1" s="212"/>
      <c r="FII1" s="212"/>
      <c r="FIJ1" s="212"/>
      <c r="FIK1" s="212"/>
      <c r="FIL1" s="212"/>
      <c r="FIM1" s="212"/>
      <c r="FIN1" s="212"/>
      <c r="FIO1" s="212"/>
      <c r="FIP1" s="212"/>
      <c r="FIQ1" s="212"/>
      <c r="FIR1" s="212"/>
      <c r="FIS1" s="212"/>
      <c r="FIT1" s="212"/>
      <c r="FIU1" s="212"/>
      <c r="FIV1" s="212"/>
      <c r="FIW1" s="212"/>
      <c r="FIX1" s="212"/>
      <c r="FIY1" s="212"/>
      <c r="FIZ1" s="212"/>
      <c r="FJA1" s="212"/>
      <c r="FJB1" s="212"/>
      <c r="FJC1" s="212"/>
      <c r="FJD1" s="212"/>
      <c r="FJE1" s="212"/>
      <c r="FJF1" s="212"/>
      <c r="FJG1" s="212"/>
      <c r="FJH1" s="212"/>
      <c r="FJI1" s="212"/>
      <c r="FJJ1" s="212"/>
      <c r="FJK1" s="212"/>
      <c r="FJL1" s="212"/>
      <c r="FJM1" s="212"/>
      <c r="FJN1" s="212"/>
      <c r="FJO1" s="212"/>
      <c r="FJP1" s="212"/>
      <c r="FJQ1" s="212"/>
      <c r="FJR1" s="212"/>
      <c r="FJS1" s="212"/>
      <c r="FJT1" s="212"/>
      <c r="FJU1" s="212"/>
      <c r="FJV1" s="212"/>
      <c r="FJW1" s="212"/>
      <c r="FJX1" s="212"/>
      <c r="FJY1" s="212"/>
      <c r="FJZ1" s="212"/>
      <c r="FKA1" s="212"/>
      <c r="FKB1" s="212"/>
      <c r="FKC1" s="212"/>
      <c r="FKD1" s="212"/>
      <c r="FKE1" s="212"/>
      <c r="FKF1" s="212"/>
      <c r="FKG1" s="212"/>
      <c r="FKH1" s="212"/>
      <c r="FKI1" s="212"/>
      <c r="FKJ1" s="212"/>
      <c r="FKK1" s="212"/>
      <c r="FKL1" s="212"/>
      <c r="FKM1" s="212"/>
      <c r="FKN1" s="212"/>
      <c r="FKO1" s="212"/>
      <c r="FKP1" s="212"/>
      <c r="FKQ1" s="212"/>
      <c r="FKR1" s="212"/>
      <c r="FKS1" s="212"/>
      <c r="FKT1" s="212"/>
      <c r="FKU1" s="212"/>
      <c r="FKV1" s="212"/>
      <c r="FKW1" s="212"/>
      <c r="FKX1" s="212"/>
      <c r="FKY1" s="212"/>
      <c r="FKZ1" s="212"/>
      <c r="FLA1" s="212"/>
      <c r="FLB1" s="212"/>
      <c r="FLC1" s="212"/>
      <c r="FLD1" s="212"/>
      <c r="FLE1" s="212"/>
      <c r="FLF1" s="212"/>
      <c r="FLG1" s="212"/>
      <c r="FLH1" s="212"/>
      <c r="FLI1" s="212"/>
      <c r="FLJ1" s="212"/>
      <c r="FLK1" s="212"/>
      <c r="FLL1" s="212"/>
      <c r="FLM1" s="212"/>
      <c r="FLN1" s="212"/>
      <c r="FLO1" s="212"/>
      <c r="FLP1" s="212"/>
      <c r="FLQ1" s="212"/>
      <c r="FLR1" s="212"/>
      <c r="FLS1" s="212"/>
      <c r="FLT1" s="212"/>
      <c r="FLU1" s="212"/>
      <c r="FLV1" s="212"/>
      <c r="FLW1" s="212"/>
      <c r="FLX1" s="212"/>
      <c r="FLY1" s="212"/>
      <c r="FLZ1" s="212"/>
      <c r="FMA1" s="212"/>
      <c r="FMB1" s="212"/>
      <c r="FMC1" s="212"/>
      <c r="FMD1" s="212"/>
      <c r="FME1" s="212"/>
      <c r="FMF1" s="212"/>
      <c r="FMG1" s="212"/>
      <c r="FMH1" s="212"/>
      <c r="FMI1" s="212"/>
      <c r="FMJ1" s="212"/>
      <c r="FMK1" s="212"/>
      <c r="FML1" s="212"/>
      <c r="FMM1" s="212"/>
      <c r="FMN1" s="212"/>
      <c r="FMO1" s="212"/>
      <c r="FMP1" s="212"/>
      <c r="FMQ1" s="212"/>
      <c r="FMR1" s="212"/>
      <c r="FMS1" s="212"/>
      <c r="FMT1" s="212"/>
      <c r="FMU1" s="212"/>
      <c r="FMV1" s="212"/>
      <c r="FMW1" s="212"/>
      <c r="FMX1" s="212"/>
      <c r="FMY1" s="212"/>
      <c r="FMZ1" s="212"/>
      <c r="FNA1" s="212"/>
      <c r="FNB1" s="212"/>
      <c r="FNC1" s="212"/>
      <c r="FND1" s="212"/>
      <c r="FNE1" s="212"/>
      <c r="FNF1" s="212"/>
      <c r="FNG1" s="212"/>
      <c r="FNH1" s="212"/>
      <c r="FNI1" s="212"/>
      <c r="FNJ1" s="212"/>
      <c r="FNK1" s="212"/>
      <c r="FNL1" s="212"/>
      <c r="FNM1" s="212"/>
      <c r="FNN1" s="212"/>
      <c r="FNO1" s="212"/>
      <c r="FNP1" s="212"/>
      <c r="FNQ1" s="212"/>
      <c r="FNR1" s="212"/>
      <c r="FNS1" s="212"/>
      <c r="FNT1" s="212"/>
      <c r="FNU1" s="212"/>
      <c r="FNV1" s="212"/>
      <c r="FNW1" s="212"/>
      <c r="FNX1" s="212"/>
      <c r="FNY1" s="212"/>
      <c r="FNZ1" s="212"/>
      <c r="FOA1" s="212"/>
      <c r="FOB1" s="212"/>
      <c r="FOC1" s="212"/>
      <c r="FOD1" s="212"/>
      <c r="FOE1" s="212"/>
      <c r="FOF1" s="212"/>
      <c r="FOG1" s="212"/>
      <c r="FOH1" s="212"/>
      <c r="FOI1" s="212"/>
      <c r="FOJ1" s="212"/>
      <c r="FOK1" s="212"/>
      <c r="FOL1" s="212"/>
      <c r="FOM1" s="212"/>
      <c r="FON1" s="212"/>
      <c r="FOO1" s="212"/>
      <c r="FOP1" s="212"/>
      <c r="FOQ1" s="212"/>
      <c r="FOR1" s="212"/>
      <c r="FOS1" s="212"/>
      <c r="FOT1" s="212"/>
      <c r="FOU1" s="212"/>
      <c r="FOV1" s="212"/>
      <c r="FOW1" s="212"/>
      <c r="FOX1" s="212"/>
      <c r="FOY1" s="212"/>
      <c r="FOZ1" s="212"/>
      <c r="FPA1" s="212"/>
      <c r="FPB1" s="212"/>
      <c r="FPC1" s="212"/>
      <c r="FPD1" s="212"/>
      <c r="FPE1" s="212"/>
      <c r="FPF1" s="212"/>
      <c r="FPG1" s="212"/>
      <c r="FPH1" s="212"/>
      <c r="FPI1" s="212"/>
      <c r="FPJ1" s="212"/>
      <c r="FPK1" s="212"/>
      <c r="FPL1" s="212"/>
      <c r="FPM1" s="212"/>
      <c r="FPN1" s="212"/>
      <c r="FPO1" s="212"/>
      <c r="FPP1" s="212"/>
      <c r="FPQ1" s="212"/>
      <c r="FPR1" s="212"/>
      <c r="FPS1" s="212"/>
      <c r="FPT1" s="212"/>
      <c r="FPU1" s="212"/>
      <c r="FPV1" s="212"/>
      <c r="FPW1" s="212"/>
      <c r="FPX1" s="212"/>
      <c r="FPY1" s="212"/>
      <c r="FPZ1" s="212"/>
      <c r="FQA1" s="212"/>
      <c r="FQB1" s="212"/>
      <c r="FQC1" s="212"/>
      <c r="FQD1" s="212"/>
      <c r="FQE1" s="212"/>
      <c r="FQF1" s="212"/>
      <c r="FQG1" s="212"/>
      <c r="FQH1" s="212"/>
      <c r="FQI1" s="212"/>
      <c r="FQJ1" s="212"/>
      <c r="FQK1" s="212"/>
      <c r="FQL1" s="212"/>
      <c r="FQM1" s="212"/>
      <c r="FQN1" s="212"/>
      <c r="FQO1" s="212"/>
      <c r="FQP1" s="212"/>
      <c r="FQQ1" s="212"/>
      <c r="FQR1" s="212"/>
      <c r="FQS1" s="212"/>
      <c r="FQT1" s="212"/>
      <c r="FQU1" s="212"/>
      <c r="FQV1" s="212"/>
      <c r="FQW1" s="212"/>
      <c r="FQX1" s="212"/>
      <c r="FQY1" s="212"/>
      <c r="FQZ1" s="212"/>
      <c r="FRA1" s="212"/>
      <c r="FRB1" s="212"/>
      <c r="FRC1" s="212"/>
      <c r="FRD1" s="212"/>
      <c r="FRE1" s="212"/>
      <c r="FRF1" s="212"/>
      <c r="FRG1" s="212"/>
      <c r="FRH1" s="212"/>
      <c r="FRI1" s="212"/>
      <c r="FRJ1" s="212"/>
      <c r="FRK1" s="212"/>
      <c r="FRL1" s="212"/>
      <c r="FRM1" s="212"/>
      <c r="FRN1" s="212"/>
      <c r="FRO1" s="212"/>
      <c r="FRP1" s="212"/>
      <c r="FRQ1" s="212"/>
      <c r="FRR1" s="212"/>
      <c r="FRS1" s="212"/>
      <c r="FRT1" s="212"/>
      <c r="FRU1" s="212"/>
      <c r="FRV1" s="212"/>
      <c r="FRW1" s="212"/>
      <c r="FRX1" s="212"/>
      <c r="FRY1" s="212"/>
      <c r="FRZ1" s="212"/>
      <c r="FSA1" s="212"/>
      <c r="FSB1" s="212"/>
      <c r="FSC1" s="212"/>
      <c r="FSD1" s="212"/>
      <c r="FSE1" s="212"/>
      <c r="FSF1" s="212"/>
      <c r="FSG1" s="212"/>
      <c r="FSH1" s="212"/>
      <c r="FSI1" s="212"/>
      <c r="FSJ1" s="212"/>
      <c r="FSK1" s="212"/>
      <c r="FSL1" s="212"/>
      <c r="FSM1" s="212"/>
      <c r="FSN1" s="212"/>
      <c r="FSO1" s="212"/>
      <c r="FSP1" s="212"/>
      <c r="FSQ1" s="212"/>
      <c r="FSR1" s="212"/>
      <c r="FSS1" s="212"/>
      <c r="FST1" s="212"/>
      <c r="FSU1" s="212"/>
      <c r="FSV1" s="212"/>
      <c r="FSW1" s="212"/>
      <c r="FSX1" s="212"/>
      <c r="FSY1" s="212"/>
      <c r="FSZ1" s="212"/>
      <c r="FTA1" s="212"/>
      <c r="FTB1" s="212"/>
      <c r="FTC1" s="212"/>
      <c r="FTD1" s="212"/>
      <c r="FTE1" s="212"/>
      <c r="FTF1" s="212"/>
      <c r="FTG1" s="212"/>
      <c r="FTH1" s="212"/>
      <c r="FTI1" s="212"/>
      <c r="FTJ1" s="212"/>
      <c r="FTK1" s="212"/>
      <c r="FTL1" s="212"/>
      <c r="FTM1" s="212"/>
      <c r="FTN1" s="212"/>
      <c r="FTO1" s="212"/>
      <c r="FTP1" s="212"/>
      <c r="FTQ1" s="212"/>
      <c r="FTR1" s="212"/>
      <c r="FTS1" s="212"/>
      <c r="FTT1" s="212"/>
      <c r="FTU1" s="212"/>
      <c r="FTV1" s="212"/>
      <c r="FTW1" s="212"/>
      <c r="FTX1" s="212"/>
      <c r="FTY1" s="212"/>
      <c r="FTZ1" s="212"/>
      <c r="FUA1" s="212"/>
      <c r="FUB1" s="212"/>
      <c r="FUC1" s="212"/>
      <c r="FUD1" s="212"/>
      <c r="FUE1" s="212"/>
      <c r="FUF1" s="212"/>
      <c r="FUG1" s="212"/>
      <c r="FUH1" s="212"/>
      <c r="FUI1" s="212"/>
      <c r="FUJ1" s="212"/>
      <c r="FUK1" s="212"/>
      <c r="FUL1" s="212"/>
      <c r="FUM1" s="212"/>
      <c r="FUN1" s="212"/>
      <c r="FUO1" s="212"/>
      <c r="FUP1" s="212"/>
      <c r="FUQ1" s="212"/>
      <c r="FUR1" s="212"/>
      <c r="FUS1" s="212"/>
      <c r="FUT1" s="212"/>
      <c r="FUU1" s="212"/>
      <c r="FUV1" s="212"/>
      <c r="FUW1" s="212"/>
      <c r="FUX1" s="212"/>
      <c r="FUY1" s="212"/>
      <c r="FUZ1" s="212"/>
      <c r="FVA1" s="212"/>
      <c r="FVB1" s="212"/>
      <c r="FVC1" s="212"/>
      <c r="FVD1" s="212"/>
      <c r="FVE1" s="212"/>
      <c r="FVF1" s="212"/>
      <c r="FVG1" s="212"/>
      <c r="FVH1" s="212"/>
      <c r="FVI1" s="212"/>
      <c r="FVJ1" s="212"/>
      <c r="FVK1" s="212"/>
      <c r="FVL1" s="212"/>
      <c r="FVM1" s="212"/>
      <c r="FVN1" s="212"/>
      <c r="FVO1" s="212"/>
      <c r="FVP1" s="212"/>
      <c r="FVQ1" s="212"/>
      <c r="FVR1" s="212"/>
      <c r="FVS1" s="212"/>
      <c r="FVT1" s="212"/>
      <c r="FVU1" s="212"/>
      <c r="FVV1" s="212"/>
      <c r="FVW1" s="212"/>
      <c r="FVX1" s="212"/>
      <c r="FVY1" s="212"/>
      <c r="FVZ1" s="212"/>
      <c r="FWA1" s="212"/>
      <c r="FWB1" s="212"/>
      <c r="FWC1" s="212"/>
      <c r="FWD1" s="212"/>
      <c r="FWE1" s="212"/>
      <c r="FWF1" s="212"/>
      <c r="FWG1" s="212"/>
      <c r="FWH1" s="212"/>
      <c r="FWI1" s="212"/>
      <c r="FWJ1" s="212"/>
      <c r="FWK1" s="212"/>
      <c r="FWL1" s="212"/>
      <c r="FWM1" s="212"/>
      <c r="FWN1" s="212"/>
      <c r="FWO1" s="212"/>
      <c r="FWP1" s="212"/>
      <c r="FWQ1" s="212"/>
      <c r="FWR1" s="212"/>
      <c r="FWS1" s="212"/>
      <c r="FWT1" s="212"/>
      <c r="FWU1" s="212"/>
      <c r="FWV1" s="212"/>
      <c r="FWW1" s="212"/>
      <c r="FWX1" s="212"/>
      <c r="FWY1" s="212"/>
      <c r="FWZ1" s="212"/>
      <c r="FXA1" s="212"/>
      <c r="FXB1" s="212"/>
      <c r="FXC1" s="212"/>
      <c r="FXD1" s="212"/>
      <c r="FXE1" s="212"/>
      <c r="FXF1" s="212"/>
      <c r="FXG1" s="212"/>
      <c r="FXH1" s="212"/>
      <c r="FXI1" s="212"/>
      <c r="FXJ1" s="212"/>
      <c r="FXK1" s="212"/>
      <c r="FXL1" s="212"/>
      <c r="FXM1" s="212"/>
      <c r="FXN1" s="212"/>
      <c r="FXO1" s="212"/>
      <c r="FXP1" s="212"/>
      <c r="FXQ1" s="212"/>
      <c r="FXR1" s="212"/>
      <c r="FXS1" s="212"/>
      <c r="FXT1" s="212"/>
      <c r="FXU1" s="212"/>
      <c r="FXV1" s="212"/>
      <c r="FXW1" s="212"/>
      <c r="FXX1" s="212"/>
      <c r="FXY1" s="212"/>
      <c r="FXZ1" s="212"/>
      <c r="FYA1" s="212"/>
      <c r="FYB1" s="212"/>
      <c r="FYC1" s="212"/>
      <c r="FYD1" s="212"/>
      <c r="FYE1" s="212"/>
      <c r="FYF1" s="212"/>
      <c r="FYG1" s="212"/>
      <c r="FYH1" s="212"/>
      <c r="FYI1" s="212"/>
      <c r="FYJ1" s="212"/>
      <c r="FYK1" s="212"/>
      <c r="FYL1" s="212"/>
      <c r="FYM1" s="212"/>
      <c r="FYN1" s="212"/>
      <c r="FYO1" s="212"/>
      <c r="FYP1" s="212"/>
      <c r="FYQ1" s="212"/>
      <c r="FYR1" s="212"/>
      <c r="FYS1" s="212"/>
      <c r="FYT1" s="212"/>
      <c r="FYU1" s="212"/>
      <c r="FYV1" s="212"/>
      <c r="FYW1" s="212"/>
      <c r="FYX1" s="212"/>
      <c r="FYY1" s="212"/>
      <c r="FYZ1" s="212"/>
      <c r="FZA1" s="212"/>
      <c r="FZB1" s="212"/>
      <c r="FZC1" s="212"/>
      <c r="FZD1" s="212"/>
      <c r="FZE1" s="212"/>
      <c r="FZF1" s="212"/>
      <c r="FZG1" s="212"/>
      <c r="FZH1" s="212"/>
      <c r="FZI1" s="212"/>
      <c r="FZJ1" s="212"/>
      <c r="FZK1" s="212"/>
      <c r="FZL1" s="212"/>
      <c r="FZM1" s="212"/>
      <c r="FZN1" s="212"/>
      <c r="FZO1" s="212"/>
      <c r="FZP1" s="212"/>
      <c r="FZQ1" s="212"/>
      <c r="FZR1" s="212"/>
      <c r="FZS1" s="212"/>
      <c r="FZT1" s="212"/>
      <c r="FZU1" s="212"/>
      <c r="FZV1" s="212"/>
      <c r="FZW1" s="212"/>
      <c r="FZX1" s="212"/>
      <c r="FZY1" s="212"/>
      <c r="FZZ1" s="212"/>
      <c r="GAA1" s="212"/>
      <c r="GAB1" s="212"/>
      <c r="GAC1" s="212"/>
      <c r="GAD1" s="212"/>
      <c r="GAE1" s="212"/>
      <c r="GAF1" s="212"/>
      <c r="GAG1" s="212"/>
      <c r="GAH1" s="212"/>
      <c r="GAI1" s="212"/>
      <c r="GAJ1" s="212"/>
      <c r="GAK1" s="212"/>
      <c r="GAL1" s="212"/>
      <c r="GAM1" s="212"/>
      <c r="GAN1" s="212"/>
      <c r="GAO1" s="212"/>
      <c r="GAP1" s="212"/>
      <c r="GAQ1" s="212"/>
      <c r="GAR1" s="212"/>
      <c r="GAS1" s="212"/>
      <c r="GAT1" s="212"/>
      <c r="GAU1" s="212"/>
      <c r="GAV1" s="212"/>
      <c r="GAW1" s="212"/>
      <c r="GAX1" s="212"/>
      <c r="GAY1" s="212"/>
      <c r="GAZ1" s="212"/>
      <c r="GBA1" s="212"/>
      <c r="GBB1" s="212"/>
      <c r="GBC1" s="212"/>
      <c r="GBD1" s="212"/>
      <c r="GBE1" s="212"/>
      <c r="GBF1" s="212"/>
      <c r="GBG1" s="212"/>
      <c r="GBH1" s="212"/>
      <c r="GBI1" s="212"/>
      <c r="GBJ1" s="212"/>
      <c r="GBK1" s="212"/>
      <c r="GBL1" s="212"/>
      <c r="GBM1" s="212"/>
      <c r="GBN1" s="212"/>
      <c r="GBO1" s="212"/>
      <c r="GBP1" s="212"/>
      <c r="GBQ1" s="212"/>
      <c r="GBR1" s="212"/>
      <c r="GBS1" s="212"/>
      <c r="GBT1" s="212"/>
      <c r="GBU1" s="212"/>
      <c r="GBV1" s="212"/>
      <c r="GBW1" s="212"/>
      <c r="GBX1" s="212"/>
      <c r="GBY1" s="212"/>
      <c r="GBZ1" s="212"/>
      <c r="GCA1" s="212"/>
      <c r="GCB1" s="212"/>
      <c r="GCC1" s="212"/>
      <c r="GCD1" s="212"/>
      <c r="GCE1" s="212"/>
      <c r="GCF1" s="212"/>
      <c r="GCG1" s="212"/>
      <c r="GCH1" s="212"/>
      <c r="GCI1" s="212"/>
      <c r="GCJ1" s="212"/>
      <c r="GCK1" s="212"/>
      <c r="GCL1" s="212"/>
      <c r="GCM1" s="212"/>
      <c r="GCN1" s="212"/>
      <c r="GCO1" s="212"/>
      <c r="GCP1" s="212"/>
      <c r="GCQ1" s="212"/>
      <c r="GCR1" s="212"/>
      <c r="GCS1" s="212"/>
      <c r="GCT1" s="212"/>
      <c r="GCU1" s="212"/>
      <c r="GCV1" s="212"/>
      <c r="GCW1" s="212"/>
      <c r="GCX1" s="212"/>
      <c r="GCY1" s="212"/>
      <c r="GCZ1" s="212"/>
      <c r="GDA1" s="212"/>
      <c r="GDB1" s="212"/>
      <c r="GDC1" s="212"/>
      <c r="GDD1" s="212"/>
      <c r="GDE1" s="212"/>
      <c r="GDF1" s="212"/>
      <c r="GDG1" s="212"/>
      <c r="GDH1" s="212"/>
      <c r="GDI1" s="212"/>
      <c r="GDJ1" s="212"/>
      <c r="GDK1" s="212"/>
      <c r="GDL1" s="212"/>
      <c r="GDM1" s="212"/>
      <c r="GDN1" s="212"/>
      <c r="GDO1" s="212"/>
      <c r="GDP1" s="212"/>
      <c r="GDQ1" s="212"/>
      <c r="GDR1" s="212"/>
      <c r="GDS1" s="212"/>
      <c r="GDT1" s="212"/>
      <c r="GDU1" s="212"/>
      <c r="GDV1" s="212"/>
      <c r="GDW1" s="212"/>
      <c r="GDX1" s="212"/>
      <c r="GDY1" s="212"/>
      <c r="GDZ1" s="212"/>
      <c r="GEA1" s="212"/>
      <c r="GEB1" s="212"/>
      <c r="GEC1" s="212"/>
      <c r="GED1" s="212"/>
      <c r="GEE1" s="212"/>
      <c r="GEF1" s="212"/>
      <c r="GEG1" s="212"/>
      <c r="GEH1" s="212"/>
      <c r="GEI1" s="212"/>
      <c r="GEJ1" s="212"/>
      <c r="GEK1" s="212"/>
      <c r="GEL1" s="212"/>
      <c r="GEM1" s="212"/>
      <c r="GEN1" s="212"/>
      <c r="GEO1" s="212"/>
      <c r="GEP1" s="212"/>
      <c r="GEQ1" s="212"/>
      <c r="GER1" s="212"/>
      <c r="GES1" s="212"/>
      <c r="GET1" s="212"/>
      <c r="GEU1" s="212"/>
      <c r="GEV1" s="212"/>
      <c r="GEW1" s="212"/>
      <c r="GEX1" s="212"/>
      <c r="GEY1" s="212"/>
      <c r="GEZ1" s="212"/>
      <c r="GFA1" s="212"/>
      <c r="GFB1" s="212"/>
      <c r="GFC1" s="212"/>
      <c r="GFD1" s="212"/>
      <c r="GFE1" s="212"/>
      <c r="GFF1" s="212"/>
      <c r="GFG1" s="212"/>
      <c r="GFH1" s="212"/>
      <c r="GFI1" s="212"/>
      <c r="GFJ1" s="212"/>
      <c r="GFK1" s="212"/>
      <c r="GFL1" s="212"/>
      <c r="GFM1" s="212"/>
      <c r="GFN1" s="212"/>
      <c r="GFO1" s="212"/>
      <c r="GFP1" s="212"/>
      <c r="GFQ1" s="212"/>
      <c r="GFR1" s="212"/>
      <c r="GFS1" s="212"/>
      <c r="GFT1" s="212"/>
      <c r="GFU1" s="212"/>
      <c r="GFV1" s="212"/>
      <c r="GFW1" s="212"/>
      <c r="GFX1" s="212"/>
      <c r="GFY1" s="212"/>
      <c r="GFZ1" s="212"/>
      <c r="GGA1" s="212"/>
      <c r="GGB1" s="212"/>
      <c r="GGC1" s="212"/>
      <c r="GGD1" s="212"/>
      <c r="GGE1" s="212"/>
      <c r="GGF1" s="212"/>
      <c r="GGG1" s="212"/>
      <c r="GGH1" s="212"/>
      <c r="GGI1" s="212"/>
      <c r="GGJ1" s="212"/>
      <c r="GGK1" s="212"/>
      <c r="GGL1" s="212"/>
      <c r="GGM1" s="212"/>
      <c r="GGN1" s="212"/>
      <c r="GGO1" s="212"/>
      <c r="GGP1" s="212"/>
      <c r="GGQ1" s="212"/>
      <c r="GGR1" s="212"/>
      <c r="GGS1" s="212"/>
      <c r="GGT1" s="212"/>
      <c r="GGU1" s="212"/>
      <c r="GGV1" s="212"/>
      <c r="GGW1" s="212"/>
      <c r="GGX1" s="212"/>
      <c r="GGY1" s="212"/>
      <c r="GGZ1" s="212"/>
      <c r="GHA1" s="212"/>
      <c r="GHB1" s="212"/>
      <c r="GHC1" s="212"/>
      <c r="GHD1" s="212"/>
      <c r="GHE1" s="212"/>
      <c r="GHF1" s="212"/>
      <c r="GHG1" s="212"/>
      <c r="GHH1" s="212"/>
      <c r="GHI1" s="212"/>
      <c r="GHJ1" s="212"/>
      <c r="GHK1" s="212"/>
      <c r="GHL1" s="212"/>
      <c r="GHM1" s="212"/>
      <c r="GHN1" s="212"/>
      <c r="GHO1" s="212"/>
      <c r="GHP1" s="212"/>
      <c r="GHQ1" s="212"/>
      <c r="GHR1" s="212"/>
      <c r="GHS1" s="212"/>
      <c r="GHT1" s="212"/>
      <c r="GHU1" s="212"/>
      <c r="GHV1" s="212"/>
      <c r="GHW1" s="212"/>
      <c r="GHX1" s="212"/>
      <c r="GHY1" s="212"/>
      <c r="GHZ1" s="212"/>
      <c r="GIA1" s="212"/>
      <c r="GIB1" s="212"/>
      <c r="GIC1" s="212"/>
      <c r="GID1" s="212"/>
      <c r="GIE1" s="212"/>
      <c r="GIF1" s="212"/>
      <c r="GIG1" s="212"/>
      <c r="GIH1" s="212"/>
      <c r="GII1" s="212"/>
      <c r="GIJ1" s="212"/>
      <c r="GIK1" s="212"/>
      <c r="GIL1" s="212"/>
      <c r="GIM1" s="212"/>
      <c r="GIN1" s="212"/>
      <c r="GIO1" s="212"/>
      <c r="GIP1" s="212"/>
      <c r="GIQ1" s="212"/>
      <c r="GIR1" s="212"/>
      <c r="GIS1" s="212"/>
      <c r="GIT1" s="212"/>
      <c r="GIU1" s="212"/>
      <c r="GIV1" s="212"/>
      <c r="GIW1" s="212"/>
      <c r="GIX1" s="212"/>
      <c r="GIY1" s="212"/>
      <c r="GIZ1" s="212"/>
      <c r="GJA1" s="212"/>
      <c r="GJB1" s="212"/>
      <c r="GJC1" s="212"/>
      <c r="GJD1" s="212"/>
      <c r="GJE1" s="212"/>
      <c r="GJF1" s="212"/>
      <c r="GJG1" s="212"/>
      <c r="GJH1" s="212"/>
      <c r="GJI1" s="212"/>
      <c r="GJJ1" s="212"/>
      <c r="GJK1" s="212"/>
      <c r="GJL1" s="212"/>
      <c r="GJM1" s="212"/>
      <c r="GJN1" s="212"/>
      <c r="GJO1" s="212"/>
      <c r="GJP1" s="212"/>
      <c r="GJQ1" s="212"/>
      <c r="GJR1" s="212"/>
      <c r="GJS1" s="212"/>
      <c r="GJT1" s="212"/>
      <c r="GJU1" s="212"/>
      <c r="GJV1" s="212"/>
      <c r="GJW1" s="212"/>
      <c r="GJX1" s="212"/>
      <c r="GJY1" s="212"/>
      <c r="GJZ1" s="212"/>
      <c r="GKA1" s="212"/>
      <c r="GKB1" s="212"/>
      <c r="GKC1" s="212"/>
      <c r="GKD1" s="212"/>
      <c r="GKE1" s="212"/>
      <c r="GKF1" s="212"/>
      <c r="GKG1" s="212"/>
      <c r="GKH1" s="212"/>
      <c r="GKI1" s="212"/>
      <c r="GKJ1" s="212"/>
      <c r="GKK1" s="212"/>
      <c r="GKL1" s="212"/>
      <c r="GKM1" s="212"/>
      <c r="GKN1" s="212"/>
      <c r="GKO1" s="212"/>
      <c r="GKP1" s="212"/>
      <c r="GKQ1" s="212"/>
      <c r="GKR1" s="212"/>
      <c r="GKS1" s="212"/>
      <c r="GKT1" s="212"/>
      <c r="GKU1" s="212"/>
      <c r="GKV1" s="212"/>
      <c r="GKW1" s="212"/>
      <c r="GKX1" s="212"/>
      <c r="GKY1" s="212"/>
      <c r="GKZ1" s="212"/>
      <c r="GLA1" s="212"/>
      <c r="GLB1" s="212"/>
      <c r="GLC1" s="212"/>
      <c r="GLD1" s="212"/>
      <c r="GLE1" s="212"/>
      <c r="GLF1" s="212"/>
      <c r="GLG1" s="212"/>
      <c r="GLH1" s="212"/>
      <c r="GLI1" s="212"/>
      <c r="GLJ1" s="212"/>
      <c r="GLK1" s="212"/>
      <c r="GLL1" s="212"/>
      <c r="GLM1" s="212"/>
      <c r="GLN1" s="212"/>
      <c r="GLO1" s="212"/>
      <c r="GLP1" s="212"/>
      <c r="GLQ1" s="212"/>
      <c r="GLR1" s="212"/>
      <c r="GLS1" s="212"/>
      <c r="GLT1" s="212"/>
      <c r="GLU1" s="212"/>
      <c r="GLV1" s="212"/>
      <c r="GLW1" s="212"/>
      <c r="GLX1" s="212"/>
      <c r="GLY1" s="212"/>
      <c r="GLZ1" s="212"/>
      <c r="GMA1" s="212"/>
      <c r="GMB1" s="212"/>
      <c r="GMC1" s="212"/>
      <c r="GMD1" s="212"/>
      <c r="GME1" s="212"/>
      <c r="GMF1" s="212"/>
      <c r="GMG1" s="212"/>
      <c r="GMH1" s="212"/>
      <c r="GMI1" s="212"/>
      <c r="GMJ1" s="212"/>
      <c r="GMK1" s="212"/>
      <c r="GML1" s="212"/>
      <c r="GMM1" s="212"/>
      <c r="GMN1" s="212"/>
      <c r="GMO1" s="212"/>
      <c r="GMP1" s="212"/>
      <c r="GMQ1" s="212"/>
      <c r="GMR1" s="212"/>
      <c r="GMS1" s="212"/>
      <c r="GMT1" s="212"/>
      <c r="GMU1" s="212"/>
      <c r="GMV1" s="212"/>
      <c r="GMW1" s="212"/>
      <c r="GMX1" s="212"/>
      <c r="GMY1" s="212"/>
      <c r="GMZ1" s="212"/>
      <c r="GNA1" s="212"/>
      <c r="GNB1" s="212"/>
      <c r="GNC1" s="212"/>
      <c r="GND1" s="212"/>
      <c r="GNE1" s="212"/>
      <c r="GNF1" s="212"/>
      <c r="GNG1" s="212"/>
      <c r="GNH1" s="212"/>
      <c r="GNI1" s="212"/>
      <c r="GNJ1" s="212"/>
      <c r="GNK1" s="212"/>
      <c r="GNL1" s="212"/>
      <c r="GNM1" s="212"/>
      <c r="GNN1" s="212"/>
      <c r="GNO1" s="212"/>
      <c r="GNP1" s="212"/>
      <c r="GNQ1" s="212"/>
      <c r="GNR1" s="212"/>
      <c r="GNS1" s="212"/>
      <c r="GNT1" s="212"/>
      <c r="GNU1" s="212"/>
      <c r="GNV1" s="212"/>
      <c r="GNW1" s="212"/>
      <c r="GNX1" s="212"/>
      <c r="GNY1" s="212"/>
      <c r="GNZ1" s="212"/>
      <c r="GOA1" s="212"/>
      <c r="GOB1" s="212"/>
      <c r="GOC1" s="212"/>
      <c r="GOD1" s="212"/>
      <c r="GOE1" s="212"/>
      <c r="GOF1" s="212"/>
      <c r="GOG1" s="212"/>
      <c r="GOH1" s="212"/>
      <c r="GOI1" s="212"/>
      <c r="GOJ1" s="212"/>
      <c r="GOK1" s="212"/>
      <c r="GOL1" s="212"/>
      <c r="GOM1" s="212"/>
      <c r="GON1" s="212"/>
      <c r="GOO1" s="212"/>
      <c r="GOP1" s="212"/>
      <c r="GOQ1" s="212"/>
      <c r="GOR1" s="212"/>
      <c r="GOS1" s="212"/>
      <c r="GOT1" s="212"/>
      <c r="GOU1" s="212"/>
      <c r="GOV1" s="212"/>
      <c r="GOW1" s="212"/>
      <c r="GOX1" s="212"/>
      <c r="GOY1" s="212"/>
      <c r="GOZ1" s="212"/>
      <c r="GPA1" s="212"/>
      <c r="GPB1" s="212"/>
      <c r="GPC1" s="212"/>
      <c r="GPD1" s="212"/>
      <c r="GPE1" s="212"/>
      <c r="GPF1" s="212"/>
      <c r="GPG1" s="212"/>
      <c r="GPH1" s="212"/>
      <c r="GPI1" s="212"/>
      <c r="GPJ1" s="212"/>
      <c r="GPK1" s="212"/>
      <c r="GPL1" s="212"/>
      <c r="GPM1" s="212"/>
      <c r="GPN1" s="212"/>
      <c r="GPO1" s="212"/>
      <c r="GPP1" s="212"/>
      <c r="GPQ1" s="212"/>
      <c r="GPR1" s="212"/>
      <c r="GPS1" s="212"/>
      <c r="GPT1" s="212"/>
      <c r="GPU1" s="212"/>
      <c r="GPV1" s="212"/>
      <c r="GPW1" s="212"/>
      <c r="GPX1" s="212"/>
      <c r="GPY1" s="212"/>
      <c r="GPZ1" s="212"/>
      <c r="GQA1" s="212"/>
      <c r="GQB1" s="212"/>
      <c r="GQC1" s="212"/>
      <c r="GQD1" s="212"/>
      <c r="GQE1" s="212"/>
      <c r="GQF1" s="212"/>
      <c r="GQG1" s="212"/>
      <c r="GQH1" s="212"/>
      <c r="GQI1" s="212"/>
      <c r="GQJ1" s="212"/>
      <c r="GQK1" s="212"/>
      <c r="GQL1" s="212"/>
      <c r="GQM1" s="212"/>
      <c r="GQN1" s="212"/>
      <c r="GQO1" s="212"/>
      <c r="GQP1" s="212"/>
      <c r="GQQ1" s="212"/>
      <c r="GQR1" s="212"/>
      <c r="GQS1" s="212"/>
      <c r="GQT1" s="212"/>
      <c r="GQU1" s="212"/>
      <c r="GQV1" s="212"/>
      <c r="GQW1" s="212"/>
      <c r="GQX1" s="212"/>
      <c r="GQY1" s="212"/>
      <c r="GQZ1" s="212"/>
      <c r="GRA1" s="212"/>
      <c r="GRB1" s="212"/>
      <c r="GRC1" s="212"/>
      <c r="GRD1" s="212"/>
      <c r="GRE1" s="212"/>
      <c r="GRF1" s="212"/>
      <c r="GRG1" s="212"/>
      <c r="GRH1" s="212"/>
      <c r="GRI1" s="212"/>
      <c r="GRJ1" s="212"/>
      <c r="GRK1" s="212"/>
      <c r="GRL1" s="212"/>
      <c r="GRM1" s="212"/>
      <c r="GRN1" s="212"/>
      <c r="GRO1" s="212"/>
      <c r="GRP1" s="212"/>
      <c r="GRQ1" s="212"/>
      <c r="GRR1" s="212"/>
      <c r="GRS1" s="212"/>
      <c r="GRT1" s="212"/>
      <c r="GRU1" s="212"/>
      <c r="GRV1" s="212"/>
      <c r="GRW1" s="212"/>
      <c r="GRX1" s="212"/>
      <c r="GRY1" s="212"/>
      <c r="GRZ1" s="212"/>
      <c r="GSA1" s="212"/>
      <c r="GSB1" s="212"/>
      <c r="GSC1" s="212"/>
      <c r="GSD1" s="212"/>
      <c r="GSE1" s="212"/>
      <c r="GSF1" s="212"/>
      <c r="GSG1" s="212"/>
      <c r="GSH1" s="212"/>
      <c r="GSI1" s="212"/>
      <c r="GSJ1" s="212"/>
      <c r="GSK1" s="212"/>
      <c r="GSL1" s="212"/>
      <c r="GSM1" s="212"/>
      <c r="GSN1" s="212"/>
      <c r="GSO1" s="212"/>
      <c r="GSP1" s="212"/>
      <c r="GSQ1" s="212"/>
      <c r="GSR1" s="212"/>
      <c r="GSS1" s="212"/>
      <c r="GST1" s="212"/>
      <c r="GSU1" s="212"/>
      <c r="GSV1" s="212"/>
      <c r="GSW1" s="212"/>
      <c r="GSX1" s="212"/>
      <c r="GSY1" s="212"/>
      <c r="GSZ1" s="212"/>
      <c r="GTA1" s="212"/>
      <c r="GTB1" s="212"/>
      <c r="GTC1" s="212"/>
      <c r="GTD1" s="212"/>
      <c r="GTE1" s="212"/>
      <c r="GTF1" s="212"/>
      <c r="GTG1" s="212"/>
      <c r="GTH1" s="212"/>
      <c r="GTI1" s="212"/>
      <c r="GTJ1" s="212"/>
      <c r="GTK1" s="212"/>
      <c r="GTL1" s="212"/>
      <c r="GTM1" s="212"/>
      <c r="GTN1" s="212"/>
      <c r="GTO1" s="212"/>
      <c r="GTP1" s="212"/>
      <c r="GTQ1" s="212"/>
      <c r="GTR1" s="212"/>
      <c r="GTS1" s="212"/>
      <c r="GTT1" s="212"/>
      <c r="GTU1" s="212"/>
      <c r="GTV1" s="212"/>
      <c r="GTW1" s="212"/>
      <c r="GTX1" s="212"/>
      <c r="GTY1" s="212"/>
      <c r="GTZ1" s="212"/>
      <c r="GUA1" s="212"/>
      <c r="GUB1" s="212"/>
      <c r="GUC1" s="212"/>
      <c r="GUD1" s="212"/>
      <c r="GUE1" s="212"/>
      <c r="GUF1" s="212"/>
      <c r="GUG1" s="212"/>
      <c r="GUH1" s="212"/>
      <c r="GUI1" s="212"/>
      <c r="GUJ1" s="212"/>
      <c r="GUK1" s="212"/>
      <c r="GUL1" s="212"/>
      <c r="GUM1" s="212"/>
      <c r="GUN1" s="212"/>
      <c r="GUO1" s="212"/>
      <c r="GUP1" s="212"/>
      <c r="GUQ1" s="212"/>
      <c r="GUR1" s="212"/>
      <c r="GUS1" s="212"/>
      <c r="GUT1" s="212"/>
      <c r="GUU1" s="212"/>
      <c r="GUV1" s="212"/>
      <c r="GUW1" s="212"/>
      <c r="GUX1" s="212"/>
      <c r="GUY1" s="212"/>
      <c r="GUZ1" s="212"/>
      <c r="GVA1" s="212"/>
      <c r="GVB1" s="212"/>
      <c r="GVC1" s="212"/>
      <c r="GVD1" s="212"/>
      <c r="GVE1" s="212"/>
      <c r="GVF1" s="212"/>
      <c r="GVG1" s="212"/>
      <c r="GVH1" s="212"/>
      <c r="GVI1" s="212"/>
      <c r="GVJ1" s="212"/>
      <c r="GVK1" s="212"/>
      <c r="GVL1" s="212"/>
      <c r="GVM1" s="212"/>
      <c r="GVN1" s="212"/>
      <c r="GVO1" s="212"/>
      <c r="GVP1" s="212"/>
      <c r="GVQ1" s="212"/>
      <c r="GVR1" s="212"/>
      <c r="GVS1" s="212"/>
      <c r="GVT1" s="212"/>
      <c r="GVU1" s="212"/>
      <c r="GVV1" s="212"/>
      <c r="GVW1" s="212"/>
      <c r="GVX1" s="212"/>
      <c r="GVY1" s="212"/>
      <c r="GVZ1" s="212"/>
      <c r="GWA1" s="212"/>
      <c r="GWB1" s="212"/>
      <c r="GWC1" s="212"/>
      <c r="GWD1" s="212"/>
      <c r="GWE1" s="212"/>
      <c r="GWF1" s="212"/>
      <c r="GWG1" s="212"/>
      <c r="GWH1" s="212"/>
      <c r="GWI1" s="212"/>
      <c r="GWJ1" s="212"/>
      <c r="GWK1" s="212"/>
      <c r="GWL1" s="212"/>
      <c r="GWM1" s="212"/>
      <c r="GWN1" s="212"/>
      <c r="GWO1" s="212"/>
      <c r="GWP1" s="212"/>
      <c r="GWQ1" s="212"/>
      <c r="GWR1" s="212"/>
      <c r="GWS1" s="212"/>
      <c r="GWT1" s="212"/>
      <c r="GWU1" s="212"/>
      <c r="GWV1" s="212"/>
      <c r="GWW1" s="212"/>
      <c r="GWX1" s="212"/>
      <c r="GWY1" s="212"/>
      <c r="GWZ1" s="212"/>
      <c r="GXA1" s="212"/>
      <c r="GXB1" s="212"/>
      <c r="GXC1" s="212"/>
      <c r="GXD1" s="212"/>
      <c r="GXE1" s="212"/>
      <c r="GXF1" s="212"/>
      <c r="GXG1" s="212"/>
      <c r="GXH1" s="212"/>
      <c r="GXI1" s="212"/>
      <c r="GXJ1" s="212"/>
      <c r="GXK1" s="212"/>
      <c r="GXL1" s="212"/>
      <c r="GXM1" s="212"/>
      <c r="GXN1" s="212"/>
      <c r="GXO1" s="212"/>
      <c r="GXP1" s="212"/>
      <c r="GXQ1" s="212"/>
      <c r="GXR1" s="212"/>
      <c r="GXS1" s="212"/>
      <c r="GXT1" s="212"/>
      <c r="GXU1" s="212"/>
      <c r="GXV1" s="212"/>
      <c r="GXW1" s="212"/>
      <c r="GXX1" s="212"/>
      <c r="GXY1" s="212"/>
      <c r="GXZ1" s="212"/>
      <c r="GYA1" s="212"/>
      <c r="GYB1" s="212"/>
      <c r="GYC1" s="212"/>
      <c r="GYD1" s="212"/>
      <c r="GYE1" s="212"/>
      <c r="GYF1" s="212"/>
      <c r="GYG1" s="212"/>
      <c r="GYH1" s="212"/>
      <c r="GYI1" s="212"/>
      <c r="GYJ1" s="212"/>
      <c r="GYK1" s="212"/>
      <c r="GYL1" s="212"/>
      <c r="GYM1" s="212"/>
      <c r="GYN1" s="212"/>
      <c r="GYO1" s="212"/>
      <c r="GYP1" s="212"/>
      <c r="GYQ1" s="212"/>
      <c r="GYR1" s="212"/>
      <c r="GYS1" s="212"/>
      <c r="GYT1" s="212"/>
      <c r="GYU1" s="212"/>
      <c r="GYV1" s="212"/>
      <c r="GYW1" s="212"/>
      <c r="GYX1" s="212"/>
      <c r="GYY1" s="212"/>
      <c r="GYZ1" s="212"/>
      <c r="GZA1" s="212"/>
      <c r="GZB1" s="212"/>
      <c r="GZC1" s="212"/>
      <c r="GZD1" s="212"/>
      <c r="GZE1" s="212"/>
      <c r="GZF1" s="212"/>
      <c r="GZG1" s="212"/>
      <c r="GZH1" s="212"/>
      <c r="GZI1" s="212"/>
      <c r="GZJ1" s="212"/>
      <c r="GZK1" s="212"/>
      <c r="GZL1" s="212"/>
      <c r="GZM1" s="212"/>
      <c r="GZN1" s="212"/>
      <c r="GZO1" s="212"/>
      <c r="GZP1" s="212"/>
      <c r="GZQ1" s="212"/>
      <c r="GZR1" s="212"/>
      <c r="GZS1" s="212"/>
      <c r="GZT1" s="212"/>
      <c r="GZU1" s="212"/>
      <c r="GZV1" s="212"/>
      <c r="GZW1" s="212"/>
      <c r="GZX1" s="212"/>
      <c r="GZY1" s="212"/>
      <c r="GZZ1" s="212"/>
      <c r="HAA1" s="212"/>
      <c r="HAB1" s="212"/>
      <c r="HAC1" s="212"/>
      <c r="HAD1" s="212"/>
      <c r="HAE1" s="212"/>
      <c r="HAF1" s="212"/>
      <c r="HAG1" s="212"/>
      <c r="HAH1" s="212"/>
      <c r="HAI1" s="212"/>
      <c r="HAJ1" s="212"/>
      <c r="HAK1" s="212"/>
      <c r="HAL1" s="212"/>
      <c r="HAM1" s="212"/>
      <c r="HAN1" s="212"/>
      <c r="HAO1" s="212"/>
      <c r="HAP1" s="212"/>
      <c r="HAQ1" s="212"/>
      <c r="HAR1" s="212"/>
      <c r="HAS1" s="212"/>
      <c r="HAT1" s="212"/>
      <c r="HAU1" s="212"/>
      <c r="HAV1" s="212"/>
      <c r="HAW1" s="212"/>
      <c r="HAX1" s="212"/>
      <c r="HAY1" s="212"/>
      <c r="HAZ1" s="212"/>
      <c r="HBA1" s="212"/>
      <c r="HBB1" s="212"/>
      <c r="HBC1" s="212"/>
      <c r="HBD1" s="212"/>
      <c r="HBE1" s="212"/>
      <c r="HBF1" s="212"/>
      <c r="HBG1" s="212"/>
      <c r="HBH1" s="212"/>
      <c r="HBI1" s="212"/>
      <c r="HBJ1" s="212"/>
      <c r="HBK1" s="212"/>
      <c r="HBL1" s="212"/>
      <c r="HBM1" s="212"/>
      <c r="HBN1" s="212"/>
      <c r="HBO1" s="212"/>
      <c r="HBP1" s="212"/>
      <c r="HBQ1" s="212"/>
      <c r="HBR1" s="212"/>
      <c r="HBS1" s="212"/>
      <c r="HBT1" s="212"/>
      <c r="HBU1" s="212"/>
      <c r="HBV1" s="212"/>
      <c r="HBW1" s="212"/>
      <c r="HBX1" s="212"/>
      <c r="HBY1" s="212"/>
      <c r="HBZ1" s="212"/>
      <c r="HCA1" s="212"/>
      <c r="HCB1" s="212"/>
      <c r="HCC1" s="212"/>
      <c r="HCD1" s="212"/>
      <c r="HCE1" s="212"/>
      <c r="HCF1" s="212"/>
      <c r="HCG1" s="212"/>
      <c r="HCH1" s="212"/>
      <c r="HCI1" s="212"/>
      <c r="HCJ1" s="212"/>
      <c r="HCK1" s="212"/>
      <c r="HCL1" s="212"/>
      <c r="HCM1" s="212"/>
      <c r="HCN1" s="212"/>
      <c r="HCO1" s="212"/>
      <c r="HCP1" s="212"/>
      <c r="HCQ1" s="212"/>
      <c r="HCR1" s="212"/>
      <c r="HCS1" s="212"/>
      <c r="HCT1" s="212"/>
      <c r="HCU1" s="212"/>
      <c r="HCV1" s="212"/>
      <c r="HCW1" s="212"/>
      <c r="HCX1" s="212"/>
      <c r="HCY1" s="212"/>
      <c r="HCZ1" s="212"/>
      <c r="HDA1" s="212"/>
      <c r="HDB1" s="212"/>
      <c r="HDC1" s="212"/>
      <c r="HDD1" s="212"/>
      <c r="HDE1" s="212"/>
      <c r="HDF1" s="212"/>
      <c r="HDG1" s="212"/>
      <c r="HDH1" s="212"/>
      <c r="HDI1" s="212"/>
      <c r="HDJ1" s="212"/>
      <c r="HDK1" s="212"/>
      <c r="HDL1" s="212"/>
      <c r="HDM1" s="212"/>
      <c r="HDN1" s="212"/>
      <c r="HDO1" s="212"/>
      <c r="HDP1" s="212"/>
      <c r="HDQ1" s="212"/>
      <c r="HDR1" s="212"/>
      <c r="HDS1" s="212"/>
      <c r="HDT1" s="212"/>
      <c r="HDU1" s="212"/>
      <c r="HDV1" s="212"/>
      <c r="HDW1" s="212"/>
      <c r="HDX1" s="212"/>
      <c r="HDY1" s="212"/>
      <c r="HDZ1" s="212"/>
      <c r="HEA1" s="212"/>
      <c r="HEB1" s="212"/>
      <c r="HEC1" s="212"/>
      <c r="HED1" s="212"/>
      <c r="HEE1" s="212"/>
      <c r="HEF1" s="212"/>
      <c r="HEG1" s="212"/>
      <c r="HEH1" s="212"/>
      <c r="HEI1" s="212"/>
      <c r="HEJ1" s="212"/>
      <c r="HEK1" s="212"/>
      <c r="HEL1" s="212"/>
      <c r="HEM1" s="212"/>
      <c r="HEN1" s="212"/>
      <c r="HEO1" s="212"/>
      <c r="HEP1" s="212"/>
      <c r="HEQ1" s="212"/>
      <c r="HER1" s="212"/>
      <c r="HES1" s="212"/>
      <c r="HET1" s="212"/>
      <c r="HEU1" s="212"/>
      <c r="HEV1" s="212"/>
      <c r="HEW1" s="212"/>
      <c r="HEX1" s="212"/>
      <c r="HEY1" s="212"/>
      <c r="HEZ1" s="212"/>
      <c r="HFA1" s="212"/>
      <c r="HFB1" s="212"/>
      <c r="HFC1" s="212"/>
      <c r="HFD1" s="212"/>
      <c r="HFE1" s="212"/>
      <c r="HFF1" s="212"/>
      <c r="HFG1" s="212"/>
      <c r="HFH1" s="212"/>
      <c r="HFI1" s="212"/>
      <c r="HFJ1" s="212"/>
      <c r="HFK1" s="212"/>
      <c r="HFL1" s="212"/>
      <c r="HFM1" s="212"/>
      <c r="HFN1" s="212"/>
      <c r="HFO1" s="212"/>
      <c r="HFP1" s="212"/>
      <c r="HFQ1" s="212"/>
      <c r="HFR1" s="212"/>
      <c r="HFS1" s="212"/>
      <c r="HFT1" s="212"/>
      <c r="HFU1" s="212"/>
      <c r="HFV1" s="212"/>
      <c r="HFW1" s="212"/>
      <c r="HFX1" s="212"/>
      <c r="HFY1" s="212"/>
      <c r="HFZ1" s="212"/>
      <c r="HGA1" s="212"/>
      <c r="HGB1" s="212"/>
      <c r="HGC1" s="212"/>
      <c r="HGD1" s="212"/>
      <c r="HGE1" s="212"/>
      <c r="HGF1" s="212"/>
      <c r="HGG1" s="212"/>
      <c r="HGH1" s="212"/>
      <c r="HGI1" s="212"/>
      <c r="HGJ1" s="212"/>
      <c r="HGK1" s="212"/>
      <c r="HGL1" s="212"/>
      <c r="HGM1" s="212"/>
      <c r="HGN1" s="212"/>
      <c r="HGO1" s="212"/>
      <c r="HGP1" s="212"/>
      <c r="HGQ1" s="212"/>
      <c r="HGR1" s="212"/>
      <c r="HGS1" s="212"/>
      <c r="HGT1" s="212"/>
      <c r="HGU1" s="212"/>
      <c r="HGV1" s="212"/>
      <c r="HGW1" s="212"/>
      <c r="HGX1" s="212"/>
      <c r="HGY1" s="212"/>
      <c r="HGZ1" s="212"/>
      <c r="HHA1" s="212"/>
      <c r="HHB1" s="212"/>
      <c r="HHC1" s="212"/>
      <c r="HHD1" s="212"/>
      <c r="HHE1" s="212"/>
      <c r="HHF1" s="212"/>
      <c r="HHG1" s="212"/>
      <c r="HHH1" s="212"/>
      <c r="HHI1" s="212"/>
      <c r="HHJ1" s="212"/>
      <c r="HHK1" s="212"/>
      <c r="HHL1" s="212"/>
      <c r="HHM1" s="212"/>
      <c r="HHN1" s="212"/>
      <c r="HHO1" s="212"/>
      <c r="HHP1" s="212"/>
      <c r="HHQ1" s="212"/>
      <c r="HHR1" s="212"/>
      <c r="HHS1" s="212"/>
      <c r="HHT1" s="212"/>
      <c r="HHU1" s="212"/>
      <c r="HHV1" s="212"/>
      <c r="HHW1" s="212"/>
      <c r="HHX1" s="212"/>
      <c r="HHY1" s="212"/>
      <c r="HHZ1" s="212"/>
      <c r="HIA1" s="212"/>
      <c r="HIB1" s="212"/>
      <c r="HIC1" s="212"/>
      <c r="HID1" s="212"/>
      <c r="HIE1" s="212"/>
      <c r="HIF1" s="212"/>
      <c r="HIG1" s="212"/>
      <c r="HIH1" s="212"/>
      <c r="HII1" s="212"/>
      <c r="HIJ1" s="212"/>
      <c r="HIK1" s="212"/>
      <c r="HIL1" s="212"/>
      <c r="HIM1" s="212"/>
      <c r="HIN1" s="212"/>
      <c r="HIO1" s="212"/>
      <c r="HIP1" s="212"/>
      <c r="HIQ1" s="212"/>
      <c r="HIR1" s="212"/>
      <c r="HIS1" s="212"/>
      <c r="HIT1" s="212"/>
      <c r="HIU1" s="212"/>
      <c r="HIV1" s="212"/>
      <c r="HIW1" s="212"/>
      <c r="HIX1" s="212"/>
      <c r="HIY1" s="212"/>
      <c r="HIZ1" s="212"/>
      <c r="HJA1" s="212"/>
      <c r="HJB1" s="212"/>
      <c r="HJC1" s="212"/>
      <c r="HJD1" s="212"/>
      <c r="HJE1" s="212"/>
      <c r="HJF1" s="212"/>
      <c r="HJG1" s="212"/>
      <c r="HJH1" s="212"/>
      <c r="HJI1" s="212"/>
      <c r="HJJ1" s="212"/>
      <c r="HJK1" s="212"/>
      <c r="HJL1" s="212"/>
      <c r="HJM1" s="212"/>
      <c r="HJN1" s="212"/>
      <c r="HJO1" s="212"/>
      <c r="HJP1" s="212"/>
      <c r="HJQ1" s="212"/>
      <c r="HJR1" s="212"/>
      <c r="HJS1" s="212"/>
      <c r="HJT1" s="212"/>
      <c r="HJU1" s="212"/>
      <c r="HJV1" s="212"/>
      <c r="HJW1" s="212"/>
      <c r="HJX1" s="212"/>
      <c r="HJY1" s="212"/>
      <c r="HJZ1" s="212"/>
      <c r="HKA1" s="212"/>
      <c r="HKB1" s="212"/>
      <c r="HKC1" s="212"/>
      <c r="HKD1" s="212"/>
      <c r="HKE1" s="212"/>
      <c r="HKF1" s="212"/>
      <c r="HKG1" s="212"/>
      <c r="HKH1" s="212"/>
      <c r="HKI1" s="212"/>
      <c r="HKJ1" s="212"/>
      <c r="HKK1" s="212"/>
      <c r="HKL1" s="212"/>
      <c r="HKM1" s="212"/>
      <c r="HKN1" s="212"/>
      <c r="HKO1" s="212"/>
      <c r="HKP1" s="212"/>
      <c r="HKQ1" s="212"/>
      <c r="HKR1" s="212"/>
      <c r="HKS1" s="212"/>
      <c r="HKT1" s="212"/>
      <c r="HKU1" s="212"/>
      <c r="HKV1" s="212"/>
      <c r="HKW1" s="212"/>
      <c r="HKX1" s="212"/>
      <c r="HKY1" s="212"/>
      <c r="HKZ1" s="212"/>
      <c r="HLA1" s="212"/>
      <c r="HLB1" s="212"/>
      <c r="HLC1" s="212"/>
      <c r="HLD1" s="212"/>
      <c r="HLE1" s="212"/>
      <c r="HLF1" s="212"/>
      <c r="HLG1" s="212"/>
      <c r="HLH1" s="212"/>
      <c r="HLI1" s="212"/>
      <c r="HLJ1" s="212"/>
      <c r="HLK1" s="212"/>
      <c r="HLL1" s="212"/>
      <c r="HLM1" s="212"/>
      <c r="HLN1" s="212"/>
      <c r="HLO1" s="212"/>
      <c r="HLP1" s="212"/>
      <c r="HLQ1" s="212"/>
      <c r="HLR1" s="212"/>
      <c r="HLS1" s="212"/>
      <c r="HLT1" s="212"/>
      <c r="HLU1" s="212"/>
      <c r="HLV1" s="212"/>
      <c r="HLW1" s="212"/>
      <c r="HLX1" s="212"/>
      <c r="HLY1" s="212"/>
      <c r="HLZ1" s="212"/>
      <c r="HMA1" s="212"/>
      <c r="HMB1" s="212"/>
      <c r="HMC1" s="212"/>
      <c r="HMD1" s="212"/>
      <c r="HME1" s="212"/>
      <c r="HMF1" s="212"/>
      <c r="HMG1" s="212"/>
      <c r="HMH1" s="212"/>
      <c r="HMI1" s="212"/>
      <c r="HMJ1" s="212"/>
      <c r="HMK1" s="212"/>
      <c r="HML1" s="212"/>
      <c r="HMM1" s="212"/>
      <c r="HMN1" s="212"/>
      <c r="HMO1" s="212"/>
      <c r="HMP1" s="212"/>
      <c r="HMQ1" s="212"/>
      <c r="HMR1" s="212"/>
      <c r="HMS1" s="212"/>
      <c r="HMT1" s="212"/>
      <c r="HMU1" s="212"/>
      <c r="HMV1" s="212"/>
      <c r="HMW1" s="212"/>
      <c r="HMX1" s="212"/>
      <c r="HMY1" s="212"/>
      <c r="HMZ1" s="212"/>
      <c r="HNA1" s="212"/>
      <c r="HNB1" s="212"/>
      <c r="HNC1" s="212"/>
      <c r="HND1" s="212"/>
      <c r="HNE1" s="212"/>
      <c r="HNF1" s="212"/>
      <c r="HNG1" s="212"/>
      <c r="HNH1" s="212"/>
      <c r="HNI1" s="212"/>
      <c r="HNJ1" s="212"/>
      <c r="HNK1" s="212"/>
      <c r="HNL1" s="212"/>
      <c r="HNM1" s="212"/>
      <c r="HNN1" s="212"/>
      <c r="HNO1" s="212"/>
      <c r="HNP1" s="212"/>
      <c r="HNQ1" s="212"/>
      <c r="HNR1" s="212"/>
      <c r="HNS1" s="212"/>
      <c r="HNT1" s="212"/>
      <c r="HNU1" s="212"/>
      <c r="HNV1" s="212"/>
      <c r="HNW1" s="212"/>
      <c r="HNX1" s="212"/>
      <c r="HNY1" s="212"/>
      <c r="HNZ1" s="212"/>
      <c r="HOA1" s="212"/>
      <c r="HOB1" s="212"/>
      <c r="HOC1" s="212"/>
      <c r="HOD1" s="212"/>
      <c r="HOE1" s="212"/>
      <c r="HOF1" s="212"/>
      <c r="HOG1" s="212"/>
      <c r="HOH1" s="212"/>
      <c r="HOI1" s="212"/>
      <c r="HOJ1" s="212"/>
      <c r="HOK1" s="212"/>
      <c r="HOL1" s="212"/>
      <c r="HOM1" s="212"/>
      <c r="HON1" s="212"/>
      <c r="HOO1" s="212"/>
      <c r="HOP1" s="212"/>
      <c r="HOQ1" s="212"/>
      <c r="HOR1" s="212"/>
      <c r="HOS1" s="212"/>
      <c r="HOT1" s="212"/>
      <c r="HOU1" s="212"/>
      <c r="HOV1" s="212"/>
      <c r="HOW1" s="212"/>
      <c r="HOX1" s="212"/>
      <c r="HOY1" s="212"/>
      <c r="HOZ1" s="212"/>
      <c r="HPA1" s="212"/>
      <c r="HPB1" s="212"/>
      <c r="HPC1" s="212"/>
      <c r="HPD1" s="212"/>
      <c r="HPE1" s="212"/>
      <c r="HPF1" s="212"/>
      <c r="HPG1" s="212"/>
      <c r="HPH1" s="212"/>
      <c r="HPI1" s="212"/>
      <c r="HPJ1" s="212"/>
      <c r="HPK1" s="212"/>
      <c r="HPL1" s="212"/>
      <c r="HPM1" s="212"/>
      <c r="HPN1" s="212"/>
      <c r="HPO1" s="212"/>
      <c r="HPP1" s="212"/>
      <c r="HPQ1" s="212"/>
      <c r="HPR1" s="212"/>
      <c r="HPS1" s="212"/>
      <c r="HPT1" s="212"/>
      <c r="HPU1" s="212"/>
      <c r="HPV1" s="212"/>
      <c r="HPW1" s="212"/>
      <c r="HPX1" s="212"/>
      <c r="HPY1" s="212"/>
      <c r="HPZ1" s="212"/>
      <c r="HQA1" s="212"/>
      <c r="HQB1" s="212"/>
      <c r="HQC1" s="212"/>
      <c r="HQD1" s="212"/>
      <c r="HQE1" s="212"/>
      <c r="HQF1" s="212"/>
      <c r="HQG1" s="212"/>
      <c r="HQH1" s="212"/>
      <c r="HQI1" s="212"/>
      <c r="HQJ1" s="212"/>
      <c r="HQK1" s="212"/>
      <c r="HQL1" s="212"/>
      <c r="HQM1" s="212"/>
      <c r="HQN1" s="212"/>
      <c r="HQO1" s="212"/>
      <c r="HQP1" s="212"/>
      <c r="HQQ1" s="212"/>
      <c r="HQR1" s="212"/>
      <c r="HQS1" s="212"/>
      <c r="HQT1" s="212"/>
      <c r="HQU1" s="212"/>
      <c r="HQV1" s="212"/>
      <c r="HQW1" s="212"/>
      <c r="HQX1" s="212"/>
      <c r="HQY1" s="212"/>
      <c r="HQZ1" s="212"/>
      <c r="HRA1" s="212"/>
      <c r="HRB1" s="212"/>
      <c r="HRC1" s="212"/>
      <c r="HRD1" s="212"/>
      <c r="HRE1" s="212"/>
      <c r="HRF1" s="212"/>
      <c r="HRG1" s="212"/>
      <c r="HRH1" s="212"/>
      <c r="HRI1" s="212"/>
      <c r="HRJ1" s="212"/>
      <c r="HRK1" s="212"/>
      <c r="HRL1" s="212"/>
      <c r="HRM1" s="212"/>
      <c r="HRN1" s="212"/>
      <c r="HRO1" s="212"/>
      <c r="HRP1" s="212"/>
      <c r="HRQ1" s="212"/>
      <c r="HRR1" s="212"/>
      <c r="HRS1" s="212"/>
      <c r="HRT1" s="212"/>
      <c r="HRU1" s="212"/>
      <c r="HRV1" s="212"/>
      <c r="HRW1" s="212"/>
      <c r="HRX1" s="212"/>
      <c r="HRY1" s="212"/>
      <c r="HRZ1" s="212"/>
      <c r="HSA1" s="212"/>
      <c r="HSB1" s="212"/>
      <c r="HSC1" s="212"/>
      <c r="HSD1" s="212"/>
      <c r="HSE1" s="212"/>
      <c r="HSF1" s="212"/>
      <c r="HSG1" s="212"/>
      <c r="HSH1" s="212"/>
      <c r="HSI1" s="212"/>
      <c r="HSJ1" s="212"/>
      <c r="HSK1" s="212"/>
      <c r="HSL1" s="212"/>
      <c r="HSM1" s="212"/>
      <c r="HSN1" s="212"/>
      <c r="HSO1" s="212"/>
      <c r="HSP1" s="212"/>
      <c r="HSQ1" s="212"/>
      <c r="HSR1" s="212"/>
      <c r="HSS1" s="212"/>
      <c r="HST1" s="212"/>
      <c r="HSU1" s="212"/>
      <c r="HSV1" s="212"/>
      <c r="HSW1" s="212"/>
      <c r="HSX1" s="212"/>
      <c r="HSY1" s="212"/>
      <c r="HSZ1" s="212"/>
      <c r="HTA1" s="212"/>
      <c r="HTB1" s="212"/>
      <c r="HTC1" s="212"/>
      <c r="HTD1" s="212"/>
      <c r="HTE1" s="212"/>
      <c r="HTF1" s="212"/>
      <c r="HTG1" s="212"/>
      <c r="HTH1" s="212"/>
      <c r="HTI1" s="212"/>
      <c r="HTJ1" s="212"/>
      <c r="HTK1" s="212"/>
      <c r="HTL1" s="212"/>
      <c r="HTM1" s="212"/>
      <c r="HTN1" s="212"/>
      <c r="HTO1" s="212"/>
      <c r="HTP1" s="212"/>
      <c r="HTQ1" s="212"/>
      <c r="HTR1" s="212"/>
      <c r="HTS1" s="212"/>
      <c r="HTT1" s="212"/>
      <c r="HTU1" s="212"/>
      <c r="HTV1" s="212"/>
      <c r="HTW1" s="212"/>
      <c r="HTX1" s="212"/>
      <c r="HTY1" s="212"/>
      <c r="HTZ1" s="212"/>
      <c r="HUA1" s="212"/>
      <c r="HUB1" s="212"/>
      <c r="HUC1" s="212"/>
      <c r="HUD1" s="212"/>
      <c r="HUE1" s="212"/>
      <c r="HUF1" s="212"/>
      <c r="HUG1" s="212"/>
      <c r="HUH1" s="212"/>
      <c r="HUI1" s="212"/>
      <c r="HUJ1" s="212"/>
      <c r="HUK1" s="212"/>
      <c r="HUL1" s="212"/>
      <c r="HUM1" s="212"/>
      <c r="HUN1" s="212"/>
      <c r="HUO1" s="212"/>
      <c r="HUP1" s="212"/>
      <c r="HUQ1" s="212"/>
      <c r="HUR1" s="212"/>
      <c r="HUS1" s="212"/>
      <c r="HUT1" s="212"/>
      <c r="HUU1" s="212"/>
      <c r="HUV1" s="212"/>
      <c r="HUW1" s="212"/>
      <c r="HUX1" s="212"/>
      <c r="HUY1" s="212"/>
      <c r="HUZ1" s="212"/>
      <c r="HVA1" s="212"/>
      <c r="HVB1" s="212"/>
      <c r="HVC1" s="212"/>
      <c r="HVD1" s="212"/>
      <c r="HVE1" s="212"/>
      <c r="HVF1" s="212"/>
      <c r="HVG1" s="212"/>
      <c r="HVH1" s="212"/>
      <c r="HVI1" s="212"/>
      <c r="HVJ1" s="212"/>
      <c r="HVK1" s="212"/>
      <c r="HVL1" s="212"/>
      <c r="HVM1" s="212"/>
      <c r="HVN1" s="212"/>
      <c r="HVO1" s="212"/>
      <c r="HVP1" s="212"/>
      <c r="HVQ1" s="212"/>
      <c r="HVR1" s="212"/>
      <c r="HVS1" s="212"/>
      <c r="HVT1" s="212"/>
      <c r="HVU1" s="212"/>
      <c r="HVV1" s="212"/>
      <c r="HVW1" s="212"/>
      <c r="HVX1" s="212"/>
      <c r="HVY1" s="212"/>
      <c r="HVZ1" s="212"/>
      <c r="HWA1" s="212"/>
      <c r="HWB1" s="212"/>
      <c r="HWC1" s="212"/>
      <c r="HWD1" s="212"/>
      <c r="HWE1" s="212"/>
      <c r="HWF1" s="212"/>
      <c r="HWG1" s="212"/>
      <c r="HWH1" s="212"/>
      <c r="HWI1" s="212"/>
      <c r="HWJ1" s="212"/>
      <c r="HWK1" s="212"/>
      <c r="HWL1" s="212"/>
      <c r="HWM1" s="212"/>
      <c r="HWN1" s="212"/>
      <c r="HWO1" s="212"/>
      <c r="HWP1" s="212"/>
      <c r="HWQ1" s="212"/>
      <c r="HWR1" s="212"/>
      <c r="HWS1" s="212"/>
      <c r="HWT1" s="212"/>
      <c r="HWU1" s="212"/>
      <c r="HWV1" s="212"/>
      <c r="HWW1" s="212"/>
      <c r="HWX1" s="212"/>
      <c r="HWY1" s="212"/>
      <c r="HWZ1" s="212"/>
      <c r="HXA1" s="212"/>
      <c r="HXB1" s="212"/>
      <c r="HXC1" s="212"/>
      <c r="HXD1" s="212"/>
      <c r="HXE1" s="212"/>
      <c r="HXF1" s="212"/>
      <c r="HXG1" s="212"/>
      <c r="HXH1" s="212"/>
      <c r="HXI1" s="212"/>
      <c r="HXJ1" s="212"/>
      <c r="HXK1" s="212"/>
      <c r="HXL1" s="212"/>
      <c r="HXM1" s="212"/>
      <c r="HXN1" s="212"/>
      <c r="HXO1" s="212"/>
      <c r="HXP1" s="212"/>
      <c r="HXQ1" s="212"/>
      <c r="HXR1" s="212"/>
      <c r="HXS1" s="212"/>
      <c r="HXT1" s="212"/>
      <c r="HXU1" s="212"/>
      <c r="HXV1" s="212"/>
      <c r="HXW1" s="212"/>
      <c r="HXX1" s="212"/>
      <c r="HXY1" s="212"/>
      <c r="HXZ1" s="212"/>
      <c r="HYA1" s="212"/>
      <c r="HYB1" s="212"/>
      <c r="HYC1" s="212"/>
      <c r="HYD1" s="212"/>
      <c r="HYE1" s="212"/>
      <c r="HYF1" s="212"/>
      <c r="HYG1" s="212"/>
      <c r="HYH1" s="212"/>
      <c r="HYI1" s="212"/>
      <c r="HYJ1" s="212"/>
      <c r="HYK1" s="212"/>
      <c r="HYL1" s="212"/>
      <c r="HYM1" s="212"/>
      <c r="HYN1" s="212"/>
      <c r="HYO1" s="212"/>
      <c r="HYP1" s="212"/>
      <c r="HYQ1" s="212"/>
      <c r="HYR1" s="212"/>
      <c r="HYS1" s="212"/>
      <c r="HYT1" s="212"/>
      <c r="HYU1" s="212"/>
      <c r="HYV1" s="212"/>
      <c r="HYW1" s="212"/>
      <c r="HYX1" s="212"/>
      <c r="HYY1" s="212"/>
      <c r="HYZ1" s="212"/>
      <c r="HZA1" s="212"/>
      <c r="HZB1" s="212"/>
      <c r="HZC1" s="212"/>
      <c r="HZD1" s="212"/>
      <c r="HZE1" s="212"/>
      <c r="HZF1" s="212"/>
      <c r="HZG1" s="212"/>
      <c r="HZH1" s="212"/>
      <c r="HZI1" s="212"/>
      <c r="HZJ1" s="212"/>
      <c r="HZK1" s="212"/>
      <c r="HZL1" s="212"/>
      <c r="HZM1" s="212"/>
      <c r="HZN1" s="212"/>
      <c r="HZO1" s="212"/>
      <c r="HZP1" s="212"/>
      <c r="HZQ1" s="212"/>
      <c r="HZR1" s="212"/>
      <c r="HZS1" s="212"/>
      <c r="HZT1" s="212"/>
      <c r="HZU1" s="212"/>
      <c r="HZV1" s="212"/>
      <c r="HZW1" s="212"/>
      <c r="HZX1" s="212"/>
      <c r="HZY1" s="212"/>
      <c r="HZZ1" s="212"/>
      <c r="IAA1" s="212"/>
      <c r="IAB1" s="212"/>
      <c r="IAC1" s="212"/>
      <c r="IAD1" s="212"/>
      <c r="IAE1" s="212"/>
      <c r="IAF1" s="212"/>
      <c r="IAG1" s="212"/>
      <c r="IAH1" s="212"/>
      <c r="IAI1" s="212"/>
      <c r="IAJ1" s="212"/>
      <c r="IAK1" s="212"/>
      <c r="IAL1" s="212"/>
      <c r="IAM1" s="212"/>
      <c r="IAN1" s="212"/>
      <c r="IAO1" s="212"/>
      <c r="IAP1" s="212"/>
      <c r="IAQ1" s="212"/>
      <c r="IAR1" s="212"/>
      <c r="IAS1" s="212"/>
      <c r="IAT1" s="212"/>
      <c r="IAU1" s="212"/>
      <c r="IAV1" s="212"/>
      <c r="IAW1" s="212"/>
      <c r="IAX1" s="212"/>
      <c r="IAY1" s="212"/>
      <c r="IAZ1" s="212"/>
      <c r="IBA1" s="212"/>
      <c r="IBB1" s="212"/>
      <c r="IBC1" s="212"/>
      <c r="IBD1" s="212"/>
      <c r="IBE1" s="212"/>
      <c r="IBF1" s="212"/>
      <c r="IBG1" s="212"/>
      <c r="IBH1" s="212"/>
      <c r="IBI1" s="212"/>
      <c r="IBJ1" s="212"/>
      <c r="IBK1" s="212"/>
      <c r="IBL1" s="212"/>
      <c r="IBM1" s="212"/>
      <c r="IBN1" s="212"/>
      <c r="IBO1" s="212"/>
      <c r="IBP1" s="212"/>
      <c r="IBQ1" s="212"/>
      <c r="IBR1" s="212"/>
      <c r="IBS1" s="212"/>
      <c r="IBT1" s="212"/>
      <c r="IBU1" s="212"/>
      <c r="IBV1" s="212"/>
      <c r="IBW1" s="212"/>
      <c r="IBX1" s="212"/>
      <c r="IBY1" s="212"/>
      <c r="IBZ1" s="212"/>
      <c r="ICA1" s="212"/>
      <c r="ICB1" s="212"/>
      <c r="ICC1" s="212"/>
      <c r="ICD1" s="212"/>
      <c r="ICE1" s="212"/>
      <c r="ICF1" s="212"/>
      <c r="ICG1" s="212"/>
      <c r="ICH1" s="212"/>
      <c r="ICI1" s="212"/>
      <c r="ICJ1" s="212"/>
      <c r="ICK1" s="212"/>
      <c r="ICL1" s="212"/>
      <c r="ICM1" s="212"/>
      <c r="ICN1" s="212"/>
      <c r="ICO1" s="212"/>
      <c r="ICP1" s="212"/>
      <c r="ICQ1" s="212"/>
      <c r="ICR1" s="212"/>
      <c r="ICS1" s="212"/>
      <c r="ICT1" s="212"/>
      <c r="ICU1" s="212"/>
      <c r="ICV1" s="212"/>
      <c r="ICW1" s="212"/>
      <c r="ICX1" s="212"/>
      <c r="ICY1" s="212"/>
      <c r="ICZ1" s="212"/>
      <c r="IDA1" s="212"/>
      <c r="IDB1" s="212"/>
      <c r="IDC1" s="212"/>
      <c r="IDD1" s="212"/>
      <c r="IDE1" s="212"/>
      <c r="IDF1" s="212"/>
      <c r="IDG1" s="212"/>
      <c r="IDH1" s="212"/>
      <c r="IDI1" s="212"/>
      <c r="IDJ1" s="212"/>
      <c r="IDK1" s="212"/>
      <c r="IDL1" s="212"/>
      <c r="IDM1" s="212"/>
      <c r="IDN1" s="212"/>
      <c r="IDO1" s="212"/>
      <c r="IDP1" s="212"/>
      <c r="IDQ1" s="212"/>
      <c r="IDR1" s="212"/>
      <c r="IDS1" s="212"/>
      <c r="IDT1" s="212"/>
      <c r="IDU1" s="212"/>
      <c r="IDV1" s="212"/>
      <c r="IDW1" s="212"/>
      <c r="IDX1" s="212"/>
      <c r="IDY1" s="212"/>
      <c r="IDZ1" s="212"/>
      <c r="IEA1" s="212"/>
      <c r="IEB1" s="212"/>
      <c r="IEC1" s="212"/>
      <c r="IED1" s="212"/>
      <c r="IEE1" s="212"/>
      <c r="IEF1" s="212"/>
      <c r="IEG1" s="212"/>
      <c r="IEH1" s="212"/>
      <c r="IEI1" s="212"/>
      <c r="IEJ1" s="212"/>
      <c r="IEK1" s="212"/>
      <c r="IEL1" s="212"/>
      <c r="IEM1" s="212"/>
      <c r="IEN1" s="212"/>
      <c r="IEO1" s="212"/>
      <c r="IEP1" s="212"/>
      <c r="IEQ1" s="212"/>
      <c r="IER1" s="212"/>
      <c r="IES1" s="212"/>
      <c r="IET1" s="212"/>
      <c r="IEU1" s="212"/>
      <c r="IEV1" s="212"/>
      <c r="IEW1" s="212"/>
      <c r="IEX1" s="212"/>
      <c r="IEY1" s="212"/>
      <c r="IEZ1" s="212"/>
      <c r="IFA1" s="212"/>
      <c r="IFB1" s="212"/>
      <c r="IFC1" s="212"/>
      <c r="IFD1" s="212"/>
      <c r="IFE1" s="212"/>
      <c r="IFF1" s="212"/>
      <c r="IFG1" s="212"/>
      <c r="IFH1" s="212"/>
      <c r="IFI1" s="212"/>
      <c r="IFJ1" s="212"/>
      <c r="IFK1" s="212"/>
      <c r="IFL1" s="212"/>
      <c r="IFM1" s="212"/>
      <c r="IFN1" s="212"/>
      <c r="IFO1" s="212"/>
      <c r="IFP1" s="212"/>
      <c r="IFQ1" s="212"/>
      <c r="IFR1" s="212"/>
      <c r="IFS1" s="212"/>
      <c r="IFT1" s="212"/>
      <c r="IFU1" s="212"/>
      <c r="IFV1" s="212"/>
      <c r="IFW1" s="212"/>
      <c r="IFX1" s="212"/>
      <c r="IFY1" s="212"/>
      <c r="IFZ1" s="212"/>
      <c r="IGA1" s="212"/>
      <c r="IGB1" s="212"/>
      <c r="IGC1" s="212"/>
      <c r="IGD1" s="212"/>
      <c r="IGE1" s="212"/>
      <c r="IGF1" s="212"/>
      <c r="IGG1" s="212"/>
      <c r="IGH1" s="212"/>
      <c r="IGI1" s="212"/>
      <c r="IGJ1" s="212"/>
      <c r="IGK1" s="212"/>
      <c r="IGL1" s="212"/>
      <c r="IGM1" s="212"/>
      <c r="IGN1" s="212"/>
      <c r="IGO1" s="212"/>
      <c r="IGP1" s="212"/>
      <c r="IGQ1" s="212"/>
      <c r="IGR1" s="212"/>
      <c r="IGS1" s="212"/>
      <c r="IGT1" s="212"/>
      <c r="IGU1" s="212"/>
      <c r="IGV1" s="212"/>
      <c r="IGW1" s="212"/>
      <c r="IGX1" s="212"/>
      <c r="IGY1" s="212"/>
      <c r="IGZ1" s="212"/>
      <c r="IHA1" s="212"/>
      <c r="IHB1" s="212"/>
      <c r="IHC1" s="212"/>
      <c r="IHD1" s="212"/>
      <c r="IHE1" s="212"/>
      <c r="IHF1" s="212"/>
      <c r="IHG1" s="212"/>
      <c r="IHH1" s="212"/>
      <c r="IHI1" s="212"/>
      <c r="IHJ1" s="212"/>
      <c r="IHK1" s="212"/>
      <c r="IHL1" s="212"/>
      <c r="IHM1" s="212"/>
      <c r="IHN1" s="212"/>
      <c r="IHO1" s="212"/>
      <c r="IHP1" s="212"/>
      <c r="IHQ1" s="212"/>
      <c r="IHR1" s="212"/>
      <c r="IHS1" s="212"/>
      <c r="IHT1" s="212"/>
      <c r="IHU1" s="212"/>
      <c r="IHV1" s="212"/>
      <c r="IHW1" s="212"/>
      <c r="IHX1" s="212"/>
      <c r="IHY1" s="212"/>
      <c r="IHZ1" s="212"/>
      <c r="IIA1" s="212"/>
      <c r="IIB1" s="212"/>
      <c r="IIC1" s="212"/>
      <c r="IID1" s="212"/>
      <c r="IIE1" s="212"/>
      <c r="IIF1" s="212"/>
      <c r="IIG1" s="212"/>
      <c r="IIH1" s="212"/>
      <c r="III1" s="212"/>
      <c r="IIJ1" s="212"/>
      <c r="IIK1" s="212"/>
      <c r="IIL1" s="212"/>
      <c r="IIM1" s="212"/>
      <c r="IIN1" s="212"/>
      <c r="IIO1" s="212"/>
      <c r="IIP1" s="212"/>
      <c r="IIQ1" s="212"/>
      <c r="IIR1" s="212"/>
      <c r="IIS1" s="212"/>
      <c r="IIT1" s="212"/>
      <c r="IIU1" s="212"/>
      <c r="IIV1" s="212"/>
      <c r="IIW1" s="212"/>
      <c r="IIX1" s="212"/>
      <c r="IIY1" s="212"/>
      <c r="IIZ1" s="212"/>
      <c r="IJA1" s="212"/>
      <c r="IJB1" s="212"/>
      <c r="IJC1" s="212"/>
      <c r="IJD1" s="212"/>
      <c r="IJE1" s="212"/>
      <c r="IJF1" s="212"/>
      <c r="IJG1" s="212"/>
      <c r="IJH1" s="212"/>
      <c r="IJI1" s="212"/>
      <c r="IJJ1" s="212"/>
      <c r="IJK1" s="212"/>
      <c r="IJL1" s="212"/>
      <c r="IJM1" s="212"/>
      <c r="IJN1" s="212"/>
      <c r="IJO1" s="212"/>
      <c r="IJP1" s="212"/>
      <c r="IJQ1" s="212"/>
      <c r="IJR1" s="212"/>
      <c r="IJS1" s="212"/>
      <c r="IJT1" s="212"/>
      <c r="IJU1" s="212"/>
      <c r="IJV1" s="212"/>
      <c r="IJW1" s="212"/>
      <c r="IJX1" s="212"/>
      <c r="IJY1" s="212"/>
      <c r="IJZ1" s="212"/>
      <c r="IKA1" s="212"/>
      <c r="IKB1" s="212"/>
      <c r="IKC1" s="212"/>
      <c r="IKD1" s="212"/>
      <c r="IKE1" s="212"/>
      <c r="IKF1" s="212"/>
      <c r="IKG1" s="212"/>
      <c r="IKH1" s="212"/>
      <c r="IKI1" s="212"/>
      <c r="IKJ1" s="212"/>
      <c r="IKK1" s="212"/>
      <c r="IKL1" s="212"/>
      <c r="IKM1" s="212"/>
      <c r="IKN1" s="212"/>
      <c r="IKO1" s="212"/>
      <c r="IKP1" s="212"/>
      <c r="IKQ1" s="212"/>
      <c r="IKR1" s="212"/>
      <c r="IKS1" s="212"/>
      <c r="IKT1" s="212"/>
      <c r="IKU1" s="212"/>
      <c r="IKV1" s="212"/>
      <c r="IKW1" s="212"/>
      <c r="IKX1" s="212"/>
      <c r="IKY1" s="212"/>
      <c r="IKZ1" s="212"/>
      <c r="ILA1" s="212"/>
      <c r="ILB1" s="212"/>
      <c r="ILC1" s="212"/>
      <c r="ILD1" s="212"/>
      <c r="ILE1" s="212"/>
      <c r="ILF1" s="212"/>
      <c r="ILG1" s="212"/>
      <c r="ILH1" s="212"/>
      <c r="ILI1" s="212"/>
      <c r="ILJ1" s="212"/>
      <c r="ILK1" s="212"/>
      <c r="ILL1" s="212"/>
      <c r="ILM1" s="212"/>
      <c r="ILN1" s="212"/>
      <c r="ILO1" s="212"/>
      <c r="ILP1" s="212"/>
      <c r="ILQ1" s="212"/>
      <c r="ILR1" s="212"/>
      <c r="ILS1" s="212"/>
      <c r="ILT1" s="212"/>
      <c r="ILU1" s="212"/>
      <c r="ILV1" s="212"/>
      <c r="ILW1" s="212"/>
      <c r="ILX1" s="212"/>
      <c r="ILY1" s="212"/>
      <c r="ILZ1" s="212"/>
      <c r="IMA1" s="212"/>
      <c r="IMB1" s="212"/>
      <c r="IMC1" s="212"/>
      <c r="IMD1" s="212"/>
      <c r="IME1" s="212"/>
      <c r="IMF1" s="212"/>
      <c r="IMG1" s="212"/>
      <c r="IMH1" s="212"/>
      <c r="IMI1" s="212"/>
      <c r="IMJ1" s="212"/>
      <c r="IMK1" s="212"/>
      <c r="IML1" s="212"/>
      <c r="IMM1" s="212"/>
      <c r="IMN1" s="212"/>
      <c r="IMO1" s="212"/>
      <c r="IMP1" s="212"/>
      <c r="IMQ1" s="212"/>
      <c r="IMR1" s="212"/>
      <c r="IMS1" s="212"/>
      <c r="IMT1" s="212"/>
      <c r="IMU1" s="212"/>
      <c r="IMV1" s="212"/>
      <c r="IMW1" s="212"/>
      <c r="IMX1" s="212"/>
      <c r="IMY1" s="212"/>
      <c r="IMZ1" s="212"/>
      <c r="INA1" s="212"/>
      <c r="INB1" s="212"/>
      <c r="INC1" s="212"/>
      <c r="IND1" s="212"/>
      <c r="INE1" s="212"/>
      <c r="INF1" s="212"/>
      <c r="ING1" s="212"/>
      <c r="INH1" s="212"/>
      <c r="INI1" s="212"/>
      <c r="INJ1" s="212"/>
      <c r="INK1" s="212"/>
      <c r="INL1" s="212"/>
      <c r="INM1" s="212"/>
      <c r="INN1" s="212"/>
      <c r="INO1" s="212"/>
      <c r="INP1" s="212"/>
      <c r="INQ1" s="212"/>
      <c r="INR1" s="212"/>
      <c r="INS1" s="212"/>
      <c r="INT1" s="212"/>
      <c r="INU1" s="212"/>
      <c r="INV1" s="212"/>
      <c r="INW1" s="212"/>
      <c r="INX1" s="212"/>
      <c r="INY1" s="212"/>
      <c r="INZ1" s="212"/>
      <c r="IOA1" s="212"/>
      <c r="IOB1" s="212"/>
      <c r="IOC1" s="212"/>
      <c r="IOD1" s="212"/>
      <c r="IOE1" s="212"/>
      <c r="IOF1" s="212"/>
      <c r="IOG1" s="212"/>
      <c r="IOH1" s="212"/>
      <c r="IOI1" s="212"/>
      <c r="IOJ1" s="212"/>
      <c r="IOK1" s="212"/>
      <c r="IOL1" s="212"/>
      <c r="IOM1" s="212"/>
      <c r="ION1" s="212"/>
      <c r="IOO1" s="212"/>
      <c r="IOP1" s="212"/>
      <c r="IOQ1" s="212"/>
      <c r="IOR1" s="212"/>
      <c r="IOS1" s="212"/>
      <c r="IOT1" s="212"/>
      <c r="IOU1" s="212"/>
      <c r="IOV1" s="212"/>
      <c r="IOW1" s="212"/>
      <c r="IOX1" s="212"/>
      <c r="IOY1" s="212"/>
      <c r="IOZ1" s="212"/>
      <c r="IPA1" s="212"/>
      <c r="IPB1" s="212"/>
      <c r="IPC1" s="212"/>
      <c r="IPD1" s="212"/>
      <c r="IPE1" s="212"/>
      <c r="IPF1" s="212"/>
      <c r="IPG1" s="212"/>
      <c r="IPH1" s="212"/>
      <c r="IPI1" s="212"/>
      <c r="IPJ1" s="212"/>
      <c r="IPK1" s="212"/>
      <c r="IPL1" s="212"/>
      <c r="IPM1" s="212"/>
      <c r="IPN1" s="212"/>
      <c r="IPO1" s="212"/>
      <c r="IPP1" s="212"/>
      <c r="IPQ1" s="212"/>
      <c r="IPR1" s="212"/>
      <c r="IPS1" s="212"/>
      <c r="IPT1" s="212"/>
      <c r="IPU1" s="212"/>
      <c r="IPV1" s="212"/>
      <c r="IPW1" s="212"/>
      <c r="IPX1" s="212"/>
      <c r="IPY1" s="212"/>
      <c r="IPZ1" s="212"/>
      <c r="IQA1" s="212"/>
      <c r="IQB1" s="212"/>
      <c r="IQC1" s="212"/>
      <c r="IQD1" s="212"/>
      <c r="IQE1" s="212"/>
      <c r="IQF1" s="212"/>
      <c r="IQG1" s="212"/>
      <c r="IQH1" s="212"/>
      <c r="IQI1" s="212"/>
      <c r="IQJ1" s="212"/>
      <c r="IQK1" s="212"/>
      <c r="IQL1" s="212"/>
      <c r="IQM1" s="212"/>
      <c r="IQN1" s="212"/>
      <c r="IQO1" s="212"/>
      <c r="IQP1" s="212"/>
      <c r="IQQ1" s="212"/>
      <c r="IQR1" s="212"/>
      <c r="IQS1" s="212"/>
      <c r="IQT1" s="212"/>
      <c r="IQU1" s="212"/>
      <c r="IQV1" s="212"/>
      <c r="IQW1" s="212"/>
      <c r="IQX1" s="212"/>
      <c r="IQY1" s="212"/>
      <c r="IQZ1" s="212"/>
      <c r="IRA1" s="212"/>
      <c r="IRB1" s="212"/>
      <c r="IRC1" s="212"/>
      <c r="IRD1" s="212"/>
      <c r="IRE1" s="212"/>
      <c r="IRF1" s="212"/>
      <c r="IRG1" s="212"/>
      <c r="IRH1" s="212"/>
      <c r="IRI1" s="212"/>
      <c r="IRJ1" s="212"/>
      <c r="IRK1" s="212"/>
      <c r="IRL1" s="212"/>
      <c r="IRM1" s="212"/>
      <c r="IRN1" s="212"/>
      <c r="IRO1" s="212"/>
      <c r="IRP1" s="212"/>
      <c r="IRQ1" s="212"/>
      <c r="IRR1" s="212"/>
      <c r="IRS1" s="212"/>
      <c r="IRT1" s="212"/>
      <c r="IRU1" s="212"/>
      <c r="IRV1" s="212"/>
      <c r="IRW1" s="212"/>
      <c r="IRX1" s="212"/>
      <c r="IRY1" s="212"/>
      <c r="IRZ1" s="212"/>
      <c r="ISA1" s="212"/>
      <c r="ISB1" s="212"/>
      <c r="ISC1" s="212"/>
      <c r="ISD1" s="212"/>
      <c r="ISE1" s="212"/>
      <c r="ISF1" s="212"/>
      <c r="ISG1" s="212"/>
      <c r="ISH1" s="212"/>
      <c r="ISI1" s="212"/>
      <c r="ISJ1" s="212"/>
      <c r="ISK1" s="212"/>
      <c r="ISL1" s="212"/>
      <c r="ISM1" s="212"/>
      <c r="ISN1" s="212"/>
      <c r="ISO1" s="212"/>
      <c r="ISP1" s="212"/>
      <c r="ISQ1" s="212"/>
      <c r="ISR1" s="212"/>
      <c r="ISS1" s="212"/>
      <c r="IST1" s="212"/>
      <c r="ISU1" s="212"/>
      <c r="ISV1" s="212"/>
      <c r="ISW1" s="212"/>
      <c r="ISX1" s="212"/>
      <c r="ISY1" s="212"/>
      <c r="ISZ1" s="212"/>
      <c r="ITA1" s="212"/>
      <c r="ITB1" s="212"/>
      <c r="ITC1" s="212"/>
      <c r="ITD1" s="212"/>
      <c r="ITE1" s="212"/>
      <c r="ITF1" s="212"/>
      <c r="ITG1" s="212"/>
      <c r="ITH1" s="212"/>
      <c r="ITI1" s="212"/>
      <c r="ITJ1" s="212"/>
      <c r="ITK1" s="212"/>
      <c r="ITL1" s="212"/>
      <c r="ITM1" s="212"/>
      <c r="ITN1" s="212"/>
      <c r="ITO1" s="212"/>
      <c r="ITP1" s="212"/>
      <c r="ITQ1" s="212"/>
      <c r="ITR1" s="212"/>
      <c r="ITS1" s="212"/>
      <c r="ITT1" s="212"/>
      <c r="ITU1" s="212"/>
      <c r="ITV1" s="212"/>
      <c r="ITW1" s="212"/>
      <c r="ITX1" s="212"/>
      <c r="ITY1" s="212"/>
      <c r="ITZ1" s="212"/>
      <c r="IUA1" s="212"/>
      <c r="IUB1" s="212"/>
      <c r="IUC1" s="212"/>
      <c r="IUD1" s="212"/>
      <c r="IUE1" s="212"/>
      <c r="IUF1" s="212"/>
      <c r="IUG1" s="212"/>
      <c r="IUH1" s="212"/>
      <c r="IUI1" s="212"/>
      <c r="IUJ1" s="212"/>
      <c r="IUK1" s="212"/>
      <c r="IUL1" s="212"/>
      <c r="IUM1" s="212"/>
      <c r="IUN1" s="212"/>
      <c r="IUO1" s="212"/>
      <c r="IUP1" s="212"/>
      <c r="IUQ1" s="212"/>
      <c r="IUR1" s="212"/>
      <c r="IUS1" s="212"/>
      <c r="IUT1" s="212"/>
      <c r="IUU1" s="212"/>
      <c r="IUV1" s="212"/>
      <c r="IUW1" s="212"/>
      <c r="IUX1" s="212"/>
      <c r="IUY1" s="212"/>
      <c r="IUZ1" s="212"/>
      <c r="IVA1" s="212"/>
      <c r="IVB1" s="212"/>
      <c r="IVC1" s="212"/>
      <c r="IVD1" s="212"/>
      <c r="IVE1" s="212"/>
      <c r="IVF1" s="212"/>
      <c r="IVG1" s="212"/>
      <c r="IVH1" s="212"/>
      <c r="IVI1" s="212"/>
      <c r="IVJ1" s="212"/>
      <c r="IVK1" s="212"/>
      <c r="IVL1" s="212"/>
      <c r="IVM1" s="212"/>
      <c r="IVN1" s="212"/>
      <c r="IVO1" s="212"/>
      <c r="IVP1" s="212"/>
      <c r="IVQ1" s="212"/>
      <c r="IVR1" s="212"/>
      <c r="IVS1" s="212"/>
      <c r="IVT1" s="212"/>
      <c r="IVU1" s="212"/>
      <c r="IVV1" s="212"/>
      <c r="IVW1" s="212"/>
      <c r="IVX1" s="212"/>
      <c r="IVY1" s="212"/>
      <c r="IVZ1" s="212"/>
      <c r="IWA1" s="212"/>
      <c r="IWB1" s="212"/>
      <c r="IWC1" s="212"/>
      <c r="IWD1" s="212"/>
      <c r="IWE1" s="212"/>
      <c r="IWF1" s="212"/>
      <c r="IWG1" s="212"/>
      <c r="IWH1" s="212"/>
      <c r="IWI1" s="212"/>
      <c r="IWJ1" s="212"/>
      <c r="IWK1" s="212"/>
      <c r="IWL1" s="212"/>
      <c r="IWM1" s="212"/>
      <c r="IWN1" s="212"/>
      <c r="IWO1" s="212"/>
      <c r="IWP1" s="212"/>
      <c r="IWQ1" s="212"/>
      <c r="IWR1" s="212"/>
      <c r="IWS1" s="212"/>
      <c r="IWT1" s="212"/>
      <c r="IWU1" s="212"/>
      <c r="IWV1" s="212"/>
      <c r="IWW1" s="212"/>
      <c r="IWX1" s="212"/>
      <c r="IWY1" s="212"/>
      <c r="IWZ1" s="212"/>
      <c r="IXA1" s="212"/>
      <c r="IXB1" s="212"/>
      <c r="IXC1" s="212"/>
      <c r="IXD1" s="212"/>
      <c r="IXE1" s="212"/>
      <c r="IXF1" s="212"/>
      <c r="IXG1" s="212"/>
      <c r="IXH1" s="212"/>
      <c r="IXI1" s="212"/>
      <c r="IXJ1" s="212"/>
      <c r="IXK1" s="212"/>
      <c r="IXL1" s="212"/>
      <c r="IXM1" s="212"/>
      <c r="IXN1" s="212"/>
      <c r="IXO1" s="212"/>
      <c r="IXP1" s="212"/>
      <c r="IXQ1" s="212"/>
      <c r="IXR1" s="212"/>
      <c r="IXS1" s="212"/>
      <c r="IXT1" s="212"/>
      <c r="IXU1" s="212"/>
      <c r="IXV1" s="212"/>
      <c r="IXW1" s="212"/>
      <c r="IXX1" s="212"/>
      <c r="IXY1" s="212"/>
      <c r="IXZ1" s="212"/>
      <c r="IYA1" s="212"/>
      <c r="IYB1" s="212"/>
      <c r="IYC1" s="212"/>
      <c r="IYD1" s="212"/>
      <c r="IYE1" s="212"/>
      <c r="IYF1" s="212"/>
      <c r="IYG1" s="212"/>
      <c r="IYH1" s="212"/>
      <c r="IYI1" s="212"/>
      <c r="IYJ1" s="212"/>
      <c r="IYK1" s="212"/>
      <c r="IYL1" s="212"/>
      <c r="IYM1" s="212"/>
      <c r="IYN1" s="212"/>
      <c r="IYO1" s="212"/>
      <c r="IYP1" s="212"/>
      <c r="IYQ1" s="212"/>
      <c r="IYR1" s="212"/>
      <c r="IYS1" s="212"/>
      <c r="IYT1" s="212"/>
      <c r="IYU1" s="212"/>
      <c r="IYV1" s="212"/>
      <c r="IYW1" s="212"/>
      <c r="IYX1" s="212"/>
      <c r="IYY1" s="212"/>
      <c r="IYZ1" s="212"/>
      <c r="IZA1" s="212"/>
      <c r="IZB1" s="212"/>
      <c r="IZC1" s="212"/>
      <c r="IZD1" s="212"/>
      <c r="IZE1" s="212"/>
      <c r="IZF1" s="212"/>
      <c r="IZG1" s="212"/>
      <c r="IZH1" s="212"/>
      <c r="IZI1" s="212"/>
      <c r="IZJ1" s="212"/>
      <c r="IZK1" s="212"/>
      <c r="IZL1" s="212"/>
      <c r="IZM1" s="212"/>
      <c r="IZN1" s="212"/>
      <c r="IZO1" s="212"/>
      <c r="IZP1" s="212"/>
      <c r="IZQ1" s="212"/>
      <c r="IZR1" s="212"/>
      <c r="IZS1" s="212"/>
      <c r="IZT1" s="212"/>
      <c r="IZU1" s="212"/>
      <c r="IZV1" s="212"/>
      <c r="IZW1" s="212"/>
      <c r="IZX1" s="212"/>
      <c r="IZY1" s="212"/>
      <c r="IZZ1" s="212"/>
      <c r="JAA1" s="212"/>
      <c r="JAB1" s="212"/>
      <c r="JAC1" s="212"/>
      <c r="JAD1" s="212"/>
      <c r="JAE1" s="212"/>
      <c r="JAF1" s="212"/>
      <c r="JAG1" s="212"/>
      <c r="JAH1" s="212"/>
      <c r="JAI1" s="212"/>
      <c r="JAJ1" s="212"/>
      <c r="JAK1" s="212"/>
      <c r="JAL1" s="212"/>
      <c r="JAM1" s="212"/>
      <c r="JAN1" s="212"/>
      <c r="JAO1" s="212"/>
      <c r="JAP1" s="212"/>
      <c r="JAQ1" s="212"/>
      <c r="JAR1" s="212"/>
      <c r="JAS1" s="212"/>
      <c r="JAT1" s="212"/>
      <c r="JAU1" s="212"/>
      <c r="JAV1" s="212"/>
      <c r="JAW1" s="212"/>
      <c r="JAX1" s="212"/>
      <c r="JAY1" s="212"/>
      <c r="JAZ1" s="212"/>
      <c r="JBA1" s="212"/>
      <c r="JBB1" s="212"/>
      <c r="JBC1" s="212"/>
      <c r="JBD1" s="212"/>
      <c r="JBE1" s="212"/>
      <c r="JBF1" s="212"/>
      <c r="JBG1" s="212"/>
      <c r="JBH1" s="212"/>
      <c r="JBI1" s="212"/>
      <c r="JBJ1" s="212"/>
      <c r="JBK1" s="212"/>
      <c r="JBL1" s="212"/>
      <c r="JBM1" s="212"/>
      <c r="JBN1" s="212"/>
      <c r="JBO1" s="212"/>
      <c r="JBP1" s="212"/>
      <c r="JBQ1" s="212"/>
      <c r="JBR1" s="212"/>
      <c r="JBS1" s="212"/>
      <c r="JBT1" s="212"/>
      <c r="JBU1" s="212"/>
      <c r="JBV1" s="212"/>
      <c r="JBW1" s="212"/>
      <c r="JBX1" s="212"/>
      <c r="JBY1" s="212"/>
      <c r="JBZ1" s="212"/>
      <c r="JCA1" s="212"/>
      <c r="JCB1" s="212"/>
      <c r="JCC1" s="212"/>
      <c r="JCD1" s="212"/>
      <c r="JCE1" s="212"/>
      <c r="JCF1" s="212"/>
      <c r="JCG1" s="212"/>
      <c r="JCH1" s="212"/>
      <c r="JCI1" s="212"/>
      <c r="JCJ1" s="212"/>
      <c r="JCK1" s="212"/>
      <c r="JCL1" s="212"/>
      <c r="JCM1" s="212"/>
      <c r="JCN1" s="212"/>
      <c r="JCO1" s="212"/>
      <c r="JCP1" s="212"/>
      <c r="JCQ1" s="212"/>
      <c r="JCR1" s="212"/>
      <c r="JCS1" s="212"/>
      <c r="JCT1" s="212"/>
      <c r="JCU1" s="212"/>
      <c r="JCV1" s="212"/>
      <c r="JCW1" s="212"/>
      <c r="JCX1" s="212"/>
      <c r="JCY1" s="212"/>
      <c r="JCZ1" s="212"/>
      <c r="JDA1" s="212"/>
      <c r="JDB1" s="212"/>
      <c r="JDC1" s="212"/>
      <c r="JDD1" s="212"/>
      <c r="JDE1" s="212"/>
      <c r="JDF1" s="212"/>
      <c r="JDG1" s="212"/>
      <c r="JDH1" s="212"/>
      <c r="JDI1" s="212"/>
      <c r="JDJ1" s="212"/>
      <c r="JDK1" s="212"/>
      <c r="JDL1" s="212"/>
      <c r="JDM1" s="212"/>
      <c r="JDN1" s="212"/>
      <c r="JDO1" s="212"/>
      <c r="JDP1" s="212"/>
      <c r="JDQ1" s="212"/>
      <c r="JDR1" s="212"/>
      <c r="JDS1" s="212"/>
      <c r="JDT1" s="212"/>
      <c r="JDU1" s="212"/>
      <c r="JDV1" s="212"/>
      <c r="JDW1" s="212"/>
      <c r="JDX1" s="212"/>
      <c r="JDY1" s="212"/>
      <c r="JDZ1" s="212"/>
      <c r="JEA1" s="212"/>
      <c r="JEB1" s="212"/>
      <c r="JEC1" s="212"/>
      <c r="JED1" s="212"/>
      <c r="JEE1" s="212"/>
      <c r="JEF1" s="212"/>
      <c r="JEG1" s="212"/>
      <c r="JEH1" s="212"/>
      <c r="JEI1" s="212"/>
      <c r="JEJ1" s="212"/>
      <c r="JEK1" s="212"/>
      <c r="JEL1" s="212"/>
      <c r="JEM1" s="212"/>
      <c r="JEN1" s="212"/>
      <c r="JEO1" s="212"/>
      <c r="JEP1" s="212"/>
      <c r="JEQ1" s="212"/>
      <c r="JER1" s="212"/>
      <c r="JES1" s="212"/>
      <c r="JET1" s="212"/>
      <c r="JEU1" s="212"/>
      <c r="JEV1" s="212"/>
      <c r="JEW1" s="212"/>
      <c r="JEX1" s="212"/>
      <c r="JEY1" s="212"/>
      <c r="JEZ1" s="212"/>
      <c r="JFA1" s="212"/>
      <c r="JFB1" s="212"/>
      <c r="JFC1" s="212"/>
      <c r="JFD1" s="212"/>
      <c r="JFE1" s="212"/>
      <c r="JFF1" s="212"/>
      <c r="JFG1" s="212"/>
      <c r="JFH1" s="212"/>
      <c r="JFI1" s="212"/>
      <c r="JFJ1" s="212"/>
      <c r="JFK1" s="212"/>
      <c r="JFL1" s="212"/>
      <c r="JFM1" s="212"/>
      <c r="JFN1" s="212"/>
      <c r="JFO1" s="212"/>
      <c r="JFP1" s="212"/>
      <c r="JFQ1" s="212"/>
      <c r="JFR1" s="212"/>
      <c r="JFS1" s="212"/>
      <c r="JFT1" s="212"/>
      <c r="JFU1" s="212"/>
      <c r="JFV1" s="212"/>
      <c r="JFW1" s="212"/>
      <c r="JFX1" s="212"/>
      <c r="JFY1" s="212"/>
      <c r="JFZ1" s="212"/>
      <c r="JGA1" s="212"/>
      <c r="JGB1" s="212"/>
      <c r="JGC1" s="212"/>
      <c r="JGD1" s="212"/>
      <c r="JGE1" s="212"/>
      <c r="JGF1" s="212"/>
      <c r="JGG1" s="212"/>
      <c r="JGH1" s="212"/>
      <c r="JGI1" s="212"/>
      <c r="JGJ1" s="212"/>
      <c r="JGK1" s="212"/>
      <c r="JGL1" s="212"/>
      <c r="JGM1" s="212"/>
      <c r="JGN1" s="212"/>
      <c r="JGO1" s="212"/>
      <c r="JGP1" s="212"/>
      <c r="JGQ1" s="212"/>
      <c r="JGR1" s="212"/>
      <c r="JGS1" s="212"/>
      <c r="JGT1" s="212"/>
      <c r="JGU1" s="212"/>
      <c r="JGV1" s="212"/>
      <c r="JGW1" s="212"/>
      <c r="JGX1" s="212"/>
      <c r="JGY1" s="212"/>
      <c r="JGZ1" s="212"/>
      <c r="JHA1" s="212"/>
      <c r="JHB1" s="212"/>
      <c r="JHC1" s="212"/>
      <c r="JHD1" s="212"/>
      <c r="JHE1" s="212"/>
      <c r="JHF1" s="212"/>
      <c r="JHG1" s="212"/>
      <c r="JHH1" s="212"/>
      <c r="JHI1" s="212"/>
      <c r="JHJ1" s="212"/>
      <c r="JHK1" s="212"/>
      <c r="JHL1" s="212"/>
      <c r="JHM1" s="212"/>
      <c r="JHN1" s="212"/>
      <c r="JHO1" s="212"/>
      <c r="JHP1" s="212"/>
      <c r="JHQ1" s="212"/>
      <c r="JHR1" s="212"/>
      <c r="JHS1" s="212"/>
      <c r="JHT1" s="212"/>
      <c r="JHU1" s="212"/>
      <c r="JHV1" s="212"/>
      <c r="JHW1" s="212"/>
      <c r="JHX1" s="212"/>
      <c r="JHY1" s="212"/>
      <c r="JHZ1" s="212"/>
      <c r="JIA1" s="212"/>
      <c r="JIB1" s="212"/>
      <c r="JIC1" s="212"/>
      <c r="JID1" s="212"/>
      <c r="JIE1" s="212"/>
      <c r="JIF1" s="212"/>
      <c r="JIG1" s="212"/>
      <c r="JIH1" s="212"/>
      <c r="JII1" s="212"/>
      <c r="JIJ1" s="212"/>
      <c r="JIK1" s="212"/>
      <c r="JIL1" s="212"/>
      <c r="JIM1" s="212"/>
      <c r="JIN1" s="212"/>
      <c r="JIO1" s="212"/>
      <c r="JIP1" s="212"/>
      <c r="JIQ1" s="212"/>
      <c r="JIR1" s="212"/>
      <c r="JIS1" s="212"/>
      <c r="JIT1" s="212"/>
      <c r="JIU1" s="212"/>
      <c r="JIV1" s="212"/>
      <c r="JIW1" s="212"/>
      <c r="JIX1" s="212"/>
      <c r="JIY1" s="212"/>
      <c r="JIZ1" s="212"/>
      <c r="JJA1" s="212"/>
      <c r="JJB1" s="212"/>
      <c r="JJC1" s="212"/>
      <c r="JJD1" s="212"/>
      <c r="JJE1" s="212"/>
      <c r="JJF1" s="212"/>
      <c r="JJG1" s="212"/>
      <c r="JJH1" s="212"/>
      <c r="JJI1" s="212"/>
      <c r="JJJ1" s="212"/>
      <c r="JJK1" s="212"/>
      <c r="JJL1" s="212"/>
      <c r="JJM1" s="212"/>
      <c r="JJN1" s="212"/>
      <c r="JJO1" s="212"/>
      <c r="JJP1" s="212"/>
      <c r="JJQ1" s="212"/>
      <c r="JJR1" s="212"/>
      <c r="JJS1" s="212"/>
      <c r="JJT1" s="212"/>
      <c r="JJU1" s="212"/>
      <c r="JJV1" s="212"/>
      <c r="JJW1" s="212"/>
      <c r="JJX1" s="212"/>
      <c r="JJY1" s="212"/>
      <c r="JJZ1" s="212"/>
      <c r="JKA1" s="212"/>
      <c r="JKB1" s="212"/>
      <c r="JKC1" s="212"/>
      <c r="JKD1" s="212"/>
      <c r="JKE1" s="212"/>
      <c r="JKF1" s="212"/>
      <c r="JKG1" s="212"/>
      <c r="JKH1" s="212"/>
      <c r="JKI1" s="212"/>
      <c r="JKJ1" s="212"/>
      <c r="JKK1" s="212"/>
      <c r="JKL1" s="212"/>
      <c r="JKM1" s="212"/>
      <c r="JKN1" s="212"/>
      <c r="JKO1" s="212"/>
      <c r="JKP1" s="212"/>
      <c r="JKQ1" s="212"/>
      <c r="JKR1" s="212"/>
      <c r="JKS1" s="212"/>
      <c r="JKT1" s="212"/>
      <c r="JKU1" s="212"/>
      <c r="JKV1" s="212"/>
      <c r="JKW1" s="212"/>
      <c r="JKX1" s="212"/>
      <c r="JKY1" s="212"/>
      <c r="JKZ1" s="212"/>
      <c r="JLA1" s="212"/>
      <c r="JLB1" s="212"/>
      <c r="JLC1" s="212"/>
      <c r="JLD1" s="212"/>
      <c r="JLE1" s="212"/>
      <c r="JLF1" s="212"/>
      <c r="JLG1" s="212"/>
      <c r="JLH1" s="212"/>
      <c r="JLI1" s="212"/>
      <c r="JLJ1" s="212"/>
      <c r="JLK1" s="212"/>
      <c r="JLL1" s="212"/>
      <c r="JLM1" s="212"/>
      <c r="JLN1" s="212"/>
      <c r="JLO1" s="212"/>
      <c r="JLP1" s="212"/>
      <c r="JLQ1" s="212"/>
      <c r="JLR1" s="212"/>
      <c r="JLS1" s="212"/>
      <c r="JLT1" s="212"/>
      <c r="JLU1" s="212"/>
      <c r="JLV1" s="212"/>
      <c r="JLW1" s="212"/>
      <c r="JLX1" s="212"/>
      <c r="JLY1" s="212"/>
      <c r="JLZ1" s="212"/>
      <c r="JMA1" s="212"/>
      <c r="JMB1" s="212"/>
      <c r="JMC1" s="212"/>
      <c r="JMD1" s="212"/>
      <c r="JME1" s="212"/>
      <c r="JMF1" s="212"/>
      <c r="JMG1" s="212"/>
      <c r="JMH1" s="212"/>
      <c r="JMI1" s="212"/>
      <c r="JMJ1" s="212"/>
      <c r="JMK1" s="212"/>
      <c r="JML1" s="212"/>
      <c r="JMM1" s="212"/>
      <c r="JMN1" s="212"/>
      <c r="JMO1" s="212"/>
      <c r="JMP1" s="212"/>
      <c r="JMQ1" s="212"/>
      <c r="JMR1" s="212"/>
      <c r="JMS1" s="212"/>
      <c r="JMT1" s="212"/>
      <c r="JMU1" s="212"/>
      <c r="JMV1" s="212"/>
      <c r="JMW1" s="212"/>
      <c r="JMX1" s="212"/>
      <c r="JMY1" s="212"/>
      <c r="JMZ1" s="212"/>
      <c r="JNA1" s="212"/>
      <c r="JNB1" s="212"/>
      <c r="JNC1" s="212"/>
      <c r="JND1" s="212"/>
      <c r="JNE1" s="212"/>
      <c r="JNF1" s="212"/>
      <c r="JNG1" s="212"/>
      <c r="JNH1" s="212"/>
      <c r="JNI1" s="212"/>
      <c r="JNJ1" s="212"/>
      <c r="JNK1" s="212"/>
      <c r="JNL1" s="212"/>
      <c r="JNM1" s="212"/>
      <c r="JNN1" s="212"/>
      <c r="JNO1" s="212"/>
      <c r="JNP1" s="212"/>
      <c r="JNQ1" s="212"/>
      <c r="JNR1" s="212"/>
      <c r="JNS1" s="212"/>
      <c r="JNT1" s="212"/>
      <c r="JNU1" s="212"/>
      <c r="JNV1" s="212"/>
      <c r="JNW1" s="212"/>
      <c r="JNX1" s="212"/>
      <c r="JNY1" s="212"/>
      <c r="JNZ1" s="212"/>
      <c r="JOA1" s="212"/>
      <c r="JOB1" s="212"/>
      <c r="JOC1" s="212"/>
      <c r="JOD1" s="212"/>
      <c r="JOE1" s="212"/>
      <c r="JOF1" s="212"/>
      <c r="JOG1" s="212"/>
      <c r="JOH1" s="212"/>
      <c r="JOI1" s="212"/>
      <c r="JOJ1" s="212"/>
      <c r="JOK1" s="212"/>
      <c r="JOL1" s="212"/>
      <c r="JOM1" s="212"/>
      <c r="JON1" s="212"/>
      <c r="JOO1" s="212"/>
      <c r="JOP1" s="212"/>
      <c r="JOQ1" s="212"/>
      <c r="JOR1" s="212"/>
      <c r="JOS1" s="212"/>
      <c r="JOT1" s="212"/>
      <c r="JOU1" s="212"/>
      <c r="JOV1" s="212"/>
      <c r="JOW1" s="212"/>
      <c r="JOX1" s="212"/>
      <c r="JOY1" s="212"/>
      <c r="JOZ1" s="212"/>
      <c r="JPA1" s="212"/>
      <c r="JPB1" s="212"/>
      <c r="JPC1" s="212"/>
      <c r="JPD1" s="212"/>
      <c r="JPE1" s="212"/>
      <c r="JPF1" s="212"/>
      <c r="JPG1" s="212"/>
      <c r="JPH1" s="212"/>
      <c r="JPI1" s="212"/>
      <c r="JPJ1" s="212"/>
      <c r="JPK1" s="212"/>
      <c r="JPL1" s="212"/>
      <c r="JPM1" s="212"/>
      <c r="JPN1" s="212"/>
      <c r="JPO1" s="212"/>
      <c r="JPP1" s="212"/>
      <c r="JPQ1" s="212"/>
      <c r="JPR1" s="212"/>
      <c r="JPS1" s="212"/>
      <c r="JPT1" s="212"/>
      <c r="JPU1" s="212"/>
      <c r="JPV1" s="212"/>
      <c r="JPW1" s="212"/>
      <c r="JPX1" s="212"/>
      <c r="JPY1" s="212"/>
      <c r="JPZ1" s="212"/>
      <c r="JQA1" s="212"/>
      <c r="JQB1" s="212"/>
      <c r="JQC1" s="212"/>
      <c r="JQD1" s="212"/>
      <c r="JQE1" s="212"/>
      <c r="JQF1" s="212"/>
      <c r="JQG1" s="212"/>
      <c r="JQH1" s="212"/>
      <c r="JQI1" s="212"/>
      <c r="JQJ1" s="212"/>
      <c r="JQK1" s="212"/>
      <c r="JQL1" s="212"/>
      <c r="JQM1" s="212"/>
      <c r="JQN1" s="212"/>
      <c r="JQO1" s="212"/>
      <c r="JQP1" s="212"/>
      <c r="JQQ1" s="212"/>
      <c r="JQR1" s="212"/>
      <c r="JQS1" s="212"/>
      <c r="JQT1" s="212"/>
      <c r="JQU1" s="212"/>
      <c r="JQV1" s="212"/>
      <c r="JQW1" s="212"/>
      <c r="JQX1" s="212"/>
      <c r="JQY1" s="212"/>
      <c r="JQZ1" s="212"/>
      <c r="JRA1" s="212"/>
      <c r="JRB1" s="212"/>
      <c r="JRC1" s="212"/>
      <c r="JRD1" s="212"/>
      <c r="JRE1" s="212"/>
      <c r="JRF1" s="212"/>
      <c r="JRG1" s="212"/>
      <c r="JRH1" s="212"/>
      <c r="JRI1" s="212"/>
      <c r="JRJ1" s="212"/>
      <c r="JRK1" s="212"/>
      <c r="JRL1" s="212"/>
      <c r="JRM1" s="212"/>
      <c r="JRN1" s="212"/>
      <c r="JRO1" s="212"/>
      <c r="JRP1" s="212"/>
      <c r="JRQ1" s="212"/>
      <c r="JRR1" s="212"/>
      <c r="JRS1" s="212"/>
      <c r="JRT1" s="212"/>
      <c r="JRU1" s="212"/>
      <c r="JRV1" s="212"/>
      <c r="JRW1" s="212"/>
      <c r="JRX1" s="212"/>
      <c r="JRY1" s="212"/>
      <c r="JRZ1" s="212"/>
      <c r="JSA1" s="212"/>
      <c r="JSB1" s="212"/>
      <c r="JSC1" s="212"/>
      <c r="JSD1" s="212"/>
      <c r="JSE1" s="212"/>
      <c r="JSF1" s="212"/>
      <c r="JSG1" s="212"/>
      <c r="JSH1" s="212"/>
      <c r="JSI1" s="212"/>
      <c r="JSJ1" s="212"/>
      <c r="JSK1" s="212"/>
      <c r="JSL1" s="212"/>
      <c r="JSM1" s="212"/>
      <c r="JSN1" s="212"/>
      <c r="JSO1" s="212"/>
      <c r="JSP1" s="212"/>
      <c r="JSQ1" s="212"/>
      <c r="JSR1" s="212"/>
      <c r="JSS1" s="212"/>
      <c r="JST1" s="212"/>
      <c r="JSU1" s="212"/>
      <c r="JSV1" s="212"/>
      <c r="JSW1" s="212"/>
      <c r="JSX1" s="212"/>
      <c r="JSY1" s="212"/>
      <c r="JSZ1" s="212"/>
      <c r="JTA1" s="212"/>
      <c r="JTB1" s="212"/>
      <c r="JTC1" s="212"/>
      <c r="JTD1" s="212"/>
      <c r="JTE1" s="212"/>
      <c r="JTF1" s="212"/>
      <c r="JTG1" s="212"/>
      <c r="JTH1" s="212"/>
      <c r="JTI1" s="212"/>
      <c r="JTJ1" s="212"/>
      <c r="JTK1" s="212"/>
      <c r="JTL1" s="212"/>
      <c r="JTM1" s="212"/>
      <c r="JTN1" s="212"/>
      <c r="JTO1" s="212"/>
      <c r="JTP1" s="212"/>
      <c r="JTQ1" s="212"/>
      <c r="JTR1" s="212"/>
      <c r="JTS1" s="212"/>
      <c r="JTT1" s="212"/>
      <c r="JTU1" s="212"/>
      <c r="JTV1" s="212"/>
      <c r="JTW1" s="212"/>
      <c r="JTX1" s="212"/>
      <c r="JTY1" s="212"/>
      <c r="JTZ1" s="212"/>
      <c r="JUA1" s="212"/>
      <c r="JUB1" s="212"/>
      <c r="JUC1" s="212"/>
      <c r="JUD1" s="212"/>
      <c r="JUE1" s="212"/>
      <c r="JUF1" s="212"/>
      <c r="JUG1" s="212"/>
      <c r="JUH1" s="212"/>
      <c r="JUI1" s="212"/>
      <c r="JUJ1" s="212"/>
      <c r="JUK1" s="212"/>
      <c r="JUL1" s="212"/>
      <c r="JUM1" s="212"/>
      <c r="JUN1" s="212"/>
      <c r="JUO1" s="212"/>
      <c r="JUP1" s="212"/>
      <c r="JUQ1" s="212"/>
      <c r="JUR1" s="212"/>
      <c r="JUS1" s="212"/>
      <c r="JUT1" s="212"/>
      <c r="JUU1" s="212"/>
      <c r="JUV1" s="212"/>
      <c r="JUW1" s="212"/>
      <c r="JUX1" s="212"/>
      <c r="JUY1" s="212"/>
      <c r="JUZ1" s="212"/>
      <c r="JVA1" s="212"/>
      <c r="JVB1" s="212"/>
      <c r="JVC1" s="212"/>
      <c r="JVD1" s="212"/>
      <c r="JVE1" s="212"/>
      <c r="JVF1" s="212"/>
      <c r="JVG1" s="212"/>
      <c r="JVH1" s="212"/>
      <c r="JVI1" s="212"/>
      <c r="JVJ1" s="212"/>
      <c r="JVK1" s="212"/>
      <c r="JVL1" s="212"/>
      <c r="JVM1" s="212"/>
      <c r="JVN1" s="212"/>
      <c r="JVO1" s="212"/>
      <c r="JVP1" s="212"/>
      <c r="JVQ1" s="212"/>
      <c r="JVR1" s="212"/>
      <c r="JVS1" s="212"/>
      <c r="JVT1" s="212"/>
      <c r="JVU1" s="212"/>
      <c r="JVV1" s="212"/>
      <c r="JVW1" s="212"/>
      <c r="JVX1" s="212"/>
      <c r="JVY1" s="212"/>
      <c r="JVZ1" s="212"/>
      <c r="JWA1" s="212"/>
      <c r="JWB1" s="212"/>
      <c r="JWC1" s="212"/>
      <c r="JWD1" s="212"/>
      <c r="JWE1" s="212"/>
      <c r="JWF1" s="212"/>
      <c r="JWG1" s="212"/>
      <c r="JWH1" s="212"/>
      <c r="JWI1" s="212"/>
      <c r="JWJ1" s="212"/>
      <c r="JWK1" s="212"/>
      <c r="JWL1" s="212"/>
      <c r="JWM1" s="212"/>
      <c r="JWN1" s="212"/>
      <c r="JWO1" s="212"/>
      <c r="JWP1" s="212"/>
      <c r="JWQ1" s="212"/>
      <c r="JWR1" s="212"/>
      <c r="JWS1" s="212"/>
      <c r="JWT1" s="212"/>
      <c r="JWU1" s="212"/>
      <c r="JWV1" s="212"/>
      <c r="JWW1" s="212"/>
      <c r="JWX1" s="212"/>
      <c r="JWY1" s="212"/>
      <c r="JWZ1" s="212"/>
      <c r="JXA1" s="212"/>
      <c r="JXB1" s="212"/>
      <c r="JXC1" s="212"/>
      <c r="JXD1" s="212"/>
      <c r="JXE1" s="212"/>
      <c r="JXF1" s="212"/>
      <c r="JXG1" s="212"/>
      <c r="JXH1" s="212"/>
      <c r="JXI1" s="212"/>
      <c r="JXJ1" s="212"/>
      <c r="JXK1" s="212"/>
      <c r="JXL1" s="212"/>
      <c r="JXM1" s="212"/>
      <c r="JXN1" s="212"/>
      <c r="JXO1" s="212"/>
      <c r="JXP1" s="212"/>
      <c r="JXQ1" s="212"/>
      <c r="JXR1" s="212"/>
      <c r="JXS1" s="212"/>
      <c r="JXT1" s="212"/>
      <c r="JXU1" s="212"/>
      <c r="JXV1" s="212"/>
      <c r="JXW1" s="212"/>
      <c r="JXX1" s="212"/>
      <c r="JXY1" s="212"/>
      <c r="JXZ1" s="212"/>
      <c r="JYA1" s="212"/>
      <c r="JYB1" s="212"/>
      <c r="JYC1" s="212"/>
      <c r="JYD1" s="212"/>
      <c r="JYE1" s="212"/>
      <c r="JYF1" s="212"/>
      <c r="JYG1" s="212"/>
      <c r="JYH1" s="212"/>
      <c r="JYI1" s="212"/>
      <c r="JYJ1" s="212"/>
      <c r="JYK1" s="212"/>
      <c r="JYL1" s="212"/>
      <c r="JYM1" s="212"/>
      <c r="JYN1" s="212"/>
      <c r="JYO1" s="212"/>
      <c r="JYP1" s="212"/>
      <c r="JYQ1" s="212"/>
      <c r="JYR1" s="212"/>
      <c r="JYS1" s="212"/>
      <c r="JYT1" s="212"/>
      <c r="JYU1" s="212"/>
      <c r="JYV1" s="212"/>
      <c r="JYW1" s="212"/>
      <c r="JYX1" s="212"/>
      <c r="JYY1" s="212"/>
      <c r="JYZ1" s="212"/>
      <c r="JZA1" s="212"/>
      <c r="JZB1" s="212"/>
      <c r="JZC1" s="212"/>
      <c r="JZD1" s="212"/>
      <c r="JZE1" s="212"/>
      <c r="JZF1" s="212"/>
      <c r="JZG1" s="212"/>
      <c r="JZH1" s="212"/>
      <c r="JZI1" s="212"/>
      <c r="JZJ1" s="212"/>
      <c r="JZK1" s="212"/>
      <c r="JZL1" s="212"/>
      <c r="JZM1" s="212"/>
      <c r="JZN1" s="212"/>
      <c r="JZO1" s="212"/>
      <c r="JZP1" s="212"/>
      <c r="JZQ1" s="212"/>
      <c r="JZR1" s="212"/>
      <c r="JZS1" s="212"/>
      <c r="JZT1" s="212"/>
      <c r="JZU1" s="212"/>
      <c r="JZV1" s="212"/>
      <c r="JZW1" s="212"/>
      <c r="JZX1" s="212"/>
      <c r="JZY1" s="212"/>
      <c r="JZZ1" s="212"/>
      <c r="KAA1" s="212"/>
      <c r="KAB1" s="212"/>
      <c r="KAC1" s="212"/>
      <c r="KAD1" s="212"/>
      <c r="KAE1" s="212"/>
      <c r="KAF1" s="212"/>
      <c r="KAG1" s="212"/>
      <c r="KAH1" s="212"/>
      <c r="KAI1" s="212"/>
      <c r="KAJ1" s="212"/>
      <c r="KAK1" s="212"/>
      <c r="KAL1" s="212"/>
      <c r="KAM1" s="212"/>
      <c r="KAN1" s="212"/>
      <c r="KAO1" s="212"/>
      <c r="KAP1" s="212"/>
      <c r="KAQ1" s="212"/>
      <c r="KAR1" s="212"/>
      <c r="KAS1" s="212"/>
      <c r="KAT1" s="212"/>
      <c r="KAU1" s="212"/>
      <c r="KAV1" s="212"/>
      <c r="KAW1" s="212"/>
      <c r="KAX1" s="212"/>
      <c r="KAY1" s="212"/>
      <c r="KAZ1" s="212"/>
      <c r="KBA1" s="212"/>
      <c r="KBB1" s="212"/>
      <c r="KBC1" s="212"/>
      <c r="KBD1" s="212"/>
      <c r="KBE1" s="212"/>
      <c r="KBF1" s="212"/>
      <c r="KBG1" s="212"/>
      <c r="KBH1" s="212"/>
      <c r="KBI1" s="212"/>
      <c r="KBJ1" s="212"/>
      <c r="KBK1" s="212"/>
      <c r="KBL1" s="212"/>
      <c r="KBM1" s="212"/>
      <c r="KBN1" s="212"/>
      <c r="KBO1" s="212"/>
      <c r="KBP1" s="212"/>
      <c r="KBQ1" s="212"/>
      <c r="KBR1" s="212"/>
      <c r="KBS1" s="212"/>
      <c r="KBT1" s="212"/>
      <c r="KBU1" s="212"/>
      <c r="KBV1" s="212"/>
      <c r="KBW1" s="212"/>
      <c r="KBX1" s="212"/>
      <c r="KBY1" s="212"/>
      <c r="KBZ1" s="212"/>
      <c r="KCA1" s="212"/>
      <c r="KCB1" s="212"/>
      <c r="KCC1" s="212"/>
      <c r="KCD1" s="212"/>
      <c r="KCE1" s="212"/>
      <c r="KCF1" s="212"/>
      <c r="KCG1" s="212"/>
      <c r="KCH1" s="212"/>
      <c r="KCI1" s="212"/>
      <c r="KCJ1" s="212"/>
      <c r="KCK1" s="212"/>
      <c r="KCL1" s="212"/>
      <c r="KCM1" s="212"/>
      <c r="KCN1" s="212"/>
      <c r="KCO1" s="212"/>
      <c r="KCP1" s="212"/>
      <c r="KCQ1" s="212"/>
      <c r="KCR1" s="212"/>
      <c r="KCS1" s="212"/>
      <c r="KCT1" s="212"/>
      <c r="KCU1" s="212"/>
      <c r="KCV1" s="212"/>
      <c r="KCW1" s="212"/>
      <c r="KCX1" s="212"/>
      <c r="KCY1" s="212"/>
      <c r="KCZ1" s="212"/>
      <c r="KDA1" s="212"/>
      <c r="KDB1" s="212"/>
      <c r="KDC1" s="212"/>
      <c r="KDD1" s="212"/>
      <c r="KDE1" s="212"/>
      <c r="KDF1" s="212"/>
      <c r="KDG1" s="212"/>
      <c r="KDH1" s="212"/>
      <c r="KDI1" s="212"/>
      <c r="KDJ1" s="212"/>
      <c r="KDK1" s="212"/>
      <c r="KDL1" s="212"/>
      <c r="KDM1" s="212"/>
      <c r="KDN1" s="212"/>
      <c r="KDO1" s="212"/>
      <c r="KDP1" s="212"/>
      <c r="KDQ1" s="212"/>
      <c r="KDR1" s="212"/>
      <c r="KDS1" s="212"/>
      <c r="KDT1" s="212"/>
      <c r="KDU1" s="212"/>
      <c r="KDV1" s="212"/>
      <c r="KDW1" s="212"/>
      <c r="KDX1" s="212"/>
      <c r="KDY1" s="212"/>
      <c r="KDZ1" s="212"/>
      <c r="KEA1" s="212"/>
      <c r="KEB1" s="212"/>
      <c r="KEC1" s="212"/>
      <c r="KED1" s="212"/>
      <c r="KEE1" s="212"/>
      <c r="KEF1" s="212"/>
      <c r="KEG1" s="212"/>
      <c r="KEH1" s="212"/>
      <c r="KEI1" s="212"/>
      <c r="KEJ1" s="212"/>
      <c r="KEK1" s="212"/>
      <c r="KEL1" s="212"/>
      <c r="KEM1" s="212"/>
      <c r="KEN1" s="212"/>
      <c r="KEO1" s="212"/>
      <c r="KEP1" s="212"/>
      <c r="KEQ1" s="212"/>
      <c r="KER1" s="212"/>
      <c r="KES1" s="212"/>
      <c r="KET1" s="212"/>
      <c r="KEU1" s="212"/>
      <c r="KEV1" s="212"/>
      <c r="KEW1" s="212"/>
      <c r="KEX1" s="212"/>
      <c r="KEY1" s="212"/>
      <c r="KEZ1" s="212"/>
      <c r="KFA1" s="212"/>
      <c r="KFB1" s="212"/>
      <c r="KFC1" s="212"/>
      <c r="KFD1" s="212"/>
      <c r="KFE1" s="212"/>
      <c r="KFF1" s="212"/>
      <c r="KFG1" s="212"/>
      <c r="KFH1" s="212"/>
      <c r="KFI1" s="212"/>
      <c r="KFJ1" s="212"/>
      <c r="KFK1" s="212"/>
      <c r="KFL1" s="212"/>
      <c r="KFM1" s="212"/>
      <c r="KFN1" s="212"/>
      <c r="KFO1" s="212"/>
      <c r="KFP1" s="212"/>
      <c r="KFQ1" s="212"/>
      <c r="KFR1" s="212"/>
      <c r="KFS1" s="212"/>
      <c r="KFT1" s="212"/>
      <c r="KFU1" s="212"/>
      <c r="KFV1" s="212"/>
      <c r="KFW1" s="212"/>
      <c r="KFX1" s="212"/>
      <c r="KFY1" s="212"/>
      <c r="KFZ1" s="212"/>
      <c r="KGA1" s="212"/>
      <c r="KGB1" s="212"/>
      <c r="KGC1" s="212"/>
      <c r="KGD1" s="212"/>
      <c r="KGE1" s="212"/>
      <c r="KGF1" s="212"/>
      <c r="KGG1" s="212"/>
      <c r="KGH1" s="212"/>
      <c r="KGI1" s="212"/>
      <c r="KGJ1" s="212"/>
      <c r="KGK1" s="212"/>
      <c r="KGL1" s="212"/>
      <c r="KGM1" s="212"/>
      <c r="KGN1" s="212"/>
      <c r="KGO1" s="212"/>
      <c r="KGP1" s="212"/>
      <c r="KGQ1" s="212"/>
      <c r="KGR1" s="212"/>
      <c r="KGS1" s="212"/>
      <c r="KGT1" s="212"/>
      <c r="KGU1" s="212"/>
      <c r="KGV1" s="212"/>
      <c r="KGW1" s="212"/>
      <c r="KGX1" s="212"/>
      <c r="KGY1" s="212"/>
      <c r="KGZ1" s="212"/>
      <c r="KHA1" s="212"/>
      <c r="KHB1" s="212"/>
      <c r="KHC1" s="212"/>
      <c r="KHD1" s="212"/>
      <c r="KHE1" s="212"/>
      <c r="KHF1" s="212"/>
      <c r="KHG1" s="212"/>
      <c r="KHH1" s="212"/>
      <c r="KHI1" s="212"/>
      <c r="KHJ1" s="212"/>
      <c r="KHK1" s="212"/>
      <c r="KHL1" s="212"/>
      <c r="KHM1" s="212"/>
      <c r="KHN1" s="212"/>
      <c r="KHO1" s="212"/>
      <c r="KHP1" s="212"/>
      <c r="KHQ1" s="212"/>
      <c r="KHR1" s="212"/>
      <c r="KHS1" s="212"/>
      <c r="KHT1" s="212"/>
      <c r="KHU1" s="212"/>
      <c r="KHV1" s="212"/>
      <c r="KHW1" s="212"/>
      <c r="KHX1" s="212"/>
      <c r="KHY1" s="212"/>
      <c r="KHZ1" s="212"/>
      <c r="KIA1" s="212"/>
      <c r="KIB1" s="212"/>
      <c r="KIC1" s="212"/>
      <c r="KID1" s="212"/>
      <c r="KIE1" s="212"/>
      <c r="KIF1" s="212"/>
      <c r="KIG1" s="212"/>
      <c r="KIH1" s="212"/>
      <c r="KII1" s="212"/>
      <c r="KIJ1" s="212"/>
      <c r="KIK1" s="212"/>
      <c r="KIL1" s="212"/>
      <c r="KIM1" s="212"/>
      <c r="KIN1" s="212"/>
      <c r="KIO1" s="212"/>
      <c r="KIP1" s="212"/>
      <c r="KIQ1" s="212"/>
      <c r="KIR1" s="212"/>
      <c r="KIS1" s="212"/>
      <c r="KIT1" s="212"/>
      <c r="KIU1" s="212"/>
      <c r="KIV1" s="212"/>
      <c r="KIW1" s="212"/>
      <c r="KIX1" s="212"/>
      <c r="KIY1" s="212"/>
      <c r="KIZ1" s="212"/>
      <c r="KJA1" s="212"/>
      <c r="KJB1" s="212"/>
      <c r="KJC1" s="212"/>
      <c r="KJD1" s="212"/>
      <c r="KJE1" s="212"/>
      <c r="KJF1" s="212"/>
      <c r="KJG1" s="212"/>
      <c r="KJH1" s="212"/>
      <c r="KJI1" s="212"/>
      <c r="KJJ1" s="212"/>
      <c r="KJK1" s="212"/>
      <c r="KJL1" s="212"/>
      <c r="KJM1" s="212"/>
      <c r="KJN1" s="212"/>
      <c r="KJO1" s="212"/>
      <c r="KJP1" s="212"/>
      <c r="KJQ1" s="212"/>
      <c r="KJR1" s="212"/>
      <c r="KJS1" s="212"/>
      <c r="KJT1" s="212"/>
      <c r="KJU1" s="212"/>
      <c r="KJV1" s="212"/>
      <c r="KJW1" s="212"/>
      <c r="KJX1" s="212"/>
      <c r="KJY1" s="212"/>
      <c r="KJZ1" s="212"/>
      <c r="KKA1" s="212"/>
      <c r="KKB1" s="212"/>
      <c r="KKC1" s="212"/>
      <c r="KKD1" s="212"/>
      <c r="KKE1" s="212"/>
      <c r="KKF1" s="212"/>
      <c r="KKG1" s="212"/>
      <c r="KKH1" s="212"/>
      <c r="KKI1" s="212"/>
      <c r="KKJ1" s="212"/>
      <c r="KKK1" s="212"/>
      <c r="KKL1" s="212"/>
      <c r="KKM1" s="212"/>
      <c r="KKN1" s="212"/>
      <c r="KKO1" s="212"/>
      <c r="KKP1" s="212"/>
      <c r="KKQ1" s="212"/>
      <c r="KKR1" s="212"/>
      <c r="KKS1" s="212"/>
      <c r="KKT1" s="212"/>
      <c r="KKU1" s="212"/>
      <c r="KKV1" s="212"/>
      <c r="KKW1" s="212"/>
      <c r="KKX1" s="212"/>
      <c r="KKY1" s="212"/>
      <c r="KKZ1" s="212"/>
      <c r="KLA1" s="212"/>
      <c r="KLB1" s="212"/>
      <c r="KLC1" s="212"/>
      <c r="KLD1" s="212"/>
      <c r="KLE1" s="212"/>
      <c r="KLF1" s="212"/>
      <c r="KLG1" s="212"/>
      <c r="KLH1" s="212"/>
      <c r="KLI1" s="212"/>
      <c r="KLJ1" s="212"/>
      <c r="KLK1" s="212"/>
      <c r="KLL1" s="212"/>
      <c r="KLM1" s="212"/>
      <c r="KLN1" s="212"/>
      <c r="KLO1" s="212"/>
      <c r="KLP1" s="212"/>
      <c r="KLQ1" s="212"/>
      <c r="KLR1" s="212"/>
      <c r="KLS1" s="212"/>
      <c r="KLT1" s="212"/>
      <c r="KLU1" s="212"/>
      <c r="KLV1" s="212"/>
      <c r="KLW1" s="212"/>
      <c r="KLX1" s="212"/>
      <c r="KLY1" s="212"/>
      <c r="KLZ1" s="212"/>
      <c r="KMA1" s="212"/>
      <c r="KMB1" s="212"/>
      <c r="KMC1" s="212"/>
      <c r="KMD1" s="212"/>
      <c r="KME1" s="212"/>
      <c r="KMF1" s="212"/>
      <c r="KMG1" s="212"/>
      <c r="KMH1" s="212"/>
      <c r="KMI1" s="212"/>
      <c r="KMJ1" s="212"/>
      <c r="KMK1" s="212"/>
      <c r="KML1" s="212"/>
      <c r="KMM1" s="212"/>
      <c r="KMN1" s="212"/>
      <c r="KMO1" s="212"/>
      <c r="KMP1" s="212"/>
      <c r="KMQ1" s="212"/>
      <c r="KMR1" s="212"/>
      <c r="KMS1" s="212"/>
      <c r="KMT1" s="212"/>
      <c r="KMU1" s="212"/>
      <c r="KMV1" s="212"/>
      <c r="KMW1" s="212"/>
      <c r="KMX1" s="212"/>
      <c r="KMY1" s="212"/>
      <c r="KMZ1" s="212"/>
      <c r="KNA1" s="212"/>
      <c r="KNB1" s="212"/>
      <c r="KNC1" s="212"/>
      <c r="KND1" s="212"/>
      <c r="KNE1" s="212"/>
      <c r="KNF1" s="212"/>
      <c r="KNG1" s="212"/>
      <c r="KNH1" s="212"/>
      <c r="KNI1" s="212"/>
      <c r="KNJ1" s="212"/>
      <c r="KNK1" s="212"/>
      <c r="KNL1" s="212"/>
      <c r="KNM1" s="212"/>
      <c r="KNN1" s="212"/>
      <c r="KNO1" s="212"/>
      <c r="KNP1" s="212"/>
      <c r="KNQ1" s="212"/>
      <c r="KNR1" s="212"/>
      <c r="KNS1" s="212"/>
      <c r="KNT1" s="212"/>
      <c r="KNU1" s="212"/>
      <c r="KNV1" s="212"/>
      <c r="KNW1" s="212"/>
      <c r="KNX1" s="212"/>
      <c r="KNY1" s="212"/>
      <c r="KNZ1" s="212"/>
      <c r="KOA1" s="212"/>
      <c r="KOB1" s="212"/>
      <c r="KOC1" s="212"/>
      <c r="KOD1" s="212"/>
      <c r="KOE1" s="212"/>
      <c r="KOF1" s="212"/>
      <c r="KOG1" s="212"/>
      <c r="KOH1" s="212"/>
      <c r="KOI1" s="212"/>
      <c r="KOJ1" s="212"/>
      <c r="KOK1" s="212"/>
      <c r="KOL1" s="212"/>
      <c r="KOM1" s="212"/>
      <c r="KON1" s="212"/>
      <c r="KOO1" s="212"/>
      <c r="KOP1" s="212"/>
      <c r="KOQ1" s="212"/>
      <c r="KOR1" s="212"/>
      <c r="KOS1" s="212"/>
      <c r="KOT1" s="212"/>
      <c r="KOU1" s="212"/>
      <c r="KOV1" s="212"/>
      <c r="KOW1" s="212"/>
      <c r="KOX1" s="212"/>
      <c r="KOY1" s="212"/>
      <c r="KOZ1" s="212"/>
      <c r="KPA1" s="212"/>
      <c r="KPB1" s="212"/>
      <c r="KPC1" s="212"/>
      <c r="KPD1" s="212"/>
      <c r="KPE1" s="212"/>
      <c r="KPF1" s="212"/>
      <c r="KPG1" s="212"/>
      <c r="KPH1" s="212"/>
      <c r="KPI1" s="212"/>
      <c r="KPJ1" s="212"/>
      <c r="KPK1" s="212"/>
      <c r="KPL1" s="212"/>
      <c r="KPM1" s="212"/>
      <c r="KPN1" s="212"/>
      <c r="KPO1" s="212"/>
      <c r="KPP1" s="212"/>
      <c r="KPQ1" s="212"/>
      <c r="KPR1" s="212"/>
      <c r="KPS1" s="212"/>
      <c r="KPT1" s="212"/>
      <c r="KPU1" s="212"/>
      <c r="KPV1" s="212"/>
      <c r="KPW1" s="212"/>
      <c r="KPX1" s="212"/>
      <c r="KPY1" s="212"/>
      <c r="KPZ1" s="212"/>
      <c r="KQA1" s="212"/>
      <c r="KQB1" s="212"/>
      <c r="KQC1" s="212"/>
      <c r="KQD1" s="212"/>
      <c r="KQE1" s="212"/>
      <c r="KQF1" s="212"/>
      <c r="KQG1" s="212"/>
      <c r="KQH1" s="212"/>
      <c r="KQI1" s="212"/>
      <c r="KQJ1" s="212"/>
      <c r="KQK1" s="212"/>
      <c r="KQL1" s="212"/>
      <c r="KQM1" s="212"/>
      <c r="KQN1" s="212"/>
      <c r="KQO1" s="212"/>
      <c r="KQP1" s="212"/>
      <c r="KQQ1" s="212"/>
      <c r="KQR1" s="212"/>
      <c r="KQS1" s="212"/>
      <c r="KQT1" s="212"/>
      <c r="KQU1" s="212"/>
      <c r="KQV1" s="212"/>
      <c r="KQW1" s="212"/>
      <c r="KQX1" s="212"/>
      <c r="KQY1" s="212"/>
      <c r="KQZ1" s="212"/>
      <c r="KRA1" s="212"/>
      <c r="KRB1" s="212"/>
      <c r="KRC1" s="212"/>
      <c r="KRD1" s="212"/>
      <c r="KRE1" s="212"/>
      <c r="KRF1" s="212"/>
      <c r="KRG1" s="212"/>
      <c r="KRH1" s="212"/>
      <c r="KRI1" s="212"/>
      <c r="KRJ1" s="212"/>
      <c r="KRK1" s="212"/>
      <c r="KRL1" s="212"/>
      <c r="KRM1" s="212"/>
      <c r="KRN1" s="212"/>
      <c r="KRO1" s="212"/>
      <c r="KRP1" s="212"/>
      <c r="KRQ1" s="212"/>
      <c r="KRR1" s="212"/>
      <c r="KRS1" s="212"/>
      <c r="KRT1" s="212"/>
      <c r="KRU1" s="212"/>
      <c r="KRV1" s="212"/>
      <c r="KRW1" s="212"/>
      <c r="KRX1" s="212"/>
      <c r="KRY1" s="212"/>
      <c r="KRZ1" s="212"/>
      <c r="KSA1" s="212"/>
      <c r="KSB1" s="212"/>
      <c r="KSC1" s="212"/>
      <c r="KSD1" s="212"/>
      <c r="KSE1" s="212"/>
      <c r="KSF1" s="212"/>
      <c r="KSG1" s="212"/>
      <c r="KSH1" s="212"/>
      <c r="KSI1" s="212"/>
      <c r="KSJ1" s="212"/>
      <c r="KSK1" s="212"/>
      <c r="KSL1" s="212"/>
      <c r="KSM1" s="212"/>
      <c r="KSN1" s="212"/>
      <c r="KSO1" s="212"/>
      <c r="KSP1" s="212"/>
      <c r="KSQ1" s="212"/>
      <c r="KSR1" s="212"/>
      <c r="KSS1" s="212"/>
      <c r="KST1" s="212"/>
      <c r="KSU1" s="212"/>
      <c r="KSV1" s="212"/>
      <c r="KSW1" s="212"/>
      <c r="KSX1" s="212"/>
      <c r="KSY1" s="212"/>
      <c r="KSZ1" s="212"/>
      <c r="KTA1" s="212"/>
      <c r="KTB1" s="212"/>
      <c r="KTC1" s="212"/>
      <c r="KTD1" s="212"/>
      <c r="KTE1" s="212"/>
      <c r="KTF1" s="212"/>
      <c r="KTG1" s="212"/>
      <c r="KTH1" s="212"/>
      <c r="KTI1" s="212"/>
      <c r="KTJ1" s="212"/>
      <c r="KTK1" s="212"/>
      <c r="KTL1" s="212"/>
      <c r="KTM1" s="212"/>
      <c r="KTN1" s="212"/>
      <c r="KTO1" s="212"/>
      <c r="KTP1" s="212"/>
      <c r="KTQ1" s="212"/>
      <c r="KTR1" s="212"/>
      <c r="KTS1" s="212"/>
      <c r="KTT1" s="212"/>
      <c r="KTU1" s="212"/>
      <c r="KTV1" s="212"/>
      <c r="KTW1" s="212"/>
      <c r="KTX1" s="212"/>
      <c r="KTY1" s="212"/>
      <c r="KTZ1" s="212"/>
      <c r="KUA1" s="212"/>
      <c r="KUB1" s="212"/>
      <c r="KUC1" s="212"/>
      <c r="KUD1" s="212"/>
      <c r="KUE1" s="212"/>
      <c r="KUF1" s="212"/>
      <c r="KUG1" s="212"/>
      <c r="KUH1" s="212"/>
      <c r="KUI1" s="212"/>
      <c r="KUJ1" s="212"/>
      <c r="KUK1" s="212"/>
      <c r="KUL1" s="212"/>
      <c r="KUM1" s="212"/>
      <c r="KUN1" s="212"/>
      <c r="KUO1" s="212"/>
      <c r="KUP1" s="212"/>
      <c r="KUQ1" s="212"/>
      <c r="KUR1" s="212"/>
      <c r="KUS1" s="212"/>
      <c r="KUT1" s="212"/>
      <c r="KUU1" s="212"/>
      <c r="KUV1" s="212"/>
      <c r="KUW1" s="212"/>
      <c r="KUX1" s="212"/>
      <c r="KUY1" s="212"/>
      <c r="KUZ1" s="212"/>
      <c r="KVA1" s="212"/>
      <c r="KVB1" s="212"/>
      <c r="KVC1" s="212"/>
      <c r="KVD1" s="212"/>
      <c r="KVE1" s="212"/>
      <c r="KVF1" s="212"/>
      <c r="KVG1" s="212"/>
      <c r="KVH1" s="212"/>
      <c r="KVI1" s="212"/>
      <c r="KVJ1" s="212"/>
      <c r="KVK1" s="212"/>
      <c r="KVL1" s="212"/>
      <c r="KVM1" s="212"/>
      <c r="KVN1" s="212"/>
      <c r="KVO1" s="212"/>
      <c r="KVP1" s="212"/>
      <c r="KVQ1" s="212"/>
      <c r="KVR1" s="212"/>
      <c r="KVS1" s="212"/>
      <c r="KVT1" s="212"/>
      <c r="KVU1" s="212"/>
      <c r="KVV1" s="212"/>
      <c r="KVW1" s="212"/>
      <c r="KVX1" s="212"/>
      <c r="KVY1" s="212"/>
      <c r="KVZ1" s="212"/>
      <c r="KWA1" s="212"/>
      <c r="KWB1" s="212"/>
      <c r="KWC1" s="212"/>
      <c r="KWD1" s="212"/>
      <c r="KWE1" s="212"/>
      <c r="KWF1" s="212"/>
      <c r="KWG1" s="212"/>
      <c r="KWH1" s="212"/>
      <c r="KWI1" s="212"/>
      <c r="KWJ1" s="212"/>
      <c r="KWK1" s="212"/>
      <c r="KWL1" s="212"/>
      <c r="KWM1" s="212"/>
      <c r="KWN1" s="212"/>
      <c r="KWO1" s="212"/>
      <c r="KWP1" s="212"/>
      <c r="KWQ1" s="212"/>
      <c r="KWR1" s="212"/>
      <c r="KWS1" s="212"/>
      <c r="KWT1" s="212"/>
      <c r="KWU1" s="212"/>
      <c r="KWV1" s="212"/>
      <c r="KWW1" s="212"/>
      <c r="KWX1" s="212"/>
      <c r="KWY1" s="212"/>
      <c r="KWZ1" s="212"/>
      <c r="KXA1" s="212"/>
      <c r="KXB1" s="212"/>
      <c r="KXC1" s="212"/>
      <c r="KXD1" s="212"/>
      <c r="KXE1" s="212"/>
      <c r="KXF1" s="212"/>
      <c r="KXG1" s="212"/>
      <c r="KXH1" s="212"/>
      <c r="KXI1" s="212"/>
      <c r="KXJ1" s="212"/>
      <c r="KXK1" s="212"/>
      <c r="KXL1" s="212"/>
      <c r="KXM1" s="212"/>
      <c r="KXN1" s="212"/>
      <c r="KXO1" s="212"/>
      <c r="KXP1" s="212"/>
      <c r="KXQ1" s="212"/>
      <c r="KXR1" s="212"/>
      <c r="KXS1" s="212"/>
      <c r="KXT1" s="212"/>
      <c r="KXU1" s="212"/>
      <c r="KXV1" s="212"/>
      <c r="KXW1" s="212"/>
      <c r="KXX1" s="212"/>
      <c r="KXY1" s="212"/>
      <c r="KXZ1" s="212"/>
      <c r="KYA1" s="212"/>
      <c r="KYB1" s="212"/>
      <c r="KYC1" s="212"/>
      <c r="KYD1" s="212"/>
      <c r="KYE1" s="212"/>
      <c r="KYF1" s="212"/>
      <c r="KYG1" s="212"/>
      <c r="KYH1" s="212"/>
      <c r="KYI1" s="212"/>
      <c r="KYJ1" s="212"/>
      <c r="KYK1" s="212"/>
      <c r="KYL1" s="212"/>
      <c r="KYM1" s="212"/>
      <c r="KYN1" s="212"/>
      <c r="KYO1" s="212"/>
      <c r="KYP1" s="212"/>
      <c r="KYQ1" s="212"/>
      <c r="KYR1" s="212"/>
      <c r="KYS1" s="212"/>
      <c r="KYT1" s="212"/>
      <c r="KYU1" s="212"/>
      <c r="KYV1" s="212"/>
      <c r="KYW1" s="212"/>
      <c r="KYX1" s="212"/>
      <c r="KYY1" s="212"/>
      <c r="KYZ1" s="212"/>
      <c r="KZA1" s="212"/>
      <c r="KZB1" s="212"/>
      <c r="KZC1" s="212"/>
      <c r="KZD1" s="212"/>
      <c r="KZE1" s="212"/>
      <c r="KZF1" s="212"/>
      <c r="KZG1" s="212"/>
      <c r="KZH1" s="212"/>
      <c r="KZI1" s="212"/>
      <c r="KZJ1" s="212"/>
      <c r="KZK1" s="212"/>
      <c r="KZL1" s="212"/>
      <c r="KZM1" s="212"/>
      <c r="KZN1" s="212"/>
      <c r="KZO1" s="212"/>
      <c r="KZP1" s="212"/>
      <c r="KZQ1" s="212"/>
      <c r="KZR1" s="212"/>
      <c r="KZS1" s="212"/>
      <c r="KZT1" s="212"/>
      <c r="KZU1" s="212"/>
      <c r="KZV1" s="212"/>
      <c r="KZW1" s="212"/>
      <c r="KZX1" s="212"/>
      <c r="KZY1" s="212"/>
      <c r="KZZ1" s="212"/>
      <c r="LAA1" s="212"/>
      <c r="LAB1" s="212"/>
      <c r="LAC1" s="212"/>
      <c r="LAD1" s="212"/>
      <c r="LAE1" s="212"/>
      <c r="LAF1" s="212"/>
      <c r="LAG1" s="212"/>
      <c r="LAH1" s="212"/>
      <c r="LAI1" s="212"/>
      <c r="LAJ1" s="212"/>
      <c r="LAK1" s="212"/>
      <c r="LAL1" s="212"/>
      <c r="LAM1" s="212"/>
      <c r="LAN1" s="212"/>
      <c r="LAO1" s="212"/>
      <c r="LAP1" s="212"/>
      <c r="LAQ1" s="212"/>
      <c r="LAR1" s="212"/>
      <c r="LAS1" s="212"/>
      <c r="LAT1" s="212"/>
      <c r="LAU1" s="212"/>
      <c r="LAV1" s="212"/>
      <c r="LAW1" s="212"/>
      <c r="LAX1" s="212"/>
      <c r="LAY1" s="212"/>
      <c r="LAZ1" s="212"/>
      <c r="LBA1" s="212"/>
      <c r="LBB1" s="212"/>
      <c r="LBC1" s="212"/>
      <c r="LBD1" s="212"/>
      <c r="LBE1" s="212"/>
      <c r="LBF1" s="212"/>
      <c r="LBG1" s="212"/>
      <c r="LBH1" s="212"/>
      <c r="LBI1" s="212"/>
      <c r="LBJ1" s="212"/>
      <c r="LBK1" s="212"/>
      <c r="LBL1" s="212"/>
      <c r="LBM1" s="212"/>
      <c r="LBN1" s="212"/>
      <c r="LBO1" s="212"/>
      <c r="LBP1" s="212"/>
      <c r="LBQ1" s="212"/>
      <c r="LBR1" s="212"/>
      <c r="LBS1" s="212"/>
      <c r="LBT1" s="212"/>
      <c r="LBU1" s="212"/>
      <c r="LBV1" s="212"/>
      <c r="LBW1" s="212"/>
      <c r="LBX1" s="212"/>
      <c r="LBY1" s="212"/>
      <c r="LBZ1" s="212"/>
      <c r="LCA1" s="212"/>
      <c r="LCB1" s="212"/>
      <c r="LCC1" s="212"/>
      <c r="LCD1" s="212"/>
      <c r="LCE1" s="212"/>
      <c r="LCF1" s="212"/>
      <c r="LCG1" s="212"/>
      <c r="LCH1" s="212"/>
      <c r="LCI1" s="212"/>
      <c r="LCJ1" s="212"/>
      <c r="LCK1" s="212"/>
      <c r="LCL1" s="212"/>
      <c r="LCM1" s="212"/>
      <c r="LCN1" s="212"/>
      <c r="LCO1" s="212"/>
      <c r="LCP1" s="212"/>
      <c r="LCQ1" s="212"/>
      <c r="LCR1" s="212"/>
      <c r="LCS1" s="212"/>
      <c r="LCT1" s="212"/>
      <c r="LCU1" s="212"/>
      <c r="LCV1" s="212"/>
      <c r="LCW1" s="212"/>
      <c r="LCX1" s="212"/>
      <c r="LCY1" s="212"/>
      <c r="LCZ1" s="212"/>
      <c r="LDA1" s="212"/>
      <c r="LDB1" s="212"/>
      <c r="LDC1" s="212"/>
      <c r="LDD1" s="212"/>
      <c r="LDE1" s="212"/>
      <c r="LDF1" s="212"/>
      <c r="LDG1" s="212"/>
      <c r="LDH1" s="212"/>
      <c r="LDI1" s="212"/>
      <c r="LDJ1" s="212"/>
      <c r="LDK1" s="212"/>
      <c r="LDL1" s="212"/>
      <c r="LDM1" s="212"/>
      <c r="LDN1" s="212"/>
      <c r="LDO1" s="212"/>
      <c r="LDP1" s="212"/>
      <c r="LDQ1" s="212"/>
      <c r="LDR1" s="212"/>
      <c r="LDS1" s="212"/>
      <c r="LDT1" s="212"/>
      <c r="LDU1" s="212"/>
      <c r="LDV1" s="212"/>
      <c r="LDW1" s="212"/>
      <c r="LDX1" s="212"/>
      <c r="LDY1" s="212"/>
      <c r="LDZ1" s="212"/>
      <c r="LEA1" s="212"/>
      <c r="LEB1" s="212"/>
      <c r="LEC1" s="212"/>
      <c r="LED1" s="212"/>
      <c r="LEE1" s="212"/>
      <c r="LEF1" s="212"/>
      <c r="LEG1" s="212"/>
      <c r="LEH1" s="212"/>
      <c r="LEI1" s="212"/>
      <c r="LEJ1" s="212"/>
      <c r="LEK1" s="212"/>
      <c r="LEL1" s="212"/>
      <c r="LEM1" s="212"/>
      <c r="LEN1" s="212"/>
      <c r="LEO1" s="212"/>
      <c r="LEP1" s="212"/>
      <c r="LEQ1" s="212"/>
      <c r="LER1" s="212"/>
      <c r="LES1" s="212"/>
      <c r="LET1" s="212"/>
      <c r="LEU1" s="212"/>
      <c r="LEV1" s="212"/>
      <c r="LEW1" s="212"/>
      <c r="LEX1" s="212"/>
      <c r="LEY1" s="212"/>
      <c r="LEZ1" s="212"/>
      <c r="LFA1" s="212"/>
      <c r="LFB1" s="212"/>
      <c r="LFC1" s="212"/>
      <c r="LFD1" s="212"/>
      <c r="LFE1" s="212"/>
      <c r="LFF1" s="212"/>
      <c r="LFG1" s="212"/>
      <c r="LFH1" s="212"/>
      <c r="LFI1" s="212"/>
      <c r="LFJ1" s="212"/>
      <c r="LFK1" s="212"/>
      <c r="LFL1" s="212"/>
      <c r="LFM1" s="212"/>
      <c r="LFN1" s="212"/>
      <c r="LFO1" s="212"/>
      <c r="LFP1" s="212"/>
      <c r="LFQ1" s="212"/>
      <c r="LFR1" s="212"/>
      <c r="LFS1" s="212"/>
      <c r="LFT1" s="212"/>
      <c r="LFU1" s="212"/>
      <c r="LFV1" s="212"/>
      <c r="LFW1" s="212"/>
      <c r="LFX1" s="212"/>
      <c r="LFY1" s="212"/>
      <c r="LFZ1" s="212"/>
      <c r="LGA1" s="212"/>
      <c r="LGB1" s="212"/>
      <c r="LGC1" s="212"/>
      <c r="LGD1" s="212"/>
      <c r="LGE1" s="212"/>
      <c r="LGF1" s="212"/>
      <c r="LGG1" s="212"/>
      <c r="LGH1" s="212"/>
      <c r="LGI1" s="212"/>
      <c r="LGJ1" s="212"/>
      <c r="LGK1" s="212"/>
      <c r="LGL1" s="212"/>
      <c r="LGM1" s="212"/>
      <c r="LGN1" s="212"/>
      <c r="LGO1" s="212"/>
      <c r="LGP1" s="212"/>
      <c r="LGQ1" s="212"/>
      <c r="LGR1" s="212"/>
      <c r="LGS1" s="212"/>
      <c r="LGT1" s="212"/>
      <c r="LGU1" s="212"/>
      <c r="LGV1" s="212"/>
      <c r="LGW1" s="212"/>
      <c r="LGX1" s="212"/>
      <c r="LGY1" s="212"/>
      <c r="LGZ1" s="212"/>
      <c r="LHA1" s="212"/>
      <c r="LHB1" s="212"/>
      <c r="LHC1" s="212"/>
      <c r="LHD1" s="212"/>
      <c r="LHE1" s="212"/>
      <c r="LHF1" s="212"/>
      <c r="LHG1" s="212"/>
      <c r="LHH1" s="212"/>
      <c r="LHI1" s="212"/>
      <c r="LHJ1" s="212"/>
      <c r="LHK1" s="212"/>
      <c r="LHL1" s="212"/>
      <c r="LHM1" s="212"/>
      <c r="LHN1" s="212"/>
      <c r="LHO1" s="212"/>
      <c r="LHP1" s="212"/>
      <c r="LHQ1" s="212"/>
      <c r="LHR1" s="212"/>
      <c r="LHS1" s="212"/>
      <c r="LHT1" s="212"/>
      <c r="LHU1" s="212"/>
      <c r="LHV1" s="212"/>
      <c r="LHW1" s="212"/>
      <c r="LHX1" s="212"/>
      <c r="LHY1" s="212"/>
      <c r="LHZ1" s="212"/>
      <c r="LIA1" s="212"/>
      <c r="LIB1" s="212"/>
      <c r="LIC1" s="212"/>
      <c r="LID1" s="212"/>
      <c r="LIE1" s="212"/>
      <c r="LIF1" s="212"/>
      <c r="LIG1" s="212"/>
      <c r="LIH1" s="212"/>
      <c r="LII1" s="212"/>
      <c r="LIJ1" s="212"/>
      <c r="LIK1" s="212"/>
      <c r="LIL1" s="212"/>
      <c r="LIM1" s="212"/>
      <c r="LIN1" s="212"/>
      <c r="LIO1" s="212"/>
      <c r="LIP1" s="212"/>
      <c r="LIQ1" s="212"/>
      <c r="LIR1" s="212"/>
      <c r="LIS1" s="212"/>
      <c r="LIT1" s="212"/>
      <c r="LIU1" s="212"/>
      <c r="LIV1" s="212"/>
      <c r="LIW1" s="212"/>
      <c r="LIX1" s="212"/>
      <c r="LIY1" s="212"/>
      <c r="LIZ1" s="212"/>
      <c r="LJA1" s="212"/>
      <c r="LJB1" s="212"/>
      <c r="LJC1" s="212"/>
      <c r="LJD1" s="212"/>
      <c r="LJE1" s="212"/>
      <c r="LJF1" s="212"/>
      <c r="LJG1" s="212"/>
      <c r="LJH1" s="212"/>
      <c r="LJI1" s="212"/>
      <c r="LJJ1" s="212"/>
      <c r="LJK1" s="212"/>
      <c r="LJL1" s="212"/>
      <c r="LJM1" s="212"/>
      <c r="LJN1" s="212"/>
      <c r="LJO1" s="212"/>
      <c r="LJP1" s="212"/>
      <c r="LJQ1" s="212"/>
      <c r="LJR1" s="212"/>
      <c r="LJS1" s="212"/>
      <c r="LJT1" s="212"/>
      <c r="LJU1" s="212"/>
      <c r="LJV1" s="212"/>
      <c r="LJW1" s="212"/>
      <c r="LJX1" s="212"/>
      <c r="LJY1" s="212"/>
      <c r="LJZ1" s="212"/>
      <c r="LKA1" s="212"/>
      <c r="LKB1" s="212"/>
      <c r="LKC1" s="212"/>
      <c r="LKD1" s="212"/>
      <c r="LKE1" s="212"/>
      <c r="LKF1" s="212"/>
      <c r="LKG1" s="212"/>
      <c r="LKH1" s="212"/>
      <c r="LKI1" s="212"/>
      <c r="LKJ1" s="212"/>
      <c r="LKK1" s="212"/>
      <c r="LKL1" s="212"/>
      <c r="LKM1" s="212"/>
      <c r="LKN1" s="212"/>
      <c r="LKO1" s="212"/>
      <c r="LKP1" s="212"/>
      <c r="LKQ1" s="212"/>
      <c r="LKR1" s="212"/>
      <c r="LKS1" s="212"/>
      <c r="LKT1" s="212"/>
      <c r="LKU1" s="212"/>
      <c r="LKV1" s="212"/>
      <c r="LKW1" s="212"/>
      <c r="LKX1" s="212"/>
      <c r="LKY1" s="212"/>
      <c r="LKZ1" s="212"/>
      <c r="LLA1" s="212"/>
      <c r="LLB1" s="212"/>
      <c r="LLC1" s="212"/>
      <c r="LLD1" s="212"/>
      <c r="LLE1" s="212"/>
      <c r="LLF1" s="212"/>
      <c r="LLG1" s="212"/>
      <c r="LLH1" s="212"/>
      <c r="LLI1" s="212"/>
      <c r="LLJ1" s="212"/>
      <c r="LLK1" s="212"/>
      <c r="LLL1" s="212"/>
      <c r="LLM1" s="212"/>
      <c r="LLN1" s="212"/>
      <c r="LLO1" s="212"/>
      <c r="LLP1" s="212"/>
      <c r="LLQ1" s="212"/>
      <c r="LLR1" s="212"/>
      <c r="LLS1" s="212"/>
      <c r="LLT1" s="212"/>
      <c r="LLU1" s="212"/>
      <c r="LLV1" s="212"/>
      <c r="LLW1" s="212"/>
      <c r="LLX1" s="212"/>
      <c r="LLY1" s="212"/>
      <c r="LLZ1" s="212"/>
      <c r="LMA1" s="212"/>
      <c r="LMB1" s="212"/>
      <c r="LMC1" s="212"/>
      <c r="LMD1" s="212"/>
      <c r="LME1" s="212"/>
      <c r="LMF1" s="212"/>
      <c r="LMG1" s="212"/>
      <c r="LMH1" s="212"/>
      <c r="LMI1" s="212"/>
      <c r="LMJ1" s="212"/>
      <c r="LMK1" s="212"/>
      <c r="LML1" s="212"/>
      <c r="LMM1" s="212"/>
      <c r="LMN1" s="212"/>
      <c r="LMO1" s="212"/>
      <c r="LMP1" s="212"/>
      <c r="LMQ1" s="212"/>
      <c r="LMR1" s="212"/>
      <c r="LMS1" s="212"/>
      <c r="LMT1" s="212"/>
      <c r="LMU1" s="212"/>
      <c r="LMV1" s="212"/>
      <c r="LMW1" s="212"/>
      <c r="LMX1" s="212"/>
      <c r="LMY1" s="212"/>
      <c r="LMZ1" s="212"/>
      <c r="LNA1" s="212"/>
      <c r="LNB1" s="212"/>
      <c r="LNC1" s="212"/>
      <c r="LND1" s="212"/>
      <c r="LNE1" s="212"/>
      <c r="LNF1" s="212"/>
      <c r="LNG1" s="212"/>
      <c r="LNH1" s="212"/>
      <c r="LNI1" s="212"/>
      <c r="LNJ1" s="212"/>
      <c r="LNK1" s="212"/>
      <c r="LNL1" s="212"/>
      <c r="LNM1" s="212"/>
      <c r="LNN1" s="212"/>
      <c r="LNO1" s="212"/>
      <c r="LNP1" s="212"/>
      <c r="LNQ1" s="212"/>
      <c r="LNR1" s="212"/>
      <c r="LNS1" s="212"/>
      <c r="LNT1" s="212"/>
      <c r="LNU1" s="212"/>
      <c r="LNV1" s="212"/>
      <c r="LNW1" s="212"/>
      <c r="LNX1" s="212"/>
      <c r="LNY1" s="212"/>
      <c r="LNZ1" s="212"/>
      <c r="LOA1" s="212"/>
      <c r="LOB1" s="212"/>
      <c r="LOC1" s="212"/>
      <c r="LOD1" s="212"/>
      <c r="LOE1" s="212"/>
      <c r="LOF1" s="212"/>
      <c r="LOG1" s="212"/>
      <c r="LOH1" s="212"/>
      <c r="LOI1" s="212"/>
      <c r="LOJ1" s="212"/>
      <c r="LOK1" s="212"/>
      <c r="LOL1" s="212"/>
      <c r="LOM1" s="212"/>
      <c r="LON1" s="212"/>
      <c r="LOO1" s="212"/>
      <c r="LOP1" s="212"/>
      <c r="LOQ1" s="212"/>
      <c r="LOR1" s="212"/>
      <c r="LOS1" s="212"/>
      <c r="LOT1" s="212"/>
      <c r="LOU1" s="212"/>
      <c r="LOV1" s="212"/>
      <c r="LOW1" s="212"/>
      <c r="LOX1" s="212"/>
      <c r="LOY1" s="212"/>
      <c r="LOZ1" s="212"/>
      <c r="LPA1" s="212"/>
      <c r="LPB1" s="212"/>
      <c r="LPC1" s="212"/>
      <c r="LPD1" s="212"/>
      <c r="LPE1" s="212"/>
      <c r="LPF1" s="212"/>
      <c r="LPG1" s="212"/>
      <c r="LPH1" s="212"/>
      <c r="LPI1" s="212"/>
      <c r="LPJ1" s="212"/>
      <c r="LPK1" s="212"/>
      <c r="LPL1" s="212"/>
      <c r="LPM1" s="212"/>
      <c r="LPN1" s="212"/>
      <c r="LPO1" s="212"/>
      <c r="LPP1" s="212"/>
      <c r="LPQ1" s="212"/>
      <c r="LPR1" s="212"/>
      <c r="LPS1" s="212"/>
      <c r="LPT1" s="212"/>
      <c r="LPU1" s="212"/>
      <c r="LPV1" s="212"/>
      <c r="LPW1" s="212"/>
      <c r="LPX1" s="212"/>
      <c r="LPY1" s="212"/>
      <c r="LPZ1" s="212"/>
      <c r="LQA1" s="212"/>
      <c r="LQB1" s="212"/>
      <c r="LQC1" s="212"/>
      <c r="LQD1" s="212"/>
      <c r="LQE1" s="212"/>
      <c r="LQF1" s="212"/>
      <c r="LQG1" s="212"/>
      <c r="LQH1" s="212"/>
      <c r="LQI1" s="212"/>
      <c r="LQJ1" s="212"/>
      <c r="LQK1" s="212"/>
      <c r="LQL1" s="212"/>
      <c r="LQM1" s="212"/>
      <c r="LQN1" s="212"/>
      <c r="LQO1" s="212"/>
      <c r="LQP1" s="212"/>
      <c r="LQQ1" s="212"/>
      <c r="LQR1" s="212"/>
      <c r="LQS1" s="212"/>
      <c r="LQT1" s="212"/>
      <c r="LQU1" s="212"/>
      <c r="LQV1" s="212"/>
      <c r="LQW1" s="212"/>
      <c r="LQX1" s="212"/>
      <c r="LQY1" s="212"/>
      <c r="LQZ1" s="212"/>
      <c r="LRA1" s="212"/>
      <c r="LRB1" s="212"/>
      <c r="LRC1" s="212"/>
      <c r="LRD1" s="212"/>
      <c r="LRE1" s="212"/>
      <c r="LRF1" s="212"/>
      <c r="LRG1" s="212"/>
      <c r="LRH1" s="212"/>
      <c r="LRI1" s="212"/>
      <c r="LRJ1" s="212"/>
      <c r="LRK1" s="212"/>
      <c r="LRL1" s="212"/>
      <c r="LRM1" s="212"/>
      <c r="LRN1" s="212"/>
      <c r="LRO1" s="212"/>
      <c r="LRP1" s="212"/>
      <c r="LRQ1" s="212"/>
      <c r="LRR1" s="212"/>
      <c r="LRS1" s="212"/>
      <c r="LRT1" s="212"/>
      <c r="LRU1" s="212"/>
      <c r="LRV1" s="212"/>
      <c r="LRW1" s="212"/>
      <c r="LRX1" s="212"/>
      <c r="LRY1" s="212"/>
      <c r="LRZ1" s="212"/>
      <c r="LSA1" s="212"/>
      <c r="LSB1" s="212"/>
      <c r="LSC1" s="212"/>
      <c r="LSD1" s="212"/>
      <c r="LSE1" s="212"/>
      <c r="LSF1" s="212"/>
      <c r="LSG1" s="212"/>
      <c r="LSH1" s="212"/>
      <c r="LSI1" s="212"/>
      <c r="LSJ1" s="212"/>
      <c r="LSK1" s="212"/>
      <c r="LSL1" s="212"/>
      <c r="LSM1" s="212"/>
      <c r="LSN1" s="212"/>
      <c r="LSO1" s="212"/>
      <c r="LSP1" s="212"/>
      <c r="LSQ1" s="212"/>
      <c r="LSR1" s="212"/>
      <c r="LSS1" s="212"/>
      <c r="LST1" s="212"/>
      <c r="LSU1" s="212"/>
      <c r="LSV1" s="212"/>
      <c r="LSW1" s="212"/>
      <c r="LSX1" s="212"/>
      <c r="LSY1" s="212"/>
      <c r="LSZ1" s="212"/>
      <c r="LTA1" s="212"/>
      <c r="LTB1" s="212"/>
      <c r="LTC1" s="212"/>
      <c r="LTD1" s="212"/>
      <c r="LTE1" s="212"/>
      <c r="LTF1" s="212"/>
      <c r="LTG1" s="212"/>
      <c r="LTH1" s="212"/>
      <c r="LTI1" s="212"/>
      <c r="LTJ1" s="212"/>
      <c r="LTK1" s="212"/>
      <c r="LTL1" s="212"/>
      <c r="LTM1" s="212"/>
      <c r="LTN1" s="212"/>
      <c r="LTO1" s="212"/>
      <c r="LTP1" s="212"/>
      <c r="LTQ1" s="212"/>
      <c r="LTR1" s="212"/>
      <c r="LTS1" s="212"/>
      <c r="LTT1" s="212"/>
      <c r="LTU1" s="212"/>
      <c r="LTV1" s="212"/>
      <c r="LTW1" s="212"/>
      <c r="LTX1" s="212"/>
      <c r="LTY1" s="212"/>
      <c r="LTZ1" s="212"/>
      <c r="LUA1" s="212"/>
      <c r="LUB1" s="212"/>
      <c r="LUC1" s="212"/>
      <c r="LUD1" s="212"/>
      <c r="LUE1" s="212"/>
      <c r="LUF1" s="212"/>
      <c r="LUG1" s="212"/>
      <c r="LUH1" s="212"/>
      <c r="LUI1" s="212"/>
      <c r="LUJ1" s="212"/>
      <c r="LUK1" s="212"/>
      <c r="LUL1" s="212"/>
      <c r="LUM1" s="212"/>
      <c r="LUN1" s="212"/>
      <c r="LUO1" s="212"/>
      <c r="LUP1" s="212"/>
      <c r="LUQ1" s="212"/>
      <c r="LUR1" s="212"/>
      <c r="LUS1" s="212"/>
      <c r="LUT1" s="212"/>
      <c r="LUU1" s="212"/>
      <c r="LUV1" s="212"/>
      <c r="LUW1" s="212"/>
      <c r="LUX1" s="212"/>
      <c r="LUY1" s="212"/>
      <c r="LUZ1" s="212"/>
      <c r="LVA1" s="212"/>
      <c r="LVB1" s="212"/>
      <c r="LVC1" s="212"/>
      <c r="LVD1" s="212"/>
      <c r="LVE1" s="212"/>
      <c r="LVF1" s="212"/>
      <c r="LVG1" s="212"/>
      <c r="LVH1" s="212"/>
      <c r="LVI1" s="212"/>
      <c r="LVJ1" s="212"/>
      <c r="LVK1" s="212"/>
      <c r="LVL1" s="212"/>
      <c r="LVM1" s="212"/>
      <c r="LVN1" s="212"/>
      <c r="LVO1" s="212"/>
      <c r="LVP1" s="212"/>
      <c r="LVQ1" s="212"/>
      <c r="LVR1" s="212"/>
      <c r="LVS1" s="212"/>
      <c r="LVT1" s="212"/>
      <c r="LVU1" s="212"/>
      <c r="LVV1" s="212"/>
      <c r="LVW1" s="212"/>
      <c r="LVX1" s="212"/>
      <c r="LVY1" s="212"/>
      <c r="LVZ1" s="212"/>
      <c r="LWA1" s="212"/>
      <c r="LWB1" s="212"/>
      <c r="LWC1" s="212"/>
      <c r="LWD1" s="212"/>
      <c r="LWE1" s="212"/>
      <c r="LWF1" s="212"/>
      <c r="LWG1" s="212"/>
      <c r="LWH1" s="212"/>
      <c r="LWI1" s="212"/>
      <c r="LWJ1" s="212"/>
      <c r="LWK1" s="212"/>
      <c r="LWL1" s="212"/>
      <c r="LWM1" s="212"/>
      <c r="LWN1" s="212"/>
      <c r="LWO1" s="212"/>
      <c r="LWP1" s="212"/>
      <c r="LWQ1" s="212"/>
      <c r="LWR1" s="212"/>
      <c r="LWS1" s="212"/>
      <c r="LWT1" s="212"/>
      <c r="LWU1" s="212"/>
      <c r="LWV1" s="212"/>
      <c r="LWW1" s="212"/>
      <c r="LWX1" s="212"/>
      <c r="LWY1" s="212"/>
      <c r="LWZ1" s="212"/>
      <c r="LXA1" s="212"/>
      <c r="LXB1" s="212"/>
      <c r="LXC1" s="212"/>
      <c r="LXD1" s="212"/>
      <c r="LXE1" s="212"/>
      <c r="LXF1" s="212"/>
      <c r="LXG1" s="212"/>
      <c r="LXH1" s="212"/>
      <c r="LXI1" s="212"/>
      <c r="LXJ1" s="212"/>
      <c r="LXK1" s="212"/>
      <c r="LXL1" s="212"/>
      <c r="LXM1" s="212"/>
      <c r="LXN1" s="212"/>
      <c r="LXO1" s="212"/>
      <c r="LXP1" s="212"/>
      <c r="LXQ1" s="212"/>
      <c r="LXR1" s="212"/>
      <c r="LXS1" s="212"/>
      <c r="LXT1" s="212"/>
      <c r="LXU1" s="212"/>
      <c r="LXV1" s="212"/>
      <c r="LXW1" s="212"/>
      <c r="LXX1" s="212"/>
      <c r="LXY1" s="212"/>
      <c r="LXZ1" s="212"/>
      <c r="LYA1" s="212"/>
      <c r="LYB1" s="212"/>
      <c r="LYC1" s="212"/>
      <c r="LYD1" s="212"/>
      <c r="LYE1" s="212"/>
      <c r="LYF1" s="212"/>
      <c r="LYG1" s="212"/>
      <c r="LYH1" s="212"/>
      <c r="LYI1" s="212"/>
      <c r="LYJ1" s="212"/>
      <c r="LYK1" s="212"/>
      <c r="LYL1" s="212"/>
      <c r="LYM1" s="212"/>
      <c r="LYN1" s="212"/>
      <c r="LYO1" s="212"/>
      <c r="LYP1" s="212"/>
      <c r="LYQ1" s="212"/>
      <c r="LYR1" s="212"/>
      <c r="LYS1" s="212"/>
      <c r="LYT1" s="212"/>
      <c r="LYU1" s="212"/>
      <c r="LYV1" s="212"/>
      <c r="LYW1" s="212"/>
      <c r="LYX1" s="212"/>
      <c r="LYY1" s="212"/>
      <c r="LYZ1" s="212"/>
      <c r="LZA1" s="212"/>
      <c r="LZB1" s="212"/>
      <c r="LZC1" s="212"/>
      <c r="LZD1" s="212"/>
      <c r="LZE1" s="212"/>
      <c r="LZF1" s="212"/>
      <c r="LZG1" s="212"/>
      <c r="LZH1" s="212"/>
      <c r="LZI1" s="212"/>
      <c r="LZJ1" s="212"/>
      <c r="LZK1" s="212"/>
      <c r="LZL1" s="212"/>
      <c r="LZM1" s="212"/>
      <c r="LZN1" s="212"/>
      <c r="LZO1" s="212"/>
      <c r="LZP1" s="212"/>
      <c r="LZQ1" s="212"/>
      <c r="LZR1" s="212"/>
      <c r="LZS1" s="212"/>
      <c r="LZT1" s="212"/>
      <c r="LZU1" s="212"/>
      <c r="LZV1" s="212"/>
      <c r="LZW1" s="212"/>
      <c r="LZX1" s="212"/>
      <c r="LZY1" s="212"/>
      <c r="LZZ1" s="212"/>
      <c r="MAA1" s="212"/>
      <c r="MAB1" s="212"/>
      <c r="MAC1" s="212"/>
      <c r="MAD1" s="212"/>
      <c r="MAE1" s="212"/>
      <c r="MAF1" s="212"/>
      <c r="MAG1" s="212"/>
      <c r="MAH1" s="212"/>
      <c r="MAI1" s="212"/>
      <c r="MAJ1" s="212"/>
      <c r="MAK1" s="212"/>
      <c r="MAL1" s="212"/>
      <c r="MAM1" s="212"/>
      <c r="MAN1" s="212"/>
      <c r="MAO1" s="212"/>
      <c r="MAP1" s="212"/>
      <c r="MAQ1" s="212"/>
      <c r="MAR1" s="212"/>
      <c r="MAS1" s="212"/>
      <c r="MAT1" s="212"/>
      <c r="MAU1" s="212"/>
      <c r="MAV1" s="212"/>
      <c r="MAW1" s="212"/>
      <c r="MAX1" s="212"/>
      <c r="MAY1" s="212"/>
      <c r="MAZ1" s="212"/>
      <c r="MBA1" s="212"/>
      <c r="MBB1" s="212"/>
      <c r="MBC1" s="212"/>
      <c r="MBD1" s="212"/>
      <c r="MBE1" s="212"/>
      <c r="MBF1" s="212"/>
      <c r="MBG1" s="212"/>
      <c r="MBH1" s="212"/>
      <c r="MBI1" s="212"/>
      <c r="MBJ1" s="212"/>
      <c r="MBK1" s="212"/>
      <c r="MBL1" s="212"/>
      <c r="MBM1" s="212"/>
      <c r="MBN1" s="212"/>
      <c r="MBO1" s="212"/>
      <c r="MBP1" s="212"/>
      <c r="MBQ1" s="212"/>
      <c r="MBR1" s="212"/>
      <c r="MBS1" s="212"/>
      <c r="MBT1" s="212"/>
      <c r="MBU1" s="212"/>
      <c r="MBV1" s="212"/>
      <c r="MBW1" s="212"/>
      <c r="MBX1" s="212"/>
      <c r="MBY1" s="212"/>
      <c r="MBZ1" s="212"/>
      <c r="MCA1" s="212"/>
      <c r="MCB1" s="212"/>
      <c r="MCC1" s="212"/>
      <c r="MCD1" s="212"/>
      <c r="MCE1" s="212"/>
      <c r="MCF1" s="212"/>
      <c r="MCG1" s="212"/>
      <c r="MCH1" s="212"/>
      <c r="MCI1" s="212"/>
      <c r="MCJ1" s="212"/>
      <c r="MCK1" s="212"/>
      <c r="MCL1" s="212"/>
      <c r="MCM1" s="212"/>
      <c r="MCN1" s="212"/>
      <c r="MCO1" s="212"/>
      <c r="MCP1" s="212"/>
      <c r="MCQ1" s="212"/>
      <c r="MCR1" s="212"/>
      <c r="MCS1" s="212"/>
      <c r="MCT1" s="212"/>
      <c r="MCU1" s="212"/>
      <c r="MCV1" s="212"/>
      <c r="MCW1" s="212"/>
      <c r="MCX1" s="212"/>
      <c r="MCY1" s="212"/>
      <c r="MCZ1" s="212"/>
      <c r="MDA1" s="212"/>
      <c r="MDB1" s="212"/>
      <c r="MDC1" s="212"/>
      <c r="MDD1" s="212"/>
      <c r="MDE1" s="212"/>
      <c r="MDF1" s="212"/>
      <c r="MDG1" s="212"/>
      <c r="MDH1" s="212"/>
      <c r="MDI1" s="212"/>
      <c r="MDJ1" s="212"/>
      <c r="MDK1" s="212"/>
      <c r="MDL1" s="212"/>
      <c r="MDM1" s="212"/>
      <c r="MDN1" s="212"/>
      <c r="MDO1" s="212"/>
      <c r="MDP1" s="212"/>
      <c r="MDQ1" s="212"/>
      <c r="MDR1" s="212"/>
      <c r="MDS1" s="212"/>
      <c r="MDT1" s="212"/>
      <c r="MDU1" s="212"/>
      <c r="MDV1" s="212"/>
      <c r="MDW1" s="212"/>
      <c r="MDX1" s="212"/>
      <c r="MDY1" s="212"/>
      <c r="MDZ1" s="212"/>
      <c r="MEA1" s="212"/>
      <c r="MEB1" s="212"/>
      <c r="MEC1" s="212"/>
      <c r="MED1" s="212"/>
      <c r="MEE1" s="212"/>
      <c r="MEF1" s="212"/>
      <c r="MEG1" s="212"/>
      <c r="MEH1" s="212"/>
      <c r="MEI1" s="212"/>
      <c r="MEJ1" s="212"/>
      <c r="MEK1" s="212"/>
      <c r="MEL1" s="212"/>
      <c r="MEM1" s="212"/>
      <c r="MEN1" s="212"/>
      <c r="MEO1" s="212"/>
      <c r="MEP1" s="212"/>
      <c r="MEQ1" s="212"/>
      <c r="MER1" s="212"/>
      <c r="MES1" s="212"/>
      <c r="MET1" s="212"/>
      <c r="MEU1" s="212"/>
      <c r="MEV1" s="212"/>
      <c r="MEW1" s="212"/>
      <c r="MEX1" s="212"/>
      <c r="MEY1" s="212"/>
      <c r="MEZ1" s="212"/>
      <c r="MFA1" s="212"/>
      <c r="MFB1" s="212"/>
      <c r="MFC1" s="212"/>
      <c r="MFD1" s="212"/>
      <c r="MFE1" s="212"/>
      <c r="MFF1" s="212"/>
      <c r="MFG1" s="212"/>
      <c r="MFH1" s="212"/>
      <c r="MFI1" s="212"/>
      <c r="MFJ1" s="212"/>
      <c r="MFK1" s="212"/>
      <c r="MFL1" s="212"/>
      <c r="MFM1" s="212"/>
      <c r="MFN1" s="212"/>
      <c r="MFO1" s="212"/>
      <c r="MFP1" s="212"/>
      <c r="MFQ1" s="212"/>
      <c r="MFR1" s="212"/>
      <c r="MFS1" s="212"/>
      <c r="MFT1" s="212"/>
      <c r="MFU1" s="212"/>
      <c r="MFV1" s="212"/>
      <c r="MFW1" s="212"/>
      <c r="MFX1" s="212"/>
      <c r="MFY1" s="212"/>
      <c r="MFZ1" s="212"/>
      <c r="MGA1" s="212"/>
      <c r="MGB1" s="212"/>
      <c r="MGC1" s="212"/>
      <c r="MGD1" s="212"/>
      <c r="MGE1" s="212"/>
      <c r="MGF1" s="212"/>
      <c r="MGG1" s="212"/>
      <c r="MGH1" s="212"/>
      <c r="MGI1" s="212"/>
      <c r="MGJ1" s="212"/>
      <c r="MGK1" s="212"/>
      <c r="MGL1" s="212"/>
      <c r="MGM1" s="212"/>
      <c r="MGN1" s="212"/>
      <c r="MGO1" s="212"/>
      <c r="MGP1" s="212"/>
      <c r="MGQ1" s="212"/>
      <c r="MGR1" s="212"/>
      <c r="MGS1" s="212"/>
      <c r="MGT1" s="212"/>
      <c r="MGU1" s="212"/>
      <c r="MGV1" s="212"/>
      <c r="MGW1" s="212"/>
      <c r="MGX1" s="212"/>
      <c r="MGY1" s="212"/>
      <c r="MGZ1" s="212"/>
      <c r="MHA1" s="212"/>
      <c r="MHB1" s="212"/>
      <c r="MHC1" s="212"/>
      <c r="MHD1" s="212"/>
      <c r="MHE1" s="212"/>
      <c r="MHF1" s="212"/>
      <c r="MHG1" s="212"/>
      <c r="MHH1" s="212"/>
      <c r="MHI1" s="212"/>
      <c r="MHJ1" s="212"/>
      <c r="MHK1" s="212"/>
      <c r="MHL1" s="212"/>
      <c r="MHM1" s="212"/>
      <c r="MHN1" s="212"/>
      <c r="MHO1" s="212"/>
      <c r="MHP1" s="212"/>
      <c r="MHQ1" s="212"/>
      <c r="MHR1" s="212"/>
      <c r="MHS1" s="212"/>
      <c r="MHT1" s="212"/>
      <c r="MHU1" s="212"/>
      <c r="MHV1" s="212"/>
      <c r="MHW1" s="212"/>
      <c r="MHX1" s="212"/>
      <c r="MHY1" s="212"/>
      <c r="MHZ1" s="212"/>
      <c r="MIA1" s="212"/>
      <c r="MIB1" s="212"/>
      <c r="MIC1" s="212"/>
      <c r="MID1" s="212"/>
      <c r="MIE1" s="212"/>
      <c r="MIF1" s="212"/>
      <c r="MIG1" s="212"/>
      <c r="MIH1" s="212"/>
      <c r="MII1" s="212"/>
      <c r="MIJ1" s="212"/>
      <c r="MIK1" s="212"/>
      <c r="MIL1" s="212"/>
      <c r="MIM1" s="212"/>
      <c r="MIN1" s="212"/>
      <c r="MIO1" s="212"/>
      <c r="MIP1" s="212"/>
      <c r="MIQ1" s="212"/>
      <c r="MIR1" s="212"/>
      <c r="MIS1" s="212"/>
      <c r="MIT1" s="212"/>
      <c r="MIU1" s="212"/>
      <c r="MIV1" s="212"/>
      <c r="MIW1" s="212"/>
      <c r="MIX1" s="212"/>
      <c r="MIY1" s="212"/>
      <c r="MIZ1" s="212"/>
      <c r="MJA1" s="212"/>
      <c r="MJB1" s="212"/>
      <c r="MJC1" s="212"/>
      <c r="MJD1" s="212"/>
      <c r="MJE1" s="212"/>
      <c r="MJF1" s="212"/>
      <c r="MJG1" s="212"/>
      <c r="MJH1" s="212"/>
      <c r="MJI1" s="212"/>
      <c r="MJJ1" s="212"/>
      <c r="MJK1" s="212"/>
      <c r="MJL1" s="212"/>
      <c r="MJM1" s="212"/>
      <c r="MJN1" s="212"/>
      <c r="MJO1" s="212"/>
      <c r="MJP1" s="212"/>
      <c r="MJQ1" s="212"/>
      <c r="MJR1" s="212"/>
      <c r="MJS1" s="212"/>
      <c r="MJT1" s="212"/>
      <c r="MJU1" s="212"/>
      <c r="MJV1" s="212"/>
      <c r="MJW1" s="212"/>
      <c r="MJX1" s="212"/>
      <c r="MJY1" s="212"/>
      <c r="MJZ1" s="212"/>
      <c r="MKA1" s="212"/>
      <c r="MKB1" s="212"/>
      <c r="MKC1" s="212"/>
      <c r="MKD1" s="212"/>
      <c r="MKE1" s="212"/>
      <c r="MKF1" s="212"/>
      <c r="MKG1" s="212"/>
      <c r="MKH1" s="212"/>
      <c r="MKI1" s="212"/>
      <c r="MKJ1" s="212"/>
      <c r="MKK1" s="212"/>
      <c r="MKL1" s="212"/>
      <c r="MKM1" s="212"/>
      <c r="MKN1" s="212"/>
      <c r="MKO1" s="212"/>
      <c r="MKP1" s="212"/>
      <c r="MKQ1" s="212"/>
      <c r="MKR1" s="212"/>
      <c r="MKS1" s="212"/>
      <c r="MKT1" s="212"/>
      <c r="MKU1" s="212"/>
      <c r="MKV1" s="212"/>
      <c r="MKW1" s="212"/>
      <c r="MKX1" s="212"/>
      <c r="MKY1" s="212"/>
      <c r="MKZ1" s="212"/>
      <c r="MLA1" s="212"/>
      <c r="MLB1" s="212"/>
      <c r="MLC1" s="212"/>
      <c r="MLD1" s="212"/>
      <c r="MLE1" s="212"/>
      <c r="MLF1" s="212"/>
      <c r="MLG1" s="212"/>
      <c r="MLH1" s="212"/>
      <c r="MLI1" s="212"/>
      <c r="MLJ1" s="212"/>
      <c r="MLK1" s="212"/>
      <c r="MLL1" s="212"/>
      <c r="MLM1" s="212"/>
      <c r="MLN1" s="212"/>
      <c r="MLO1" s="212"/>
      <c r="MLP1" s="212"/>
      <c r="MLQ1" s="212"/>
      <c r="MLR1" s="212"/>
      <c r="MLS1" s="212"/>
      <c r="MLT1" s="212"/>
      <c r="MLU1" s="212"/>
      <c r="MLV1" s="212"/>
      <c r="MLW1" s="212"/>
      <c r="MLX1" s="212"/>
      <c r="MLY1" s="212"/>
      <c r="MLZ1" s="212"/>
      <c r="MMA1" s="212"/>
      <c r="MMB1" s="212"/>
      <c r="MMC1" s="212"/>
      <c r="MMD1" s="212"/>
      <c r="MME1" s="212"/>
      <c r="MMF1" s="212"/>
      <c r="MMG1" s="212"/>
      <c r="MMH1" s="212"/>
      <c r="MMI1" s="212"/>
      <c r="MMJ1" s="212"/>
      <c r="MMK1" s="212"/>
      <c r="MML1" s="212"/>
      <c r="MMM1" s="212"/>
      <c r="MMN1" s="212"/>
      <c r="MMO1" s="212"/>
      <c r="MMP1" s="212"/>
      <c r="MMQ1" s="212"/>
      <c r="MMR1" s="212"/>
      <c r="MMS1" s="212"/>
      <c r="MMT1" s="212"/>
      <c r="MMU1" s="212"/>
      <c r="MMV1" s="212"/>
      <c r="MMW1" s="212"/>
      <c r="MMX1" s="212"/>
      <c r="MMY1" s="212"/>
      <c r="MMZ1" s="212"/>
      <c r="MNA1" s="212"/>
      <c r="MNB1" s="212"/>
      <c r="MNC1" s="212"/>
      <c r="MND1" s="212"/>
      <c r="MNE1" s="212"/>
      <c r="MNF1" s="212"/>
      <c r="MNG1" s="212"/>
      <c r="MNH1" s="212"/>
      <c r="MNI1" s="212"/>
      <c r="MNJ1" s="212"/>
      <c r="MNK1" s="212"/>
      <c r="MNL1" s="212"/>
      <c r="MNM1" s="212"/>
      <c r="MNN1" s="212"/>
      <c r="MNO1" s="212"/>
      <c r="MNP1" s="212"/>
      <c r="MNQ1" s="212"/>
      <c r="MNR1" s="212"/>
      <c r="MNS1" s="212"/>
      <c r="MNT1" s="212"/>
      <c r="MNU1" s="212"/>
      <c r="MNV1" s="212"/>
      <c r="MNW1" s="212"/>
      <c r="MNX1" s="212"/>
      <c r="MNY1" s="212"/>
      <c r="MNZ1" s="212"/>
      <c r="MOA1" s="212"/>
      <c r="MOB1" s="212"/>
      <c r="MOC1" s="212"/>
      <c r="MOD1" s="212"/>
      <c r="MOE1" s="212"/>
      <c r="MOF1" s="212"/>
      <c r="MOG1" s="212"/>
      <c r="MOH1" s="212"/>
      <c r="MOI1" s="212"/>
      <c r="MOJ1" s="212"/>
      <c r="MOK1" s="212"/>
      <c r="MOL1" s="212"/>
      <c r="MOM1" s="212"/>
      <c r="MON1" s="212"/>
      <c r="MOO1" s="212"/>
      <c r="MOP1" s="212"/>
      <c r="MOQ1" s="212"/>
      <c r="MOR1" s="212"/>
      <c r="MOS1" s="212"/>
      <c r="MOT1" s="212"/>
      <c r="MOU1" s="212"/>
      <c r="MOV1" s="212"/>
      <c r="MOW1" s="212"/>
      <c r="MOX1" s="212"/>
      <c r="MOY1" s="212"/>
      <c r="MOZ1" s="212"/>
      <c r="MPA1" s="212"/>
      <c r="MPB1" s="212"/>
      <c r="MPC1" s="212"/>
      <c r="MPD1" s="212"/>
      <c r="MPE1" s="212"/>
      <c r="MPF1" s="212"/>
      <c r="MPG1" s="212"/>
      <c r="MPH1" s="212"/>
      <c r="MPI1" s="212"/>
      <c r="MPJ1" s="212"/>
      <c r="MPK1" s="212"/>
      <c r="MPL1" s="212"/>
      <c r="MPM1" s="212"/>
      <c r="MPN1" s="212"/>
      <c r="MPO1" s="212"/>
      <c r="MPP1" s="212"/>
      <c r="MPQ1" s="212"/>
      <c r="MPR1" s="212"/>
      <c r="MPS1" s="212"/>
      <c r="MPT1" s="212"/>
      <c r="MPU1" s="212"/>
      <c r="MPV1" s="212"/>
      <c r="MPW1" s="212"/>
      <c r="MPX1" s="212"/>
      <c r="MPY1" s="212"/>
      <c r="MPZ1" s="212"/>
      <c r="MQA1" s="212"/>
      <c r="MQB1" s="212"/>
      <c r="MQC1" s="212"/>
      <c r="MQD1" s="212"/>
      <c r="MQE1" s="212"/>
      <c r="MQF1" s="212"/>
      <c r="MQG1" s="212"/>
      <c r="MQH1" s="212"/>
      <c r="MQI1" s="212"/>
      <c r="MQJ1" s="212"/>
      <c r="MQK1" s="212"/>
      <c r="MQL1" s="212"/>
      <c r="MQM1" s="212"/>
      <c r="MQN1" s="212"/>
      <c r="MQO1" s="212"/>
      <c r="MQP1" s="212"/>
      <c r="MQQ1" s="212"/>
      <c r="MQR1" s="212"/>
      <c r="MQS1" s="212"/>
      <c r="MQT1" s="212"/>
      <c r="MQU1" s="212"/>
      <c r="MQV1" s="212"/>
      <c r="MQW1" s="212"/>
      <c r="MQX1" s="212"/>
      <c r="MQY1" s="212"/>
      <c r="MQZ1" s="212"/>
      <c r="MRA1" s="212"/>
      <c r="MRB1" s="212"/>
      <c r="MRC1" s="212"/>
      <c r="MRD1" s="212"/>
      <c r="MRE1" s="212"/>
      <c r="MRF1" s="212"/>
      <c r="MRG1" s="212"/>
      <c r="MRH1" s="212"/>
      <c r="MRI1" s="212"/>
      <c r="MRJ1" s="212"/>
      <c r="MRK1" s="212"/>
      <c r="MRL1" s="212"/>
      <c r="MRM1" s="212"/>
      <c r="MRN1" s="212"/>
      <c r="MRO1" s="212"/>
      <c r="MRP1" s="212"/>
      <c r="MRQ1" s="212"/>
      <c r="MRR1" s="212"/>
      <c r="MRS1" s="212"/>
      <c r="MRT1" s="212"/>
      <c r="MRU1" s="212"/>
      <c r="MRV1" s="212"/>
      <c r="MRW1" s="212"/>
      <c r="MRX1" s="212"/>
      <c r="MRY1" s="212"/>
      <c r="MRZ1" s="212"/>
      <c r="MSA1" s="212"/>
      <c r="MSB1" s="212"/>
      <c r="MSC1" s="212"/>
      <c r="MSD1" s="212"/>
      <c r="MSE1" s="212"/>
      <c r="MSF1" s="212"/>
      <c r="MSG1" s="212"/>
      <c r="MSH1" s="212"/>
      <c r="MSI1" s="212"/>
      <c r="MSJ1" s="212"/>
      <c r="MSK1" s="212"/>
      <c r="MSL1" s="212"/>
      <c r="MSM1" s="212"/>
      <c r="MSN1" s="212"/>
      <c r="MSO1" s="212"/>
      <c r="MSP1" s="212"/>
      <c r="MSQ1" s="212"/>
      <c r="MSR1" s="212"/>
      <c r="MSS1" s="212"/>
      <c r="MST1" s="212"/>
      <c r="MSU1" s="212"/>
      <c r="MSV1" s="212"/>
      <c r="MSW1" s="212"/>
      <c r="MSX1" s="212"/>
      <c r="MSY1" s="212"/>
      <c r="MSZ1" s="212"/>
      <c r="MTA1" s="212"/>
      <c r="MTB1" s="212"/>
      <c r="MTC1" s="212"/>
      <c r="MTD1" s="212"/>
      <c r="MTE1" s="212"/>
      <c r="MTF1" s="212"/>
      <c r="MTG1" s="212"/>
      <c r="MTH1" s="212"/>
      <c r="MTI1" s="212"/>
      <c r="MTJ1" s="212"/>
      <c r="MTK1" s="212"/>
      <c r="MTL1" s="212"/>
      <c r="MTM1" s="212"/>
      <c r="MTN1" s="212"/>
      <c r="MTO1" s="212"/>
      <c r="MTP1" s="212"/>
      <c r="MTQ1" s="212"/>
      <c r="MTR1" s="212"/>
      <c r="MTS1" s="212"/>
      <c r="MTT1" s="212"/>
      <c r="MTU1" s="212"/>
      <c r="MTV1" s="212"/>
      <c r="MTW1" s="212"/>
      <c r="MTX1" s="212"/>
      <c r="MTY1" s="212"/>
      <c r="MTZ1" s="212"/>
      <c r="MUA1" s="212"/>
      <c r="MUB1" s="212"/>
      <c r="MUC1" s="212"/>
      <c r="MUD1" s="212"/>
      <c r="MUE1" s="212"/>
      <c r="MUF1" s="212"/>
      <c r="MUG1" s="212"/>
      <c r="MUH1" s="212"/>
      <c r="MUI1" s="212"/>
      <c r="MUJ1" s="212"/>
      <c r="MUK1" s="212"/>
      <c r="MUL1" s="212"/>
      <c r="MUM1" s="212"/>
      <c r="MUN1" s="212"/>
      <c r="MUO1" s="212"/>
      <c r="MUP1" s="212"/>
      <c r="MUQ1" s="212"/>
      <c r="MUR1" s="212"/>
      <c r="MUS1" s="212"/>
      <c r="MUT1" s="212"/>
      <c r="MUU1" s="212"/>
      <c r="MUV1" s="212"/>
      <c r="MUW1" s="212"/>
      <c r="MUX1" s="212"/>
      <c r="MUY1" s="212"/>
      <c r="MUZ1" s="212"/>
      <c r="MVA1" s="212"/>
      <c r="MVB1" s="212"/>
      <c r="MVC1" s="212"/>
      <c r="MVD1" s="212"/>
      <c r="MVE1" s="212"/>
      <c r="MVF1" s="212"/>
      <c r="MVG1" s="212"/>
      <c r="MVH1" s="212"/>
      <c r="MVI1" s="212"/>
      <c r="MVJ1" s="212"/>
      <c r="MVK1" s="212"/>
      <c r="MVL1" s="212"/>
      <c r="MVM1" s="212"/>
      <c r="MVN1" s="212"/>
      <c r="MVO1" s="212"/>
      <c r="MVP1" s="212"/>
      <c r="MVQ1" s="212"/>
      <c r="MVR1" s="212"/>
      <c r="MVS1" s="212"/>
      <c r="MVT1" s="212"/>
      <c r="MVU1" s="212"/>
      <c r="MVV1" s="212"/>
      <c r="MVW1" s="212"/>
      <c r="MVX1" s="212"/>
      <c r="MVY1" s="212"/>
      <c r="MVZ1" s="212"/>
      <c r="MWA1" s="212"/>
      <c r="MWB1" s="212"/>
      <c r="MWC1" s="212"/>
      <c r="MWD1" s="212"/>
      <c r="MWE1" s="212"/>
      <c r="MWF1" s="212"/>
      <c r="MWG1" s="212"/>
      <c r="MWH1" s="212"/>
      <c r="MWI1" s="212"/>
      <c r="MWJ1" s="212"/>
      <c r="MWK1" s="212"/>
      <c r="MWL1" s="212"/>
      <c r="MWM1" s="212"/>
      <c r="MWN1" s="212"/>
      <c r="MWO1" s="212"/>
      <c r="MWP1" s="212"/>
      <c r="MWQ1" s="212"/>
      <c r="MWR1" s="212"/>
      <c r="MWS1" s="212"/>
      <c r="MWT1" s="212"/>
      <c r="MWU1" s="212"/>
      <c r="MWV1" s="212"/>
      <c r="MWW1" s="212"/>
      <c r="MWX1" s="212"/>
      <c r="MWY1" s="212"/>
      <c r="MWZ1" s="212"/>
      <c r="MXA1" s="212"/>
      <c r="MXB1" s="212"/>
      <c r="MXC1" s="212"/>
      <c r="MXD1" s="212"/>
      <c r="MXE1" s="212"/>
      <c r="MXF1" s="212"/>
      <c r="MXG1" s="212"/>
      <c r="MXH1" s="212"/>
      <c r="MXI1" s="212"/>
      <c r="MXJ1" s="212"/>
      <c r="MXK1" s="212"/>
      <c r="MXL1" s="212"/>
      <c r="MXM1" s="212"/>
      <c r="MXN1" s="212"/>
      <c r="MXO1" s="212"/>
      <c r="MXP1" s="212"/>
      <c r="MXQ1" s="212"/>
      <c r="MXR1" s="212"/>
      <c r="MXS1" s="212"/>
      <c r="MXT1" s="212"/>
      <c r="MXU1" s="212"/>
      <c r="MXV1" s="212"/>
      <c r="MXW1" s="212"/>
      <c r="MXX1" s="212"/>
      <c r="MXY1" s="212"/>
      <c r="MXZ1" s="212"/>
      <c r="MYA1" s="212"/>
      <c r="MYB1" s="212"/>
      <c r="MYC1" s="212"/>
      <c r="MYD1" s="212"/>
      <c r="MYE1" s="212"/>
      <c r="MYF1" s="212"/>
      <c r="MYG1" s="212"/>
      <c r="MYH1" s="212"/>
      <c r="MYI1" s="212"/>
      <c r="MYJ1" s="212"/>
      <c r="MYK1" s="212"/>
      <c r="MYL1" s="212"/>
      <c r="MYM1" s="212"/>
      <c r="MYN1" s="212"/>
      <c r="MYO1" s="212"/>
      <c r="MYP1" s="212"/>
      <c r="MYQ1" s="212"/>
      <c r="MYR1" s="212"/>
      <c r="MYS1" s="212"/>
      <c r="MYT1" s="212"/>
      <c r="MYU1" s="212"/>
      <c r="MYV1" s="212"/>
      <c r="MYW1" s="212"/>
      <c r="MYX1" s="212"/>
      <c r="MYY1" s="212"/>
      <c r="MYZ1" s="212"/>
      <c r="MZA1" s="212"/>
      <c r="MZB1" s="212"/>
      <c r="MZC1" s="212"/>
      <c r="MZD1" s="212"/>
      <c r="MZE1" s="212"/>
      <c r="MZF1" s="212"/>
      <c r="MZG1" s="212"/>
      <c r="MZH1" s="212"/>
      <c r="MZI1" s="212"/>
      <c r="MZJ1" s="212"/>
      <c r="MZK1" s="212"/>
      <c r="MZL1" s="212"/>
      <c r="MZM1" s="212"/>
      <c r="MZN1" s="212"/>
      <c r="MZO1" s="212"/>
      <c r="MZP1" s="212"/>
      <c r="MZQ1" s="212"/>
      <c r="MZR1" s="212"/>
      <c r="MZS1" s="212"/>
      <c r="MZT1" s="212"/>
      <c r="MZU1" s="212"/>
      <c r="MZV1" s="212"/>
      <c r="MZW1" s="212"/>
      <c r="MZX1" s="212"/>
      <c r="MZY1" s="212"/>
      <c r="MZZ1" s="212"/>
      <c r="NAA1" s="212"/>
      <c r="NAB1" s="212"/>
      <c r="NAC1" s="212"/>
      <c r="NAD1" s="212"/>
      <c r="NAE1" s="212"/>
      <c r="NAF1" s="212"/>
      <c r="NAG1" s="212"/>
      <c r="NAH1" s="212"/>
      <c r="NAI1" s="212"/>
      <c r="NAJ1" s="212"/>
      <c r="NAK1" s="212"/>
      <c r="NAL1" s="212"/>
      <c r="NAM1" s="212"/>
      <c r="NAN1" s="212"/>
      <c r="NAO1" s="212"/>
      <c r="NAP1" s="212"/>
      <c r="NAQ1" s="212"/>
      <c r="NAR1" s="212"/>
      <c r="NAS1" s="212"/>
      <c r="NAT1" s="212"/>
      <c r="NAU1" s="212"/>
      <c r="NAV1" s="212"/>
      <c r="NAW1" s="212"/>
      <c r="NAX1" s="212"/>
      <c r="NAY1" s="212"/>
      <c r="NAZ1" s="212"/>
      <c r="NBA1" s="212"/>
      <c r="NBB1" s="212"/>
      <c r="NBC1" s="212"/>
      <c r="NBD1" s="212"/>
      <c r="NBE1" s="212"/>
      <c r="NBF1" s="212"/>
      <c r="NBG1" s="212"/>
      <c r="NBH1" s="212"/>
      <c r="NBI1" s="212"/>
      <c r="NBJ1" s="212"/>
      <c r="NBK1" s="212"/>
      <c r="NBL1" s="212"/>
      <c r="NBM1" s="212"/>
      <c r="NBN1" s="212"/>
      <c r="NBO1" s="212"/>
      <c r="NBP1" s="212"/>
      <c r="NBQ1" s="212"/>
      <c r="NBR1" s="212"/>
      <c r="NBS1" s="212"/>
      <c r="NBT1" s="212"/>
      <c r="NBU1" s="212"/>
      <c r="NBV1" s="212"/>
      <c r="NBW1" s="212"/>
      <c r="NBX1" s="212"/>
      <c r="NBY1" s="212"/>
      <c r="NBZ1" s="212"/>
      <c r="NCA1" s="212"/>
      <c r="NCB1" s="212"/>
      <c r="NCC1" s="212"/>
      <c r="NCD1" s="212"/>
      <c r="NCE1" s="212"/>
      <c r="NCF1" s="212"/>
      <c r="NCG1" s="212"/>
      <c r="NCH1" s="212"/>
      <c r="NCI1" s="212"/>
      <c r="NCJ1" s="212"/>
      <c r="NCK1" s="212"/>
      <c r="NCL1" s="212"/>
      <c r="NCM1" s="212"/>
      <c r="NCN1" s="212"/>
      <c r="NCO1" s="212"/>
      <c r="NCP1" s="212"/>
      <c r="NCQ1" s="212"/>
      <c r="NCR1" s="212"/>
      <c r="NCS1" s="212"/>
      <c r="NCT1" s="212"/>
      <c r="NCU1" s="212"/>
      <c r="NCV1" s="212"/>
      <c r="NCW1" s="212"/>
      <c r="NCX1" s="212"/>
      <c r="NCY1" s="212"/>
      <c r="NCZ1" s="212"/>
      <c r="NDA1" s="212"/>
      <c r="NDB1" s="212"/>
      <c r="NDC1" s="212"/>
      <c r="NDD1" s="212"/>
      <c r="NDE1" s="212"/>
      <c r="NDF1" s="212"/>
      <c r="NDG1" s="212"/>
      <c r="NDH1" s="212"/>
      <c r="NDI1" s="212"/>
      <c r="NDJ1" s="212"/>
      <c r="NDK1" s="212"/>
      <c r="NDL1" s="212"/>
      <c r="NDM1" s="212"/>
      <c r="NDN1" s="212"/>
      <c r="NDO1" s="212"/>
      <c r="NDP1" s="212"/>
      <c r="NDQ1" s="212"/>
      <c r="NDR1" s="212"/>
      <c r="NDS1" s="212"/>
      <c r="NDT1" s="212"/>
      <c r="NDU1" s="212"/>
      <c r="NDV1" s="212"/>
      <c r="NDW1" s="212"/>
      <c r="NDX1" s="212"/>
      <c r="NDY1" s="212"/>
      <c r="NDZ1" s="212"/>
      <c r="NEA1" s="212"/>
      <c r="NEB1" s="212"/>
      <c r="NEC1" s="212"/>
      <c r="NED1" s="212"/>
      <c r="NEE1" s="212"/>
      <c r="NEF1" s="212"/>
      <c r="NEG1" s="212"/>
      <c r="NEH1" s="212"/>
      <c r="NEI1" s="212"/>
      <c r="NEJ1" s="212"/>
      <c r="NEK1" s="212"/>
      <c r="NEL1" s="212"/>
      <c r="NEM1" s="212"/>
      <c r="NEN1" s="212"/>
      <c r="NEO1" s="212"/>
      <c r="NEP1" s="212"/>
      <c r="NEQ1" s="212"/>
      <c r="NER1" s="212"/>
      <c r="NES1" s="212"/>
      <c r="NET1" s="212"/>
      <c r="NEU1" s="212"/>
      <c r="NEV1" s="212"/>
      <c r="NEW1" s="212"/>
      <c r="NEX1" s="212"/>
      <c r="NEY1" s="212"/>
      <c r="NEZ1" s="212"/>
      <c r="NFA1" s="212"/>
      <c r="NFB1" s="212"/>
      <c r="NFC1" s="212"/>
      <c r="NFD1" s="212"/>
      <c r="NFE1" s="212"/>
      <c r="NFF1" s="212"/>
      <c r="NFG1" s="212"/>
      <c r="NFH1" s="212"/>
      <c r="NFI1" s="212"/>
      <c r="NFJ1" s="212"/>
      <c r="NFK1" s="212"/>
      <c r="NFL1" s="212"/>
      <c r="NFM1" s="212"/>
      <c r="NFN1" s="212"/>
      <c r="NFO1" s="212"/>
      <c r="NFP1" s="212"/>
      <c r="NFQ1" s="212"/>
      <c r="NFR1" s="212"/>
      <c r="NFS1" s="212"/>
      <c r="NFT1" s="212"/>
      <c r="NFU1" s="212"/>
      <c r="NFV1" s="212"/>
      <c r="NFW1" s="212"/>
      <c r="NFX1" s="212"/>
      <c r="NFY1" s="212"/>
      <c r="NFZ1" s="212"/>
      <c r="NGA1" s="212"/>
      <c r="NGB1" s="212"/>
      <c r="NGC1" s="212"/>
      <c r="NGD1" s="212"/>
      <c r="NGE1" s="212"/>
      <c r="NGF1" s="212"/>
      <c r="NGG1" s="212"/>
      <c r="NGH1" s="212"/>
      <c r="NGI1" s="212"/>
      <c r="NGJ1" s="212"/>
      <c r="NGK1" s="212"/>
      <c r="NGL1" s="212"/>
      <c r="NGM1" s="212"/>
      <c r="NGN1" s="212"/>
      <c r="NGO1" s="212"/>
      <c r="NGP1" s="212"/>
      <c r="NGQ1" s="212"/>
      <c r="NGR1" s="212"/>
      <c r="NGS1" s="212"/>
      <c r="NGT1" s="212"/>
      <c r="NGU1" s="212"/>
      <c r="NGV1" s="212"/>
      <c r="NGW1" s="212"/>
      <c r="NGX1" s="212"/>
      <c r="NGY1" s="212"/>
      <c r="NGZ1" s="212"/>
      <c r="NHA1" s="212"/>
      <c r="NHB1" s="212"/>
      <c r="NHC1" s="212"/>
      <c r="NHD1" s="212"/>
      <c r="NHE1" s="212"/>
      <c r="NHF1" s="212"/>
      <c r="NHG1" s="212"/>
      <c r="NHH1" s="212"/>
      <c r="NHI1" s="212"/>
      <c r="NHJ1" s="212"/>
      <c r="NHK1" s="212"/>
      <c r="NHL1" s="212"/>
      <c r="NHM1" s="212"/>
      <c r="NHN1" s="212"/>
      <c r="NHO1" s="212"/>
      <c r="NHP1" s="212"/>
      <c r="NHQ1" s="212"/>
      <c r="NHR1" s="212"/>
      <c r="NHS1" s="212"/>
      <c r="NHT1" s="212"/>
      <c r="NHU1" s="212"/>
      <c r="NHV1" s="212"/>
      <c r="NHW1" s="212"/>
      <c r="NHX1" s="212"/>
      <c r="NHY1" s="212"/>
      <c r="NHZ1" s="212"/>
      <c r="NIA1" s="212"/>
      <c r="NIB1" s="212"/>
      <c r="NIC1" s="212"/>
      <c r="NID1" s="212"/>
      <c r="NIE1" s="212"/>
      <c r="NIF1" s="212"/>
      <c r="NIG1" s="212"/>
      <c r="NIH1" s="212"/>
      <c r="NII1" s="212"/>
      <c r="NIJ1" s="212"/>
      <c r="NIK1" s="212"/>
      <c r="NIL1" s="212"/>
      <c r="NIM1" s="212"/>
      <c r="NIN1" s="212"/>
      <c r="NIO1" s="212"/>
      <c r="NIP1" s="212"/>
      <c r="NIQ1" s="212"/>
      <c r="NIR1" s="212"/>
      <c r="NIS1" s="212"/>
      <c r="NIT1" s="212"/>
      <c r="NIU1" s="212"/>
      <c r="NIV1" s="212"/>
      <c r="NIW1" s="212"/>
      <c r="NIX1" s="212"/>
      <c r="NIY1" s="212"/>
      <c r="NIZ1" s="212"/>
      <c r="NJA1" s="212"/>
      <c r="NJB1" s="212"/>
      <c r="NJC1" s="212"/>
      <c r="NJD1" s="212"/>
      <c r="NJE1" s="212"/>
      <c r="NJF1" s="212"/>
      <c r="NJG1" s="212"/>
      <c r="NJH1" s="212"/>
      <c r="NJI1" s="212"/>
      <c r="NJJ1" s="212"/>
      <c r="NJK1" s="212"/>
      <c r="NJL1" s="212"/>
      <c r="NJM1" s="212"/>
      <c r="NJN1" s="212"/>
      <c r="NJO1" s="212"/>
      <c r="NJP1" s="212"/>
      <c r="NJQ1" s="212"/>
      <c r="NJR1" s="212"/>
      <c r="NJS1" s="212"/>
      <c r="NJT1" s="212"/>
      <c r="NJU1" s="212"/>
      <c r="NJV1" s="212"/>
      <c r="NJW1" s="212"/>
      <c r="NJX1" s="212"/>
      <c r="NJY1" s="212"/>
      <c r="NJZ1" s="212"/>
      <c r="NKA1" s="212"/>
      <c r="NKB1" s="212"/>
      <c r="NKC1" s="212"/>
      <c r="NKD1" s="212"/>
      <c r="NKE1" s="212"/>
      <c r="NKF1" s="212"/>
      <c r="NKG1" s="212"/>
      <c r="NKH1" s="212"/>
      <c r="NKI1" s="212"/>
      <c r="NKJ1" s="212"/>
      <c r="NKK1" s="212"/>
      <c r="NKL1" s="212"/>
      <c r="NKM1" s="212"/>
      <c r="NKN1" s="212"/>
      <c r="NKO1" s="212"/>
      <c r="NKP1" s="212"/>
      <c r="NKQ1" s="212"/>
      <c r="NKR1" s="212"/>
      <c r="NKS1" s="212"/>
      <c r="NKT1" s="212"/>
      <c r="NKU1" s="212"/>
      <c r="NKV1" s="212"/>
      <c r="NKW1" s="212"/>
      <c r="NKX1" s="212"/>
      <c r="NKY1" s="212"/>
      <c r="NKZ1" s="212"/>
      <c r="NLA1" s="212"/>
      <c r="NLB1" s="212"/>
      <c r="NLC1" s="212"/>
      <c r="NLD1" s="212"/>
      <c r="NLE1" s="212"/>
      <c r="NLF1" s="212"/>
      <c r="NLG1" s="212"/>
      <c r="NLH1" s="212"/>
      <c r="NLI1" s="212"/>
      <c r="NLJ1" s="212"/>
      <c r="NLK1" s="212"/>
      <c r="NLL1" s="212"/>
      <c r="NLM1" s="212"/>
      <c r="NLN1" s="212"/>
      <c r="NLO1" s="212"/>
      <c r="NLP1" s="212"/>
      <c r="NLQ1" s="212"/>
      <c r="NLR1" s="212"/>
      <c r="NLS1" s="212"/>
      <c r="NLT1" s="212"/>
      <c r="NLU1" s="212"/>
      <c r="NLV1" s="212"/>
      <c r="NLW1" s="212"/>
      <c r="NLX1" s="212"/>
      <c r="NLY1" s="212"/>
      <c r="NLZ1" s="212"/>
      <c r="NMA1" s="212"/>
      <c r="NMB1" s="212"/>
      <c r="NMC1" s="212"/>
      <c r="NMD1" s="212"/>
      <c r="NME1" s="212"/>
      <c r="NMF1" s="212"/>
      <c r="NMG1" s="212"/>
      <c r="NMH1" s="212"/>
      <c r="NMI1" s="212"/>
      <c r="NMJ1" s="212"/>
      <c r="NMK1" s="212"/>
      <c r="NML1" s="212"/>
      <c r="NMM1" s="212"/>
      <c r="NMN1" s="212"/>
      <c r="NMO1" s="212"/>
      <c r="NMP1" s="212"/>
      <c r="NMQ1" s="212"/>
      <c r="NMR1" s="212"/>
      <c r="NMS1" s="212"/>
      <c r="NMT1" s="212"/>
      <c r="NMU1" s="212"/>
      <c r="NMV1" s="212"/>
      <c r="NMW1" s="212"/>
      <c r="NMX1" s="212"/>
      <c r="NMY1" s="212"/>
      <c r="NMZ1" s="212"/>
      <c r="NNA1" s="212"/>
      <c r="NNB1" s="212"/>
      <c r="NNC1" s="212"/>
      <c r="NND1" s="212"/>
      <c r="NNE1" s="212"/>
      <c r="NNF1" s="212"/>
      <c r="NNG1" s="212"/>
      <c r="NNH1" s="212"/>
      <c r="NNI1" s="212"/>
      <c r="NNJ1" s="212"/>
      <c r="NNK1" s="212"/>
      <c r="NNL1" s="212"/>
      <c r="NNM1" s="212"/>
      <c r="NNN1" s="212"/>
      <c r="NNO1" s="212"/>
      <c r="NNP1" s="212"/>
      <c r="NNQ1" s="212"/>
      <c r="NNR1" s="212"/>
      <c r="NNS1" s="212"/>
      <c r="NNT1" s="212"/>
      <c r="NNU1" s="212"/>
      <c r="NNV1" s="212"/>
      <c r="NNW1" s="212"/>
      <c r="NNX1" s="212"/>
      <c r="NNY1" s="212"/>
      <c r="NNZ1" s="212"/>
      <c r="NOA1" s="212"/>
      <c r="NOB1" s="212"/>
      <c r="NOC1" s="212"/>
      <c r="NOD1" s="212"/>
      <c r="NOE1" s="212"/>
      <c r="NOF1" s="212"/>
      <c r="NOG1" s="212"/>
      <c r="NOH1" s="212"/>
      <c r="NOI1" s="212"/>
      <c r="NOJ1" s="212"/>
      <c r="NOK1" s="212"/>
      <c r="NOL1" s="212"/>
      <c r="NOM1" s="212"/>
      <c r="NON1" s="212"/>
      <c r="NOO1" s="212"/>
      <c r="NOP1" s="212"/>
      <c r="NOQ1" s="212"/>
      <c r="NOR1" s="212"/>
      <c r="NOS1" s="212"/>
      <c r="NOT1" s="212"/>
      <c r="NOU1" s="212"/>
      <c r="NOV1" s="212"/>
      <c r="NOW1" s="212"/>
      <c r="NOX1" s="212"/>
      <c r="NOY1" s="212"/>
      <c r="NOZ1" s="212"/>
      <c r="NPA1" s="212"/>
      <c r="NPB1" s="212"/>
      <c r="NPC1" s="212"/>
      <c r="NPD1" s="212"/>
      <c r="NPE1" s="212"/>
      <c r="NPF1" s="212"/>
      <c r="NPG1" s="212"/>
      <c r="NPH1" s="212"/>
      <c r="NPI1" s="212"/>
      <c r="NPJ1" s="212"/>
      <c r="NPK1" s="212"/>
      <c r="NPL1" s="212"/>
      <c r="NPM1" s="212"/>
      <c r="NPN1" s="212"/>
      <c r="NPO1" s="212"/>
      <c r="NPP1" s="212"/>
      <c r="NPQ1" s="212"/>
      <c r="NPR1" s="212"/>
      <c r="NPS1" s="212"/>
      <c r="NPT1" s="212"/>
      <c r="NPU1" s="212"/>
      <c r="NPV1" s="212"/>
      <c r="NPW1" s="212"/>
      <c r="NPX1" s="212"/>
      <c r="NPY1" s="212"/>
      <c r="NPZ1" s="212"/>
      <c r="NQA1" s="212"/>
      <c r="NQB1" s="212"/>
      <c r="NQC1" s="212"/>
      <c r="NQD1" s="212"/>
      <c r="NQE1" s="212"/>
      <c r="NQF1" s="212"/>
      <c r="NQG1" s="212"/>
      <c r="NQH1" s="212"/>
      <c r="NQI1" s="212"/>
      <c r="NQJ1" s="212"/>
      <c r="NQK1" s="212"/>
      <c r="NQL1" s="212"/>
      <c r="NQM1" s="212"/>
      <c r="NQN1" s="212"/>
      <c r="NQO1" s="212"/>
      <c r="NQP1" s="212"/>
      <c r="NQQ1" s="212"/>
      <c r="NQR1" s="212"/>
      <c r="NQS1" s="212"/>
      <c r="NQT1" s="212"/>
      <c r="NQU1" s="212"/>
      <c r="NQV1" s="212"/>
      <c r="NQW1" s="212"/>
      <c r="NQX1" s="212"/>
      <c r="NQY1" s="212"/>
      <c r="NQZ1" s="212"/>
      <c r="NRA1" s="212"/>
      <c r="NRB1" s="212"/>
      <c r="NRC1" s="212"/>
      <c r="NRD1" s="212"/>
      <c r="NRE1" s="212"/>
      <c r="NRF1" s="212"/>
      <c r="NRG1" s="212"/>
      <c r="NRH1" s="212"/>
      <c r="NRI1" s="212"/>
      <c r="NRJ1" s="212"/>
      <c r="NRK1" s="212"/>
      <c r="NRL1" s="212"/>
      <c r="NRM1" s="212"/>
      <c r="NRN1" s="212"/>
      <c r="NRO1" s="212"/>
      <c r="NRP1" s="212"/>
      <c r="NRQ1" s="212"/>
      <c r="NRR1" s="212"/>
      <c r="NRS1" s="212"/>
      <c r="NRT1" s="212"/>
      <c r="NRU1" s="212"/>
      <c r="NRV1" s="212"/>
      <c r="NRW1" s="212"/>
      <c r="NRX1" s="212"/>
      <c r="NRY1" s="212"/>
      <c r="NRZ1" s="212"/>
      <c r="NSA1" s="212"/>
      <c r="NSB1" s="212"/>
      <c r="NSC1" s="212"/>
      <c r="NSD1" s="212"/>
      <c r="NSE1" s="212"/>
      <c r="NSF1" s="212"/>
      <c r="NSG1" s="212"/>
      <c r="NSH1" s="212"/>
      <c r="NSI1" s="212"/>
      <c r="NSJ1" s="212"/>
      <c r="NSK1" s="212"/>
      <c r="NSL1" s="212"/>
      <c r="NSM1" s="212"/>
      <c r="NSN1" s="212"/>
      <c r="NSO1" s="212"/>
      <c r="NSP1" s="212"/>
      <c r="NSQ1" s="212"/>
      <c r="NSR1" s="212"/>
      <c r="NSS1" s="212"/>
      <c r="NST1" s="212"/>
      <c r="NSU1" s="212"/>
      <c r="NSV1" s="212"/>
      <c r="NSW1" s="212"/>
      <c r="NSX1" s="212"/>
      <c r="NSY1" s="212"/>
      <c r="NSZ1" s="212"/>
      <c r="NTA1" s="212"/>
      <c r="NTB1" s="212"/>
      <c r="NTC1" s="212"/>
      <c r="NTD1" s="212"/>
      <c r="NTE1" s="212"/>
      <c r="NTF1" s="212"/>
      <c r="NTG1" s="212"/>
      <c r="NTH1" s="212"/>
      <c r="NTI1" s="212"/>
      <c r="NTJ1" s="212"/>
      <c r="NTK1" s="212"/>
      <c r="NTL1" s="212"/>
      <c r="NTM1" s="212"/>
      <c r="NTN1" s="212"/>
      <c r="NTO1" s="212"/>
      <c r="NTP1" s="212"/>
      <c r="NTQ1" s="212"/>
      <c r="NTR1" s="212"/>
      <c r="NTS1" s="212"/>
      <c r="NTT1" s="212"/>
      <c r="NTU1" s="212"/>
      <c r="NTV1" s="212"/>
      <c r="NTW1" s="212"/>
      <c r="NTX1" s="212"/>
      <c r="NTY1" s="212"/>
      <c r="NTZ1" s="212"/>
      <c r="NUA1" s="212"/>
      <c r="NUB1" s="212"/>
      <c r="NUC1" s="212"/>
      <c r="NUD1" s="212"/>
      <c r="NUE1" s="212"/>
      <c r="NUF1" s="212"/>
      <c r="NUG1" s="212"/>
      <c r="NUH1" s="212"/>
      <c r="NUI1" s="212"/>
      <c r="NUJ1" s="212"/>
      <c r="NUK1" s="212"/>
      <c r="NUL1" s="212"/>
      <c r="NUM1" s="212"/>
      <c r="NUN1" s="212"/>
      <c r="NUO1" s="212"/>
      <c r="NUP1" s="212"/>
      <c r="NUQ1" s="212"/>
      <c r="NUR1" s="212"/>
      <c r="NUS1" s="212"/>
      <c r="NUT1" s="212"/>
      <c r="NUU1" s="212"/>
      <c r="NUV1" s="212"/>
      <c r="NUW1" s="212"/>
      <c r="NUX1" s="212"/>
      <c r="NUY1" s="212"/>
      <c r="NUZ1" s="212"/>
      <c r="NVA1" s="212"/>
      <c r="NVB1" s="212"/>
      <c r="NVC1" s="212"/>
      <c r="NVD1" s="212"/>
      <c r="NVE1" s="212"/>
      <c r="NVF1" s="212"/>
      <c r="NVG1" s="212"/>
      <c r="NVH1" s="212"/>
      <c r="NVI1" s="212"/>
      <c r="NVJ1" s="212"/>
      <c r="NVK1" s="212"/>
      <c r="NVL1" s="212"/>
      <c r="NVM1" s="212"/>
      <c r="NVN1" s="212"/>
      <c r="NVO1" s="212"/>
      <c r="NVP1" s="212"/>
      <c r="NVQ1" s="212"/>
      <c r="NVR1" s="212"/>
      <c r="NVS1" s="212"/>
      <c r="NVT1" s="212"/>
      <c r="NVU1" s="212"/>
      <c r="NVV1" s="212"/>
      <c r="NVW1" s="212"/>
      <c r="NVX1" s="212"/>
      <c r="NVY1" s="212"/>
      <c r="NVZ1" s="212"/>
      <c r="NWA1" s="212"/>
      <c r="NWB1" s="212"/>
      <c r="NWC1" s="212"/>
      <c r="NWD1" s="212"/>
      <c r="NWE1" s="212"/>
      <c r="NWF1" s="212"/>
      <c r="NWG1" s="212"/>
      <c r="NWH1" s="212"/>
      <c r="NWI1" s="212"/>
      <c r="NWJ1" s="212"/>
      <c r="NWK1" s="212"/>
      <c r="NWL1" s="212"/>
      <c r="NWM1" s="212"/>
      <c r="NWN1" s="212"/>
      <c r="NWO1" s="212"/>
      <c r="NWP1" s="212"/>
      <c r="NWQ1" s="212"/>
      <c r="NWR1" s="212"/>
      <c r="NWS1" s="212"/>
      <c r="NWT1" s="212"/>
      <c r="NWU1" s="212"/>
      <c r="NWV1" s="212"/>
      <c r="NWW1" s="212"/>
      <c r="NWX1" s="212"/>
      <c r="NWY1" s="212"/>
      <c r="NWZ1" s="212"/>
      <c r="NXA1" s="212"/>
      <c r="NXB1" s="212"/>
      <c r="NXC1" s="212"/>
      <c r="NXD1" s="212"/>
      <c r="NXE1" s="212"/>
      <c r="NXF1" s="212"/>
      <c r="NXG1" s="212"/>
      <c r="NXH1" s="212"/>
      <c r="NXI1" s="212"/>
      <c r="NXJ1" s="212"/>
      <c r="NXK1" s="212"/>
      <c r="NXL1" s="212"/>
      <c r="NXM1" s="212"/>
      <c r="NXN1" s="212"/>
      <c r="NXO1" s="212"/>
      <c r="NXP1" s="212"/>
      <c r="NXQ1" s="212"/>
      <c r="NXR1" s="212"/>
      <c r="NXS1" s="212"/>
      <c r="NXT1" s="212"/>
      <c r="NXU1" s="212"/>
      <c r="NXV1" s="212"/>
      <c r="NXW1" s="212"/>
      <c r="NXX1" s="212"/>
      <c r="NXY1" s="212"/>
      <c r="NXZ1" s="212"/>
      <c r="NYA1" s="212"/>
      <c r="NYB1" s="212"/>
      <c r="NYC1" s="212"/>
      <c r="NYD1" s="212"/>
      <c r="NYE1" s="212"/>
      <c r="NYF1" s="212"/>
      <c r="NYG1" s="212"/>
      <c r="NYH1" s="212"/>
      <c r="NYI1" s="212"/>
      <c r="NYJ1" s="212"/>
      <c r="NYK1" s="212"/>
      <c r="NYL1" s="212"/>
      <c r="NYM1" s="212"/>
      <c r="NYN1" s="212"/>
      <c r="NYO1" s="212"/>
      <c r="NYP1" s="212"/>
      <c r="NYQ1" s="212"/>
      <c r="NYR1" s="212"/>
      <c r="NYS1" s="212"/>
      <c r="NYT1" s="212"/>
      <c r="NYU1" s="212"/>
      <c r="NYV1" s="212"/>
      <c r="NYW1" s="212"/>
      <c r="NYX1" s="212"/>
      <c r="NYY1" s="212"/>
      <c r="NYZ1" s="212"/>
      <c r="NZA1" s="212"/>
      <c r="NZB1" s="212"/>
      <c r="NZC1" s="212"/>
      <c r="NZD1" s="212"/>
      <c r="NZE1" s="212"/>
      <c r="NZF1" s="212"/>
      <c r="NZG1" s="212"/>
      <c r="NZH1" s="212"/>
      <c r="NZI1" s="212"/>
      <c r="NZJ1" s="212"/>
      <c r="NZK1" s="212"/>
      <c r="NZL1" s="212"/>
      <c r="NZM1" s="212"/>
      <c r="NZN1" s="212"/>
      <c r="NZO1" s="212"/>
      <c r="NZP1" s="212"/>
      <c r="NZQ1" s="212"/>
      <c r="NZR1" s="212"/>
      <c r="NZS1" s="212"/>
      <c r="NZT1" s="212"/>
      <c r="NZU1" s="212"/>
      <c r="NZV1" s="212"/>
      <c r="NZW1" s="212"/>
      <c r="NZX1" s="212"/>
      <c r="NZY1" s="212"/>
      <c r="NZZ1" s="212"/>
      <c r="OAA1" s="212"/>
      <c r="OAB1" s="212"/>
      <c r="OAC1" s="212"/>
      <c r="OAD1" s="212"/>
      <c r="OAE1" s="212"/>
      <c r="OAF1" s="212"/>
      <c r="OAG1" s="212"/>
      <c r="OAH1" s="212"/>
      <c r="OAI1" s="212"/>
      <c r="OAJ1" s="212"/>
      <c r="OAK1" s="212"/>
      <c r="OAL1" s="212"/>
      <c r="OAM1" s="212"/>
      <c r="OAN1" s="212"/>
      <c r="OAO1" s="212"/>
      <c r="OAP1" s="212"/>
      <c r="OAQ1" s="212"/>
      <c r="OAR1" s="212"/>
      <c r="OAS1" s="212"/>
      <c r="OAT1" s="212"/>
      <c r="OAU1" s="212"/>
      <c r="OAV1" s="212"/>
      <c r="OAW1" s="212"/>
      <c r="OAX1" s="212"/>
      <c r="OAY1" s="212"/>
      <c r="OAZ1" s="212"/>
      <c r="OBA1" s="212"/>
      <c r="OBB1" s="212"/>
      <c r="OBC1" s="212"/>
      <c r="OBD1" s="212"/>
      <c r="OBE1" s="212"/>
      <c r="OBF1" s="212"/>
      <c r="OBG1" s="212"/>
      <c r="OBH1" s="212"/>
      <c r="OBI1" s="212"/>
      <c r="OBJ1" s="212"/>
      <c r="OBK1" s="212"/>
      <c r="OBL1" s="212"/>
      <c r="OBM1" s="212"/>
      <c r="OBN1" s="212"/>
      <c r="OBO1" s="212"/>
      <c r="OBP1" s="212"/>
      <c r="OBQ1" s="212"/>
      <c r="OBR1" s="212"/>
      <c r="OBS1" s="212"/>
      <c r="OBT1" s="212"/>
      <c r="OBU1" s="212"/>
      <c r="OBV1" s="212"/>
      <c r="OBW1" s="212"/>
      <c r="OBX1" s="212"/>
      <c r="OBY1" s="212"/>
      <c r="OBZ1" s="212"/>
      <c r="OCA1" s="212"/>
      <c r="OCB1" s="212"/>
      <c r="OCC1" s="212"/>
      <c r="OCD1" s="212"/>
      <c r="OCE1" s="212"/>
      <c r="OCF1" s="212"/>
      <c r="OCG1" s="212"/>
      <c r="OCH1" s="212"/>
      <c r="OCI1" s="212"/>
      <c r="OCJ1" s="212"/>
      <c r="OCK1" s="212"/>
      <c r="OCL1" s="212"/>
      <c r="OCM1" s="212"/>
      <c r="OCN1" s="212"/>
      <c r="OCO1" s="212"/>
      <c r="OCP1" s="212"/>
      <c r="OCQ1" s="212"/>
      <c r="OCR1" s="212"/>
      <c r="OCS1" s="212"/>
      <c r="OCT1" s="212"/>
      <c r="OCU1" s="212"/>
      <c r="OCV1" s="212"/>
      <c r="OCW1" s="212"/>
      <c r="OCX1" s="212"/>
      <c r="OCY1" s="212"/>
      <c r="OCZ1" s="212"/>
      <c r="ODA1" s="212"/>
      <c r="ODB1" s="212"/>
      <c r="ODC1" s="212"/>
      <c r="ODD1" s="212"/>
      <c r="ODE1" s="212"/>
      <c r="ODF1" s="212"/>
      <c r="ODG1" s="212"/>
      <c r="ODH1" s="212"/>
      <c r="ODI1" s="212"/>
      <c r="ODJ1" s="212"/>
      <c r="ODK1" s="212"/>
      <c r="ODL1" s="212"/>
      <c r="ODM1" s="212"/>
      <c r="ODN1" s="212"/>
      <c r="ODO1" s="212"/>
      <c r="ODP1" s="212"/>
      <c r="ODQ1" s="212"/>
      <c r="ODR1" s="212"/>
      <c r="ODS1" s="212"/>
      <c r="ODT1" s="212"/>
      <c r="ODU1" s="212"/>
      <c r="ODV1" s="212"/>
      <c r="ODW1" s="212"/>
      <c r="ODX1" s="212"/>
      <c r="ODY1" s="212"/>
      <c r="ODZ1" s="212"/>
      <c r="OEA1" s="212"/>
      <c r="OEB1" s="212"/>
      <c r="OEC1" s="212"/>
      <c r="OED1" s="212"/>
      <c r="OEE1" s="212"/>
      <c r="OEF1" s="212"/>
      <c r="OEG1" s="212"/>
      <c r="OEH1" s="212"/>
      <c r="OEI1" s="212"/>
      <c r="OEJ1" s="212"/>
      <c r="OEK1" s="212"/>
      <c r="OEL1" s="212"/>
      <c r="OEM1" s="212"/>
      <c r="OEN1" s="212"/>
      <c r="OEO1" s="212"/>
      <c r="OEP1" s="212"/>
      <c r="OEQ1" s="212"/>
      <c r="OER1" s="212"/>
      <c r="OES1" s="212"/>
      <c r="OET1" s="212"/>
      <c r="OEU1" s="212"/>
      <c r="OEV1" s="212"/>
      <c r="OEW1" s="212"/>
      <c r="OEX1" s="212"/>
      <c r="OEY1" s="212"/>
      <c r="OEZ1" s="212"/>
      <c r="OFA1" s="212"/>
      <c r="OFB1" s="212"/>
      <c r="OFC1" s="212"/>
      <c r="OFD1" s="212"/>
      <c r="OFE1" s="212"/>
      <c r="OFF1" s="212"/>
      <c r="OFG1" s="212"/>
      <c r="OFH1" s="212"/>
      <c r="OFI1" s="212"/>
      <c r="OFJ1" s="212"/>
      <c r="OFK1" s="212"/>
      <c r="OFL1" s="212"/>
      <c r="OFM1" s="212"/>
      <c r="OFN1" s="212"/>
      <c r="OFO1" s="212"/>
      <c r="OFP1" s="212"/>
      <c r="OFQ1" s="212"/>
      <c r="OFR1" s="212"/>
      <c r="OFS1" s="212"/>
      <c r="OFT1" s="212"/>
      <c r="OFU1" s="212"/>
      <c r="OFV1" s="212"/>
      <c r="OFW1" s="212"/>
      <c r="OFX1" s="212"/>
      <c r="OFY1" s="212"/>
      <c r="OFZ1" s="212"/>
      <c r="OGA1" s="212"/>
      <c r="OGB1" s="212"/>
      <c r="OGC1" s="212"/>
      <c r="OGD1" s="212"/>
      <c r="OGE1" s="212"/>
      <c r="OGF1" s="212"/>
      <c r="OGG1" s="212"/>
      <c r="OGH1" s="212"/>
      <c r="OGI1" s="212"/>
      <c r="OGJ1" s="212"/>
      <c r="OGK1" s="212"/>
      <c r="OGL1" s="212"/>
      <c r="OGM1" s="212"/>
      <c r="OGN1" s="212"/>
      <c r="OGO1" s="212"/>
      <c r="OGP1" s="212"/>
      <c r="OGQ1" s="212"/>
      <c r="OGR1" s="212"/>
      <c r="OGS1" s="212"/>
      <c r="OGT1" s="212"/>
      <c r="OGU1" s="212"/>
      <c r="OGV1" s="212"/>
      <c r="OGW1" s="212"/>
      <c r="OGX1" s="212"/>
      <c r="OGY1" s="212"/>
      <c r="OGZ1" s="212"/>
      <c r="OHA1" s="212"/>
      <c r="OHB1" s="212"/>
      <c r="OHC1" s="212"/>
      <c r="OHD1" s="212"/>
      <c r="OHE1" s="212"/>
      <c r="OHF1" s="212"/>
      <c r="OHG1" s="212"/>
      <c r="OHH1" s="212"/>
      <c r="OHI1" s="212"/>
      <c r="OHJ1" s="212"/>
      <c r="OHK1" s="212"/>
      <c r="OHL1" s="212"/>
      <c r="OHM1" s="212"/>
      <c r="OHN1" s="212"/>
      <c r="OHO1" s="212"/>
      <c r="OHP1" s="212"/>
      <c r="OHQ1" s="212"/>
      <c r="OHR1" s="212"/>
      <c r="OHS1" s="212"/>
      <c r="OHT1" s="212"/>
      <c r="OHU1" s="212"/>
      <c r="OHV1" s="212"/>
      <c r="OHW1" s="212"/>
      <c r="OHX1" s="212"/>
      <c r="OHY1" s="212"/>
      <c r="OHZ1" s="212"/>
      <c r="OIA1" s="212"/>
      <c r="OIB1" s="212"/>
      <c r="OIC1" s="212"/>
      <c r="OID1" s="212"/>
      <c r="OIE1" s="212"/>
      <c r="OIF1" s="212"/>
      <c r="OIG1" s="212"/>
      <c r="OIH1" s="212"/>
      <c r="OII1" s="212"/>
      <c r="OIJ1" s="212"/>
      <c r="OIK1" s="212"/>
      <c r="OIL1" s="212"/>
      <c r="OIM1" s="212"/>
      <c r="OIN1" s="212"/>
      <c r="OIO1" s="212"/>
      <c r="OIP1" s="212"/>
      <c r="OIQ1" s="212"/>
      <c r="OIR1" s="212"/>
      <c r="OIS1" s="212"/>
      <c r="OIT1" s="212"/>
      <c r="OIU1" s="212"/>
      <c r="OIV1" s="212"/>
      <c r="OIW1" s="212"/>
      <c r="OIX1" s="212"/>
      <c r="OIY1" s="212"/>
      <c r="OIZ1" s="212"/>
      <c r="OJA1" s="212"/>
      <c r="OJB1" s="212"/>
      <c r="OJC1" s="212"/>
      <c r="OJD1" s="212"/>
      <c r="OJE1" s="212"/>
      <c r="OJF1" s="212"/>
      <c r="OJG1" s="212"/>
      <c r="OJH1" s="212"/>
      <c r="OJI1" s="212"/>
      <c r="OJJ1" s="212"/>
      <c r="OJK1" s="212"/>
      <c r="OJL1" s="212"/>
      <c r="OJM1" s="212"/>
      <c r="OJN1" s="212"/>
      <c r="OJO1" s="212"/>
      <c r="OJP1" s="212"/>
      <c r="OJQ1" s="212"/>
      <c r="OJR1" s="212"/>
      <c r="OJS1" s="212"/>
      <c r="OJT1" s="212"/>
      <c r="OJU1" s="212"/>
      <c r="OJV1" s="212"/>
      <c r="OJW1" s="212"/>
      <c r="OJX1" s="212"/>
      <c r="OJY1" s="212"/>
      <c r="OJZ1" s="212"/>
      <c r="OKA1" s="212"/>
      <c r="OKB1" s="212"/>
      <c r="OKC1" s="212"/>
      <c r="OKD1" s="212"/>
      <c r="OKE1" s="212"/>
      <c r="OKF1" s="212"/>
      <c r="OKG1" s="212"/>
      <c r="OKH1" s="212"/>
      <c r="OKI1" s="212"/>
      <c r="OKJ1" s="212"/>
      <c r="OKK1" s="212"/>
      <c r="OKL1" s="212"/>
      <c r="OKM1" s="212"/>
      <c r="OKN1" s="212"/>
      <c r="OKO1" s="212"/>
      <c r="OKP1" s="212"/>
      <c r="OKQ1" s="212"/>
      <c r="OKR1" s="212"/>
      <c r="OKS1" s="212"/>
      <c r="OKT1" s="212"/>
      <c r="OKU1" s="212"/>
      <c r="OKV1" s="212"/>
      <c r="OKW1" s="212"/>
      <c r="OKX1" s="212"/>
      <c r="OKY1" s="212"/>
      <c r="OKZ1" s="212"/>
      <c r="OLA1" s="212"/>
      <c r="OLB1" s="212"/>
      <c r="OLC1" s="212"/>
      <c r="OLD1" s="212"/>
      <c r="OLE1" s="212"/>
      <c r="OLF1" s="212"/>
      <c r="OLG1" s="212"/>
      <c r="OLH1" s="212"/>
      <c r="OLI1" s="212"/>
      <c r="OLJ1" s="212"/>
      <c r="OLK1" s="212"/>
      <c r="OLL1" s="212"/>
      <c r="OLM1" s="212"/>
      <c r="OLN1" s="212"/>
      <c r="OLO1" s="212"/>
      <c r="OLP1" s="212"/>
      <c r="OLQ1" s="212"/>
      <c r="OLR1" s="212"/>
      <c r="OLS1" s="212"/>
      <c r="OLT1" s="212"/>
      <c r="OLU1" s="212"/>
      <c r="OLV1" s="212"/>
      <c r="OLW1" s="212"/>
      <c r="OLX1" s="212"/>
      <c r="OLY1" s="212"/>
      <c r="OLZ1" s="212"/>
      <c r="OMA1" s="212"/>
      <c r="OMB1" s="212"/>
      <c r="OMC1" s="212"/>
      <c r="OMD1" s="212"/>
      <c r="OME1" s="212"/>
      <c r="OMF1" s="212"/>
      <c r="OMG1" s="212"/>
      <c r="OMH1" s="212"/>
      <c r="OMI1" s="212"/>
      <c r="OMJ1" s="212"/>
      <c r="OMK1" s="212"/>
      <c r="OML1" s="212"/>
      <c r="OMM1" s="212"/>
      <c r="OMN1" s="212"/>
      <c r="OMO1" s="212"/>
      <c r="OMP1" s="212"/>
      <c r="OMQ1" s="212"/>
      <c r="OMR1" s="212"/>
      <c r="OMS1" s="212"/>
      <c r="OMT1" s="212"/>
      <c r="OMU1" s="212"/>
      <c r="OMV1" s="212"/>
      <c r="OMW1" s="212"/>
      <c r="OMX1" s="212"/>
      <c r="OMY1" s="212"/>
      <c r="OMZ1" s="212"/>
      <c r="ONA1" s="212"/>
      <c r="ONB1" s="212"/>
      <c r="ONC1" s="212"/>
      <c r="OND1" s="212"/>
      <c r="ONE1" s="212"/>
      <c r="ONF1" s="212"/>
      <c r="ONG1" s="212"/>
      <c r="ONH1" s="212"/>
      <c r="ONI1" s="212"/>
      <c r="ONJ1" s="212"/>
      <c r="ONK1" s="212"/>
      <c r="ONL1" s="212"/>
      <c r="ONM1" s="212"/>
      <c r="ONN1" s="212"/>
      <c r="ONO1" s="212"/>
      <c r="ONP1" s="212"/>
      <c r="ONQ1" s="212"/>
      <c r="ONR1" s="212"/>
      <c r="ONS1" s="212"/>
      <c r="ONT1" s="212"/>
      <c r="ONU1" s="212"/>
      <c r="ONV1" s="212"/>
      <c r="ONW1" s="212"/>
      <c r="ONX1" s="212"/>
      <c r="ONY1" s="212"/>
      <c r="ONZ1" s="212"/>
      <c r="OOA1" s="212"/>
      <c r="OOB1" s="212"/>
      <c r="OOC1" s="212"/>
      <c r="OOD1" s="212"/>
      <c r="OOE1" s="212"/>
      <c r="OOF1" s="212"/>
      <c r="OOG1" s="212"/>
      <c r="OOH1" s="212"/>
      <c r="OOI1" s="212"/>
      <c r="OOJ1" s="212"/>
      <c r="OOK1" s="212"/>
      <c r="OOL1" s="212"/>
      <c r="OOM1" s="212"/>
      <c r="OON1" s="212"/>
      <c r="OOO1" s="212"/>
      <c r="OOP1" s="212"/>
      <c r="OOQ1" s="212"/>
      <c r="OOR1" s="212"/>
      <c r="OOS1" s="212"/>
      <c r="OOT1" s="212"/>
      <c r="OOU1" s="212"/>
      <c r="OOV1" s="212"/>
      <c r="OOW1" s="212"/>
      <c r="OOX1" s="212"/>
      <c r="OOY1" s="212"/>
      <c r="OOZ1" s="212"/>
      <c r="OPA1" s="212"/>
      <c r="OPB1" s="212"/>
      <c r="OPC1" s="212"/>
      <c r="OPD1" s="212"/>
      <c r="OPE1" s="212"/>
      <c r="OPF1" s="212"/>
      <c r="OPG1" s="212"/>
      <c r="OPH1" s="212"/>
      <c r="OPI1" s="212"/>
      <c r="OPJ1" s="212"/>
      <c r="OPK1" s="212"/>
      <c r="OPL1" s="212"/>
      <c r="OPM1" s="212"/>
      <c r="OPN1" s="212"/>
      <c r="OPO1" s="212"/>
      <c r="OPP1" s="212"/>
      <c r="OPQ1" s="212"/>
      <c r="OPR1" s="212"/>
      <c r="OPS1" s="212"/>
      <c r="OPT1" s="212"/>
      <c r="OPU1" s="212"/>
      <c r="OPV1" s="212"/>
      <c r="OPW1" s="212"/>
      <c r="OPX1" s="212"/>
      <c r="OPY1" s="212"/>
      <c r="OPZ1" s="212"/>
      <c r="OQA1" s="212"/>
      <c r="OQB1" s="212"/>
      <c r="OQC1" s="212"/>
      <c r="OQD1" s="212"/>
      <c r="OQE1" s="212"/>
      <c r="OQF1" s="212"/>
      <c r="OQG1" s="212"/>
      <c r="OQH1" s="212"/>
      <c r="OQI1" s="212"/>
      <c r="OQJ1" s="212"/>
      <c r="OQK1" s="212"/>
      <c r="OQL1" s="212"/>
      <c r="OQM1" s="212"/>
      <c r="OQN1" s="212"/>
      <c r="OQO1" s="212"/>
      <c r="OQP1" s="212"/>
      <c r="OQQ1" s="212"/>
      <c r="OQR1" s="212"/>
      <c r="OQS1" s="212"/>
      <c r="OQT1" s="212"/>
      <c r="OQU1" s="212"/>
      <c r="OQV1" s="212"/>
      <c r="OQW1" s="212"/>
      <c r="OQX1" s="212"/>
      <c r="OQY1" s="212"/>
      <c r="OQZ1" s="212"/>
      <c r="ORA1" s="212"/>
      <c r="ORB1" s="212"/>
      <c r="ORC1" s="212"/>
      <c r="ORD1" s="212"/>
      <c r="ORE1" s="212"/>
      <c r="ORF1" s="212"/>
      <c r="ORG1" s="212"/>
      <c r="ORH1" s="212"/>
      <c r="ORI1" s="212"/>
      <c r="ORJ1" s="212"/>
      <c r="ORK1" s="212"/>
      <c r="ORL1" s="212"/>
      <c r="ORM1" s="212"/>
      <c r="ORN1" s="212"/>
      <c r="ORO1" s="212"/>
      <c r="ORP1" s="212"/>
      <c r="ORQ1" s="212"/>
      <c r="ORR1" s="212"/>
      <c r="ORS1" s="212"/>
      <c r="ORT1" s="212"/>
      <c r="ORU1" s="212"/>
      <c r="ORV1" s="212"/>
      <c r="ORW1" s="212"/>
      <c r="ORX1" s="212"/>
      <c r="ORY1" s="212"/>
      <c r="ORZ1" s="212"/>
      <c r="OSA1" s="212"/>
      <c r="OSB1" s="212"/>
      <c r="OSC1" s="212"/>
      <c r="OSD1" s="212"/>
      <c r="OSE1" s="212"/>
      <c r="OSF1" s="212"/>
      <c r="OSG1" s="212"/>
      <c r="OSH1" s="212"/>
      <c r="OSI1" s="212"/>
      <c r="OSJ1" s="212"/>
      <c r="OSK1" s="212"/>
      <c r="OSL1" s="212"/>
      <c r="OSM1" s="212"/>
      <c r="OSN1" s="212"/>
      <c r="OSO1" s="212"/>
      <c r="OSP1" s="212"/>
      <c r="OSQ1" s="212"/>
      <c r="OSR1" s="212"/>
      <c r="OSS1" s="212"/>
      <c r="OST1" s="212"/>
      <c r="OSU1" s="212"/>
      <c r="OSV1" s="212"/>
      <c r="OSW1" s="212"/>
      <c r="OSX1" s="212"/>
      <c r="OSY1" s="212"/>
      <c r="OSZ1" s="212"/>
      <c r="OTA1" s="212"/>
      <c r="OTB1" s="212"/>
      <c r="OTC1" s="212"/>
      <c r="OTD1" s="212"/>
      <c r="OTE1" s="212"/>
      <c r="OTF1" s="212"/>
      <c r="OTG1" s="212"/>
      <c r="OTH1" s="212"/>
      <c r="OTI1" s="212"/>
      <c r="OTJ1" s="212"/>
      <c r="OTK1" s="212"/>
      <c r="OTL1" s="212"/>
      <c r="OTM1" s="212"/>
      <c r="OTN1" s="212"/>
      <c r="OTO1" s="212"/>
      <c r="OTP1" s="212"/>
      <c r="OTQ1" s="212"/>
      <c r="OTR1" s="212"/>
      <c r="OTS1" s="212"/>
      <c r="OTT1" s="212"/>
      <c r="OTU1" s="212"/>
      <c r="OTV1" s="212"/>
      <c r="OTW1" s="212"/>
      <c r="OTX1" s="212"/>
      <c r="OTY1" s="212"/>
      <c r="OTZ1" s="212"/>
      <c r="OUA1" s="212"/>
      <c r="OUB1" s="212"/>
      <c r="OUC1" s="212"/>
      <c r="OUD1" s="212"/>
      <c r="OUE1" s="212"/>
      <c r="OUF1" s="212"/>
      <c r="OUG1" s="212"/>
      <c r="OUH1" s="212"/>
      <c r="OUI1" s="212"/>
      <c r="OUJ1" s="212"/>
      <c r="OUK1" s="212"/>
      <c r="OUL1" s="212"/>
      <c r="OUM1" s="212"/>
      <c r="OUN1" s="212"/>
      <c r="OUO1" s="212"/>
      <c r="OUP1" s="212"/>
      <c r="OUQ1" s="212"/>
      <c r="OUR1" s="212"/>
      <c r="OUS1" s="212"/>
      <c r="OUT1" s="212"/>
      <c r="OUU1" s="212"/>
      <c r="OUV1" s="212"/>
      <c r="OUW1" s="212"/>
      <c r="OUX1" s="212"/>
      <c r="OUY1" s="212"/>
      <c r="OUZ1" s="212"/>
      <c r="OVA1" s="212"/>
      <c r="OVB1" s="212"/>
      <c r="OVC1" s="212"/>
      <c r="OVD1" s="212"/>
      <c r="OVE1" s="212"/>
      <c r="OVF1" s="212"/>
      <c r="OVG1" s="212"/>
      <c r="OVH1" s="212"/>
      <c r="OVI1" s="212"/>
      <c r="OVJ1" s="212"/>
      <c r="OVK1" s="212"/>
      <c r="OVL1" s="212"/>
      <c r="OVM1" s="212"/>
      <c r="OVN1" s="212"/>
      <c r="OVO1" s="212"/>
      <c r="OVP1" s="212"/>
      <c r="OVQ1" s="212"/>
      <c r="OVR1" s="212"/>
      <c r="OVS1" s="212"/>
      <c r="OVT1" s="212"/>
      <c r="OVU1" s="212"/>
      <c r="OVV1" s="212"/>
      <c r="OVW1" s="212"/>
      <c r="OVX1" s="212"/>
      <c r="OVY1" s="212"/>
      <c r="OVZ1" s="212"/>
      <c r="OWA1" s="212"/>
      <c r="OWB1" s="212"/>
      <c r="OWC1" s="212"/>
      <c r="OWD1" s="212"/>
      <c r="OWE1" s="212"/>
      <c r="OWF1" s="212"/>
      <c r="OWG1" s="212"/>
      <c r="OWH1" s="212"/>
      <c r="OWI1" s="212"/>
      <c r="OWJ1" s="212"/>
      <c r="OWK1" s="212"/>
      <c r="OWL1" s="212"/>
      <c r="OWM1" s="212"/>
      <c r="OWN1" s="212"/>
      <c r="OWO1" s="212"/>
      <c r="OWP1" s="212"/>
      <c r="OWQ1" s="212"/>
      <c r="OWR1" s="212"/>
      <c r="OWS1" s="212"/>
      <c r="OWT1" s="212"/>
      <c r="OWU1" s="212"/>
      <c r="OWV1" s="212"/>
      <c r="OWW1" s="212"/>
      <c r="OWX1" s="212"/>
      <c r="OWY1" s="212"/>
      <c r="OWZ1" s="212"/>
      <c r="OXA1" s="212"/>
      <c r="OXB1" s="212"/>
      <c r="OXC1" s="212"/>
      <c r="OXD1" s="212"/>
      <c r="OXE1" s="212"/>
      <c r="OXF1" s="212"/>
      <c r="OXG1" s="212"/>
      <c r="OXH1" s="212"/>
      <c r="OXI1" s="212"/>
      <c r="OXJ1" s="212"/>
      <c r="OXK1" s="212"/>
      <c r="OXL1" s="212"/>
      <c r="OXM1" s="212"/>
      <c r="OXN1" s="212"/>
      <c r="OXO1" s="212"/>
      <c r="OXP1" s="212"/>
      <c r="OXQ1" s="212"/>
      <c r="OXR1" s="212"/>
      <c r="OXS1" s="212"/>
      <c r="OXT1" s="212"/>
      <c r="OXU1" s="212"/>
      <c r="OXV1" s="212"/>
      <c r="OXW1" s="212"/>
      <c r="OXX1" s="212"/>
      <c r="OXY1" s="212"/>
      <c r="OXZ1" s="212"/>
      <c r="OYA1" s="212"/>
      <c r="OYB1" s="212"/>
      <c r="OYC1" s="212"/>
      <c r="OYD1" s="212"/>
      <c r="OYE1" s="212"/>
      <c r="OYF1" s="212"/>
      <c r="OYG1" s="212"/>
      <c r="OYH1" s="212"/>
      <c r="OYI1" s="212"/>
      <c r="OYJ1" s="212"/>
      <c r="OYK1" s="212"/>
      <c r="OYL1" s="212"/>
      <c r="OYM1" s="212"/>
      <c r="OYN1" s="212"/>
      <c r="OYO1" s="212"/>
      <c r="OYP1" s="212"/>
      <c r="OYQ1" s="212"/>
      <c r="OYR1" s="212"/>
      <c r="OYS1" s="212"/>
      <c r="OYT1" s="212"/>
      <c r="OYU1" s="212"/>
      <c r="OYV1" s="212"/>
      <c r="OYW1" s="212"/>
      <c r="OYX1" s="212"/>
      <c r="OYY1" s="212"/>
      <c r="OYZ1" s="212"/>
      <c r="OZA1" s="212"/>
      <c r="OZB1" s="212"/>
      <c r="OZC1" s="212"/>
      <c r="OZD1" s="212"/>
      <c r="OZE1" s="212"/>
      <c r="OZF1" s="212"/>
      <c r="OZG1" s="212"/>
      <c r="OZH1" s="212"/>
      <c r="OZI1" s="212"/>
      <c r="OZJ1" s="212"/>
      <c r="OZK1" s="212"/>
      <c r="OZL1" s="212"/>
      <c r="OZM1" s="212"/>
      <c r="OZN1" s="212"/>
      <c r="OZO1" s="212"/>
      <c r="OZP1" s="212"/>
      <c r="OZQ1" s="212"/>
      <c r="OZR1" s="212"/>
      <c r="OZS1" s="212"/>
      <c r="OZT1" s="212"/>
      <c r="OZU1" s="212"/>
      <c r="OZV1" s="212"/>
      <c r="OZW1" s="212"/>
      <c r="OZX1" s="212"/>
      <c r="OZY1" s="212"/>
      <c r="OZZ1" s="212"/>
      <c r="PAA1" s="212"/>
      <c r="PAB1" s="212"/>
      <c r="PAC1" s="212"/>
      <c r="PAD1" s="212"/>
      <c r="PAE1" s="212"/>
      <c r="PAF1" s="212"/>
      <c r="PAG1" s="212"/>
      <c r="PAH1" s="212"/>
      <c r="PAI1" s="212"/>
      <c r="PAJ1" s="212"/>
      <c r="PAK1" s="212"/>
      <c r="PAL1" s="212"/>
      <c r="PAM1" s="212"/>
      <c r="PAN1" s="212"/>
      <c r="PAO1" s="212"/>
      <c r="PAP1" s="212"/>
      <c r="PAQ1" s="212"/>
      <c r="PAR1" s="212"/>
      <c r="PAS1" s="212"/>
      <c r="PAT1" s="212"/>
      <c r="PAU1" s="212"/>
      <c r="PAV1" s="212"/>
      <c r="PAW1" s="212"/>
      <c r="PAX1" s="212"/>
      <c r="PAY1" s="212"/>
      <c r="PAZ1" s="212"/>
      <c r="PBA1" s="212"/>
      <c r="PBB1" s="212"/>
      <c r="PBC1" s="212"/>
      <c r="PBD1" s="212"/>
      <c r="PBE1" s="212"/>
      <c r="PBF1" s="212"/>
      <c r="PBG1" s="212"/>
      <c r="PBH1" s="212"/>
      <c r="PBI1" s="212"/>
      <c r="PBJ1" s="212"/>
      <c r="PBK1" s="212"/>
      <c r="PBL1" s="212"/>
      <c r="PBM1" s="212"/>
      <c r="PBN1" s="212"/>
      <c r="PBO1" s="212"/>
      <c r="PBP1" s="212"/>
      <c r="PBQ1" s="212"/>
      <c r="PBR1" s="212"/>
      <c r="PBS1" s="212"/>
      <c r="PBT1" s="212"/>
      <c r="PBU1" s="212"/>
      <c r="PBV1" s="212"/>
      <c r="PBW1" s="212"/>
      <c r="PBX1" s="212"/>
      <c r="PBY1" s="212"/>
      <c r="PBZ1" s="212"/>
      <c r="PCA1" s="212"/>
      <c r="PCB1" s="212"/>
      <c r="PCC1" s="212"/>
      <c r="PCD1" s="212"/>
      <c r="PCE1" s="212"/>
      <c r="PCF1" s="212"/>
      <c r="PCG1" s="212"/>
      <c r="PCH1" s="212"/>
      <c r="PCI1" s="212"/>
      <c r="PCJ1" s="212"/>
      <c r="PCK1" s="212"/>
      <c r="PCL1" s="212"/>
      <c r="PCM1" s="212"/>
      <c r="PCN1" s="212"/>
      <c r="PCO1" s="212"/>
      <c r="PCP1" s="212"/>
      <c r="PCQ1" s="212"/>
      <c r="PCR1" s="212"/>
      <c r="PCS1" s="212"/>
      <c r="PCT1" s="212"/>
      <c r="PCU1" s="212"/>
      <c r="PCV1" s="212"/>
      <c r="PCW1" s="212"/>
      <c r="PCX1" s="212"/>
      <c r="PCY1" s="212"/>
      <c r="PCZ1" s="212"/>
      <c r="PDA1" s="212"/>
      <c r="PDB1" s="212"/>
      <c r="PDC1" s="212"/>
      <c r="PDD1" s="212"/>
      <c r="PDE1" s="212"/>
      <c r="PDF1" s="212"/>
      <c r="PDG1" s="212"/>
      <c r="PDH1" s="212"/>
      <c r="PDI1" s="212"/>
      <c r="PDJ1" s="212"/>
      <c r="PDK1" s="212"/>
      <c r="PDL1" s="212"/>
      <c r="PDM1" s="212"/>
      <c r="PDN1" s="212"/>
      <c r="PDO1" s="212"/>
      <c r="PDP1" s="212"/>
      <c r="PDQ1" s="212"/>
      <c r="PDR1" s="212"/>
      <c r="PDS1" s="212"/>
      <c r="PDT1" s="212"/>
      <c r="PDU1" s="212"/>
      <c r="PDV1" s="212"/>
      <c r="PDW1" s="212"/>
      <c r="PDX1" s="212"/>
      <c r="PDY1" s="212"/>
      <c r="PDZ1" s="212"/>
      <c r="PEA1" s="212"/>
      <c r="PEB1" s="212"/>
      <c r="PEC1" s="212"/>
      <c r="PED1" s="212"/>
      <c r="PEE1" s="212"/>
      <c r="PEF1" s="212"/>
      <c r="PEG1" s="212"/>
      <c r="PEH1" s="212"/>
      <c r="PEI1" s="212"/>
      <c r="PEJ1" s="212"/>
      <c r="PEK1" s="212"/>
      <c r="PEL1" s="212"/>
      <c r="PEM1" s="212"/>
      <c r="PEN1" s="212"/>
      <c r="PEO1" s="212"/>
      <c r="PEP1" s="212"/>
      <c r="PEQ1" s="212"/>
      <c r="PER1" s="212"/>
      <c r="PES1" s="212"/>
      <c r="PET1" s="212"/>
      <c r="PEU1" s="212"/>
      <c r="PEV1" s="212"/>
      <c r="PEW1" s="212"/>
      <c r="PEX1" s="212"/>
      <c r="PEY1" s="212"/>
      <c r="PEZ1" s="212"/>
      <c r="PFA1" s="212"/>
      <c r="PFB1" s="212"/>
      <c r="PFC1" s="212"/>
      <c r="PFD1" s="212"/>
      <c r="PFE1" s="212"/>
      <c r="PFF1" s="212"/>
      <c r="PFG1" s="212"/>
      <c r="PFH1" s="212"/>
      <c r="PFI1" s="212"/>
      <c r="PFJ1" s="212"/>
      <c r="PFK1" s="212"/>
      <c r="PFL1" s="212"/>
      <c r="PFM1" s="212"/>
      <c r="PFN1" s="212"/>
      <c r="PFO1" s="212"/>
      <c r="PFP1" s="212"/>
      <c r="PFQ1" s="212"/>
      <c r="PFR1" s="212"/>
      <c r="PFS1" s="212"/>
      <c r="PFT1" s="212"/>
      <c r="PFU1" s="212"/>
      <c r="PFV1" s="212"/>
      <c r="PFW1" s="212"/>
      <c r="PFX1" s="212"/>
      <c r="PFY1" s="212"/>
      <c r="PFZ1" s="212"/>
      <c r="PGA1" s="212"/>
      <c r="PGB1" s="212"/>
      <c r="PGC1" s="212"/>
      <c r="PGD1" s="212"/>
      <c r="PGE1" s="212"/>
      <c r="PGF1" s="212"/>
      <c r="PGG1" s="212"/>
      <c r="PGH1" s="212"/>
      <c r="PGI1" s="212"/>
      <c r="PGJ1" s="212"/>
      <c r="PGK1" s="212"/>
      <c r="PGL1" s="212"/>
      <c r="PGM1" s="212"/>
      <c r="PGN1" s="212"/>
      <c r="PGO1" s="212"/>
      <c r="PGP1" s="212"/>
      <c r="PGQ1" s="212"/>
      <c r="PGR1" s="212"/>
      <c r="PGS1" s="212"/>
      <c r="PGT1" s="212"/>
      <c r="PGU1" s="212"/>
      <c r="PGV1" s="212"/>
      <c r="PGW1" s="212"/>
      <c r="PGX1" s="212"/>
      <c r="PGY1" s="212"/>
      <c r="PGZ1" s="212"/>
      <c r="PHA1" s="212"/>
      <c r="PHB1" s="212"/>
      <c r="PHC1" s="212"/>
      <c r="PHD1" s="212"/>
      <c r="PHE1" s="212"/>
      <c r="PHF1" s="212"/>
      <c r="PHG1" s="212"/>
      <c r="PHH1" s="212"/>
      <c r="PHI1" s="212"/>
      <c r="PHJ1" s="212"/>
      <c r="PHK1" s="212"/>
      <c r="PHL1" s="212"/>
      <c r="PHM1" s="212"/>
      <c r="PHN1" s="212"/>
      <c r="PHO1" s="212"/>
      <c r="PHP1" s="212"/>
      <c r="PHQ1" s="212"/>
      <c r="PHR1" s="212"/>
      <c r="PHS1" s="212"/>
      <c r="PHT1" s="212"/>
      <c r="PHU1" s="212"/>
      <c r="PHV1" s="212"/>
      <c r="PHW1" s="212"/>
      <c r="PHX1" s="212"/>
      <c r="PHY1" s="212"/>
      <c r="PHZ1" s="212"/>
      <c r="PIA1" s="212"/>
      <c r="PIB1" s="212"/>
      <c r="PIC1" s="212"/>
      <c r="PID1" s="212"/>
      <c r="PIE1" s="212"/>
      <c r="PIF1" s="212"/>
      <c r="PIG1" s="212"/>
      <c r="PIH1" s="212"/>
      <c r="PII1" s="212"/>
      <c r="PIJ1" s="212"/>
      <c r="PIK1" s="212"/>
      <c r="PIL1" s="212"/>
      <c r="PIM1" s="212"/>
      <c r="PIN1" s="212"/>
      <c r="PIO1" s="212"/>
      <c r="PIP1" s="212"/>
      <c r="PIQ1" s="212"/>
      <c r="PIR1" s="212"/>
      <c r="PIS1" s="212"/>
      <c r="PIT1" s="212"/>
      <c r="PIU1" s="212"/>
      <c r="PIV1" s="212"/>
      <c r="PIW1" s="212"/>
      <c r="PIX1" s="212"/>
      <c r="PIY1" s="212"/>
      <c r="PIZ1" s="212"/>
      <c r="PJA1" s="212"/>
      <c r="PJB1" s="212"/>
      <c r="PJC1" s="212"/>
      <c r="PJD1" s="212"/>
      <c r="PJE1" s="212"/>
      <c r="PJF1" s="212"/>
      <c r="PJG1" s="212"/>
      <c r="PJH1" s="212"/>
      <c r="PJI1" s="212"/>
      <c r="PJJ1" s="212"/>
      <c r="PJK1" s="212"/>
      <c r="PJL1" s="212"/>
      <c r="PJM1" s="212"/>
      <c r="PJN1" s="212"/>
      <c r="PJO1" s="212"/>
      <c r="PJP1" s="212"/>
      <c r="PJQ1" s="212"/>
      <c r="PJR1" s="212"/>
      <c r="PJS1" s="212"/>
      <c r="PJT1" s="212"/>
      <c r="PJU1" s="212"/>
      <c r="PJV1" s="212"/>
      <c r="PJW1" s="212"/>
      <c r="PJX1" s="212"/>
      <c r="PJY1" s="212"/>
      <c r="PJZ1" s="212"/>
      <c r="PKA1" s="212"/>
      <c r="PKB1" s="212"/>
      <c r="PKC1" s="212"/>
      <c r="PKD1" s="212"/>
      <c r="PKE1" s="212"/>
      <c r="PKF1" s="212"/>
      <c r="PKG1" s="212"/>
      <c r="PKH1" s="212"/>
      <c r="PKI1" s="212"/>
      <c r="PKJ1" s="212"/>
      <c r="PKK1" s="212"/>
      <c r="PKL1" s="212"/>
      <c r="PKM1" s="212"/>
      <c r="PKN1" s="212"/>
      <c r="PKO1" s="212"/>
      <c r="PKP1" s="212"/>
      <c r="PKQ1" s="212"/>
      <c r="PKR1" s="212"/>
      <c r="PKS1" s="212"/>
      <c r="PKT1" s="212"/>
      <c r="PKU1" s="212"/>
      <c r="PKV1" s="212"/>
      <c r="PKW1" s="212"/>
      <c r="PKX1" s="212"/>
      <c r="PKY1" s="212"/>
      <c r="PKZ1" s="212"/>
      <c r="PLA1" s="212"/>
      <c r="PLB1" s="212"/>
      <c r="PLC1" s="212"/>
      <c r="PLD1" s="212"/>
      <c r="PLE1" s="212"/>
      <c r="PLF1" s="212"/>
      <c r="PLG1" s="212"/>
      <c r="PLH1" s="212"/>
      <c r="PLI1" s="212"/>
      <c r="PLJ1" s="212"/>
      <c r="PLK1" s="212"/>
      <c r="PLL1" s="212"/>
      <c r="PLM1" s="212"/>
      <c r="PLN1" s="212"/>
      <c r="PLO1" s="212"/>
      <c r="PLP1" s="212"/>
      <c r="PLQ1" s="212"/>
      <c r="PLR1" s="212"/>
      <c r="PLS1" s="212"/>
      <c r="PLT1" s="212"/>
      <c r="PLU1" s="212"/>
      <c r="PLV1" s="212"/>
      <c r="PLW1" s="212"/>
      <c r="PLX1" s="212"/>
      <c r="PLY1" s="212"/>
      <c r="PLZ1" s="212"/>
      <c r="PMA1" s="212"/>
      <c r="PMB1" s="212"/>
      <c r="PMC1" s="212"/>
      <c r="PMD1" s="212"/>
      <c r="PME1" s="212"/>
      <c r="PMF1" s="212"/>
      <c r="PMG1" s="212"/>
      <c r="PMH1" s="212"/>
      <c r="PMI1" s="212"/>
      <c r="PMJ1" s="212"/>
      <c r="PMK1" s="212"/>
      <c r="PML1" s="212"/>
      <c r="PMM1" s="212"/>
      <c r="PMN1" s="212"/>
      <c r="PMO1" s="212"/>
      <c r="PMP1" s="212"/>
      <c r="PMQ1" s="212"/>
      <c r="PMR1" s="212"/>
      <c r="PMS1" s="212"/>
      <c r="PMT1" s="212"/>
      <c r="PMU1" s="212"/>
      <c r="PMV1" s="212"/>
      <c r="PMW1" s="212"/>
      <c r="PMX1" s="212"/>
      <c r="PMY1" s="212"/>
      <c r="PMZ1" s="212"/>
      <c r="PNA1" s="212"/>
      <c r="PNB1" s="212"/>
      <c r="PNC1" s="212"/>
      <c r="PND1" s="212"/>
      <c r="PNE1" s="212"/>
      <c r="PNF1" s="212"/>
      <c r="PNG1" s="212"/>
      <c r="PNH1" s="212"/>
      <c r="PNI1" s="212"/>
      <c r="PNJ1" s="212"/>
      <c r="PNK1" s="212"/>
      <c r="PNL1" s="212"/>
      <c r="PNM1" s="212"/>
      <c r="PNN1" s="212"/>
      <c r="PNO1" s="212"/>
      <c r="PNP1" s="212"/>
      <c r="PNQ1" s="212"/>
      <c r="PNR1" s="212"/>
      <c r="PNS1" s="212"/>
      <c r="PNT1" s="212"/>
      <c r="PNU1" s="212"/>
      <c r="PNV1" s="212"/>
      <c r="PNW1" s="212"/>
      <c r="PNX1" s="212"/>
      <c r="PNY1" s="212"/>
      <c r="PNZ1" s="212"/>
      <c r="POA1" s="212"/>
      <c r="POB1" s="212"/>
      <c r="POC1" s="212"/>
      <c r="POD1" s="212"/>
      <c r="POE1" s="212"/>
      <c r="POF1" s="212"/>
      <c r="POG1" s="212"/>
      <c r="POH1" s="212"/>
      <c r="POI1" s="212"/>
      <c r="POJ1" s="212"/>
      <c r="POK1" s="212"/>
      <c r="POL1" s="212"/>
      <c r="POM1" s="212"/>
      <c r="PON1" s="212"/>
      <c r="POO1" s="212"/>
      <c r="POP1" s="212"/>
      <c r="POQ1" s="212"/>
      <c r="POR1" s="212"/>
      <c r="POS1" s="212"/>
      <c r="POT1" s="212"/>
      <c r="POU1" s="212"/>
      <c r="POV1" s="212"/>
      <c r="POW1" s="212"/>
      <c r="POX1" s="212"/>
      <c r="POY1" s="212"/>
      <c r="POZ1" s="212"/>
      <c r="PPA1" s="212"/>
      <c r="PPB1" s="212"/>
      <c r="PPC1" s="212"/>
      <c r="PPD1" s="212"/>
      <c r="PPE1" s="212"/>
      <c r="PPF1" s="212"/>
      <c r="PPG1" s="212"/>
      <c r="PPH1" s="212"/>
      <c r="PPI1" s="212"/>
      <c r="PPJ1" s="212"/>
      <c r="PPK1" s="212"/>
      <c r="PPL1" s="212"/>
      <c r="PPM1" s="212"/>
      <c r="PPN1" s="212"/>
      <c r="PPO1" s="212"/>
      <c r="PPP1" s="212"/>
      <c r="PPQ1" s="212"/>
      <c r="PPR1" s="212"/>
      <c r="PPS1" s="212"/>
      <c r="PPT1" s="212"/>
      <c r="PPU1" s="212"/>
      <c r="PPV1" s="212"/>
      <c r="PPW1" s="212"/>
      <c r="PPX1" s="212"/>
      <c r="PPY1" s="212"/>
      <c r="PPZ1" s="212"/>
      <c r="PQA1" s="212"/>
      <c r="PQB1" s="212"/>
      <c r="PQC1" s="212"/>
      <c r="PQD1" s="212"/>
      <c r="PQE1" s="212"/>
      <c r="PQF1" s="212"/>
      <c r="PQG1" s="212"/>
      <c r="PQH1" s="212"/>
      <c r="PQI1" s="212"/>
      <c r="PQJ1" s="212"/>
      <c r="PQK1" s="212"/>
      <c r="PQL1" s="212"/>
      <c r="PQM1" s="212"/>
      <c r="PQN1" s="212"/>
      <c r="PQO1" s="212"/>
      <c r="PQP1" s="212"/>
      <c r="PQQ1" s="212"/>
      <c r="PQR1" s="212"/>
      <c r="PQS1" s="212"/>
      <c r="PQT1" s="212"/>
      <c r="PQU1" s="212"/>
      <c r="PQV1" s="212"/>
      <c r="PQW1" s="212"/>
      <c r="PQX1" s="212"/>
      <c r="PQY1" s="212"/>
      <c r="PQZ1" s="212"/>
      <c r="PRA1" s="212"/>
      <c r="PRB1" s="212"/>
      <c r="PRC1" s="212"/>
      <c r="PRD1" s="212"/>
      <c r="PRE1" s="212"/>
      <c r="PRF1" s="212"/>
      <c r="PRG1" s="212"/>
      <c r="PRH1" s="212"/>
      <c r="PRI1" s="212"/>
      <c r="PRJ1" s="212"/>
      <c r="PRK1" s="212"/>
      <c r="PRL1" s="212"/>
      <c r="PRM1" s="212"/>
      <c r="PRN1" s="212"/>
      <c r="PRO1" s="212"/>
      <c r="PRP1" s="212"/>
      <c r="PRQ1" s="212"/>
      <c r="PRR1" s="212"/>
      <c r="PRS1" s="212"/>
      <c r="PRT1" s="212"/>
      <c r="PRU1" s="212"/>
      <c r="PRV1" s="212"/>
      <c r="PRW1" s="212"/>
      <c r="PRX1" s="212"/>
      <c r="PRY1" s="212"/>
      <c r="PRZ1" s="212"/>
      <c r="PSA1" s="212"/>
      <c r="PSB1" s="212"/>
      <c r="PSC1" s="212"/>
      <c r="PSD1" s="212"/>
      <c r="PSE1" s="212"/>
      <c r="PSF1" s="212"/>
      <c r="PSG1" s="212"/>
      <c r="PSH1" s="212"/>
      <c r="PSI1" s="212"/>
      <c r="PSJ1" s="212"/>
      <c r="PSK1" s="212"/>
      <c r="PSL1" s="212"/>
      <c r="PSM1" s="212"/>
      <c r="PSN1" s="212"/>
      <c r="PSO1" s="212"/>
      <c r="PSP1" s="212"/>
      <c r="PSQ1" s="212"/>
      <c r="PSR1" s="212"/>
      <c r="PSS1" s="212"/>
      <c r="PST1" s="212"/>
      <c r="PSU1" s="212"/>
      <c r="PSV1" s="212"/>
      <c r="PSW1" s="212"/>
      <c r="PSX1" s="212"/>
      <c r="PSY1" s="212"/>
      <c r="PSZ1" s="212"/>
      <c r="PTA1" s="212"/>
      <c r="PTB1" s="212"/>
      <c r="PTC1" s="212"/>
      <c r="PTD1" s="212"/>
      <c r="PTE1" s="212"/>
      <c r="PTF1" s="212"/>
      <c r="PTG1" s="212"/>
      <c r="PTH1" s="212"/>
      <c r="PTI1" s="212"/>
      <c r="PTJ1" s="212"/>
      <c r="PTK1" s="212"/>
      <c r="PTL1" s="212"/>
      <c r="PTM1" s="212"/>
      <c r="PTN1" s="212"/>
      <c r="PTO1" s="212"/>
      <c r="PTP1" s="212"/>
      <c r="PTQ1" s="212"/>
      <c r="PTR1" s="212"/>
      <c r="PTS1" s="212"/>
      <c r="PTT1" s="212"/>
      <c r="PTU1" s="212"/>
      <c r="PTV1" s="212"/>
      <c r="PTW1" s="212"/>
      <c r="PTX1" s="212"/>
      <c r="PTY1" s="212"/>
      <c r="PTZ1" s="212"/>
      <c r="PUA1" s="212"/>
      <c r="PUB1" s="212"/>
      <c r="PUC1" s="212"/>
      <c r="PUD1" s="212"/>
      <c r="PUE1" s="212"/>
      <c r="PUF1" s="212"/>
      <c r="PUG1" s="212"/>
      <c r="PUH1" s="212"/>
      <c r="PUI1" s="212"/>
      <c r="PUJ1" s="212"/>
      <c r="PUK1" s="212"/>
      <c r="PUL1" s="212"/>
      <c r="PUM1" s="212"/>
      <c r="PUN1" s="212"/>
      <c r="PUO1" s="212"/>
      <c r="PUP1" s="212"/>
      <c r="PUQ1" s="212"/>
      <c r="PUR1" s="212"/>
      <c r="PUS1" s="212"/>
      <c r="PUT1" s="212"/>
      <c r="PUU1" s="212"/>
      <c r="PUV1" s="212"/>
      <c r="PUW1" s="212"/>
      <c r="PUX1" s="212"/>
      <c r="PUY1" s="212"/>
      <c r="PUZ1" s="212"/>
      <c r="PVA1" s="212"/>
      <c r="PVB1" s="212"/>
      <c r="PVC1" s="212"/>
      <c r="PVD1" s="212"/>
      <c r="PVE1" s="212"/>
      <c r="PVF1" s="212"/>
      <c r="PVG1" s="212"/>
      <c r="PVH1" s="212"/>
      <c r="PVI1" s="212"/>
      <c r="PVJ1" s="212"/>
      <c r="PVK1" s="212"/>
      <c r="PVL1" s="212"/>
      <c r="PVM1" s="212"/>
      <c r="PVN1" s="212"/>
      <c r="PVO1" s="212"/>
      <c r="PVP1" s="212"/>
      <c r="PVQ1" s="212"/>
      <c r="PVR1" s="212"/>
      <c r="PVS1" s="212"/>
      <c r="PVT1" s="212"/>
      <c r="PVU1" s="212"/>
      <c r="PVV1" s="212"/>
      <c r="PVW1" s="212"/>
      <c r="PVX1" s="212"/>
      <c r="PVY1" s="212"/>
      <c r="PVZ1" s="212"/>
      <c r="PWA1" s="212"/>
      <c r="PWB1" s="212"/>
      <c r="PWC1" s="212"/>
      <c r="PWD1" s="212"/>
      <c r="PWE1" s="212"/>
      <c r="PWF1" s="212"/>
      <c r="PWG1" s="212"/>
      <c r="PWH1" s="212"/>
      <c r="PWI1" s="212"/>
      <c r="PWJ1" s="212"/>
      <c r="PWK1" s="212"/>
      <c r="PWL1" s="212"/>
      <c r="PWM1" s="212"/>
      <c r="PWN1" s="212"/>
      <c r="PWO1" s="212"/>
      <c r="PWP1" s="212"/>
      <c r="PWQ1" s="212"/>
      <c r="PWR1" s="212"/>
      <c r="PWS1" s="212"/>
      <c r="PWT1" s="212"/>
      <c r="PWU1" s="212"/>
      <c r="PWV1" s="212"/>
      <c r="PWW1" s="212"/>
      <c r="PWX1" s="212"/>
      <c r="PWY1" s="212"/>
      <c r="PWZ1" s="212"/>
      <c r="PXA1" s="212"/>
      <c r="PXB1" s="212"/>
      <c r="PXC1" s="212"/>
      <c r="PXD1" s="212"/>
      <c r="PXE1" s="212"/>
      <c r="PXF1" s="212"/>
      <c r="PXG1" s="212"/>
      <c r="PXH1" s="212"/>
      <c r="PXI1" s="212"/>
      <c r="PXJ1" s="212"/>
      <c r="PXK1" s="212"/>
      <c r="PXL1" s="212"/>
      <c r="PXM1" s="212"/>
      <c r="PXN1" s="212"/>
      <c r="PXO1" s="212"/>
      <c r="PXP1" s="212"/>
      <c r="PXQ1" s="212"/>
      <c r="PXR1" s="212"/>
      <c r="PXS1" s="212"/>
      <c r="PXT1" s="212"/>
      <c r="PXU1" s="212"/>
      <c r="PXV1" s="212"/>
      <c r="PXW1" s="212"/>
      <c r="PXX1" s="212"/>
      <c r="PXY1" s="212"/>
      <c r="PXZ1" s="212"/>
      <c r="PYA1" s="212"/>
      <c r="PYB1" s="212"/>
      <c r="PYC1" s="212"/>
      <c r="PYD1" s="212"/>
      <c r="PYE1" s="212"/>
      <c r="PYF1" s="212"/>
      <c r="PYG1" s="212"/>
      <c r="PYH1" s="212"/>
      <c r="PYI1" s="212"/>
      <c r="PYJ1" s="212"/>
      <c r="PYK1" s="212"/>
      <c r="PYL1" s="212"/>
      <c r="PYM1" s="212"/>
      <c r="PYN1" s="212"/>
      <c r="PYO1" s="212"/>
      <c r="PYP1" s="212"/>
      <c r="PYQ1" s="212"/>
      <c r="PYR1" s="212"/>
      <c r="PYS1" s="212"/>
      <c r="PYT1" s="212"/>
      <c r="PYU1" s="212"/>
      <c r="PYV1" s="212"/>
      <c r="PYW1" s="212"/>
      <c r="PYX1" s="212"/>
      <c r="PYY1" s="212"/>
      <c r="PYZ1" s="212"/>
      <c r="PZA1" s="212"/>
      <c r="PZB1" s="212"/>
      <c r="PZC1" s="212"/>
      <c r="PZD1" s="212"/>
      <c r="PZE1" s="212"/>
      <c r="PZF1" s="212"/>
      <c r="PZG1" s="212"/>
      <c r="PZH1" s="212"/>
      <c r="PZI1" s="212"/>
      <c r="PZJ1" s="212"/>
      <c r="PZK1" s="212"/>
      <c r="PZL1" s="212"/>
      <c r="PZM1" s="212"/>
      <c r="PZN1" s="212"/>
      <c r="PZO1" s="212"/>
      <c r="PZP1" s="212"/>
      <c r="PZQ1" s="212"/>
      <c r="PZR1" s="212"/>
      <c r="PZS1" s="212"/>
      <c r="PZT1" s="212"/>
      <c r="PZU1" s="212"/>
      <c r="PZV1" s="212"/>
      <c r="PZW1" s="212"/>
      <c r="PZX1" s="212"/>
      <c r="PZY1" s="212"/>
      <c r="PZZ1" s="212"/>
      <c r="QAA1" s="212"/>
      <c r="QAB1" s="212"/>
      <c r="QAC1" s="212"/>
      <c r="QAD1" s="212"/>
      <c r="QAE1" s="212"/>
      <c r="QAF1" s="212"/>
      <c r="QAG1" s="212"/>
      <c r="QAH1" s="212"/>
      <c r="QAI1" s="212"/>
      <c r="QAJ1" s="212"/>
      <c r="QAK1" s="212"/>
      <c r="QAL1" s="212"/>
      <c r="QAM1" s="212"/>
      <c r="QAN1" s="212"/>
      <c r="QAO1" s="212"/>
      <c r="QAP1" s="212"/>
      <c r="QAQ1" s="212"/>
      <c r="QAR1" s="212"/>
      <c r="QAS1" s="212"/>
      <c r="QAT1" s="212"/>
      <c r="QAU1" s="212"/>
      <c r="QAV1" s="212"/>
      <c r="QAW1" s="212"/>
      <c r="QAX1" s="212"/>
      <c r="QAY1" s="212"/>
      <c r="QAZ1" s="212"/>
      <c r="QBA1" s="212"/>
      <c r="QBB1" s="212"/>
      <c r="QBC1" s="212"/>
      <c r="QBD1" s="212"/>
      <c r="QBE1" s="212"/>
      <c r="QBF1" s="212"/>
      <c r="QBG1" s="212"/>
      <c r="QBH1" s="212"/>
      <c r="QBI1" s="212"/>
      <c r="QBJ1" s="212"/>
      <c r="QBK1" s="212"/>
      <c r="QBL1" s="212"/>
      <c r="QBM1" s="212"/>
      <c r="QBN1" s="212"/>
      <c r="QBO1" s="212"/>
      <c r="QBP1" s="212"/>
      <c r="QBQ1" s="212"/>
      <c r="QBR1" s="212"/>
      <c r="QBS1" s="212"/>
      <c r="QBT1" s="212"/>
      <c r="QBU1" s="212"/>
      <c r="QBV1" s="212"/>
      <c r="QBW1" s="212"/>
      <c r="QBX1" s="212"/>
      <c r="QBY1" s="212"/>
      <c r="QBZ1" s="212"/>
      <c r="QCA1" s="212"/>
      <c r="QCB1" s="212"/>
      <c r="QCC1" s="212"/>
      <c r="QCD1" s="212"/>
      <c r="QCE1" s="212"/>
      <c r="QCF1" s="212"/>
      <c r="QCG1" s="212"/>
      <c r="QCH1" s="212"/>
      <c r="QCI1" s="212"/>
      <c r="QCJ1" s="212"/>
      <c r="QCK1" s="212"/>
      <c r="QCL1" s="212"/>
      <c r="QCM1" s="212"/>
      <c r="QCN1" s="212"/>
      <c r="QCO1" s="212"/>
      <c r="QCP1" s="212"/>
      <c r="QCQ1" s="212"/>
      <c r="QCR1" s="212"/>
      <c r="QCS1" s="212"/>
      <c r="QCT1" s="212"/>
      <c r="QCU1" s="212"/>
      <c r="QCV1" s="212"/>
      <c r="QCW1" s="212"/>
      <c r="QCX1" s="212"/>
      <c r="QCY1" s="212"/>
      <c r="QCZ1" s="212"/>
      <c r="QDA1" s="212"/>
      <c r="QDB1" s="212"/>
      <c r="QDC1" s="212"/>
      <c r="QDD1" s="212"/>
      <c r="QDE1" s="212"/>
      <c r="QDF1" s="212"/>
      <c r="QDG1" s="212"/>
      <c r="QDH1" s="212"/>
      <c r="QDI1" s="212"/>
      <c r="QDJ1" s="212"/>
      <c r="QDK1" s="212"/>
      <c r="QDL1" s="212"/>
      <c r="QDM1" s="212"/>
      <c r="QDN1" s="212"/>
      <c r="QDO1" s="212"/>
      <c r="QDP1" s="212"/>
      <c r="QDQ1" s="212"/>
      <c r="QDR1" s="212"/>
      <c r="QDS1" s="212"/>
      <c r="QDT1" s="212"/>
      <c r="QDU1" s="212"/>
      <c r="QDV1" s="212"/>
      <c r="QDW1" s="212"/>
      <c r="QDX1" s="212"/>
      <c r="QDY1" s="212"/>
      <c r="QDZ1" s="212"/>
      <c r="QEA1" s="212"/>
      <c r="QEB1" s="212"/>
      <c r="QEC1" s="212"/>
      <c r="QED1" s="212"/>
      <c r="QEE1" s="212"/>
      <c r="QEF1" s="212"/>
      <c r="QEG1" s="212"/>
      <c r="QEH1" s="212"/>
      <c r="QEI1" s="212"/>
      <c r="QEJ1" s="212"/>
      <c r="QEK1" s="212"/>
      <c r="QEL1" s="212"/>
      <c r="QEM1" s="212"/>
      <c r="QEN1" s="212"/>
      <c r="QEO1" s="212"/>
      <c r="QEP1" s="212"/>
      <c r="QEQ1" s="212"/>
      <c r="QER1" s="212"/>
      <c r="QES1" s="212"/>
      <c r="QET1" s="212"/>
      <c r="QEU1" s="212"/>
      <c r="QEV1" s="212"/>
      <c r="QEW1" s="212"/>
      <c r="QEX1" s="212"/>
      <c r="QEY1" s="212"/>
      <c r="QEZ1" s="212"/>
      <c r="QFA1" s="212"/>
      <c r="QFB1" s="212"/>
      <c r="QFC1" s="212"/>
      <c r="QFD1" s="212"/>
      <c r="QFE1" s="212"/>
      <c r="QFF1" s="212"/>
      <c r="QFG1" s="212"/>
      <c r="QFH1" s="212"/>
      <c r="QFI1" s="212"/>
      <c r="QFJ1" s="212"/>
      <c r="QFK1" s="212"/>
      <c r="QFL1" s="212"/>
      <c r="QFM1" s="212"/>
      <c r="QFN1" s="212"/>
      <c r="QFO1" s="212"/>
      <c r="QFP1" s="212"/>
      <c r="QFQ1" s="212"/>
      <c r="QFR1" s="212"/>
      <c r="QFS1" s="212"/>
      <c r="QFT1" s="212"/>
      <c r="QFU1" s="212"/>
      <c r="QFV1" s="212"/>
      <c r="QFW1" s="212"/>
      <c r="QFX1" s="212"/>
      <c r="QFY1" s="212"/>
      <c r="QFZ1" s="212"/>
      <c r="QGA1" s="212"/>
      <c r="QGB1" s="212"/>
      <c r="QGC1" s="212"/>
      <c r="QGD1" s="212"/>
      <c r="QGE1" s="212"/>
      <c r="QGF1" s="212"/>
      <c r="QGG1" s="212"/>
      <c r="QGH1" s="212"/>
      <c r="QGI1" s="212"/>
      <c r="QGJ1" s="212"/>
      <c r="QGK1" s="212"/>
      <c r="QGL1" s="212"/>
      <c r="QGM1" s="212"/>
      <c r="QGN1" s="212"/>
      <c r="QGO1" s="212"/>
      <c r="QGP1" s="212"/>
      <c r="QGQ1" s="212"/>
      <c r="QGR1" s="212"/>
      <c r="QGS1" s="212"/>
      <c r="QGT1" s="212"/>
      <c r="QGU1" s="212"/>
      <c r="QGV1" s="212"/>
      <c r="QGW1" s="212"/>
      <c r="QGX1" s="212"/>
      <c r="QGY1" s="212"/>
      <c r="QGZ1" s="212"/>
      <c r="QHA1" s="212"/>
      <c r="QHB1" s="212"/>
      <c r="QHC1" s="212"/>
      <c r="QHD1" s="212"/>
      <c r="QHE1" s="212"/>
      <c r="QHF1" s="212"/>
      <c r="QHG1" s="212"/>
      <c r="QHH1" s="212"/>
      <c r="QHI1" s="212"/>
      <c r="QHJ1" s="212"/>
      <c r="QHK1" s="212"/>
      <c r="QHL1" s="212"/>
      <c r="QHM1" s="212"/>
      <c r="QHN1" s="212"/>
      <c r="QHO1" s="212"/>
      <c r="QHP1" s="212"/>
      <c r="QHQ1" s="212"/>
      <c r="QHR1" s="212"/>
      <c r="QHS1" s="212"/>
      <c r="QHT1" s="212"/>
      <c r="QHU1" s="212"/>
      <c r="QHV1" s="212"/>
      <c r="QHW1" s="212"/>
      <c r="QHX1" s="212"/>
      <c r="QHY1" s="212"/>
      <c r="QHZ1" s="212"/>
      <c r="QIA1" s="212"/>
      <c r="QIB1" s="212"/>
      <c r="QIC1" s="212"/>
      <c r="QID1" s="212"/>
      <c r="QIE1" s="212"/>
      <c r="QIF1" s="212"/>
      <c r="QIG1" s="212"/>
      <c r="QIH1" s="212"/>
      <c r="QII1" s="212"/>
      <c r="QIJ1" s="212"/>
      <c r="QIK1" s="212"/>
      <c r="QIL1" s="212"/>
      <c r="QIM1" s="212"/>
      <c r="QIN1" s="212"/>
      <c r="QIO1" s="212"/>
      <c r="QIP1" s="212"/>
      <c r="QIQ1" s="212"/>
      <c r="QIR1" s="212"/>
      <c r="QIS1" s="212"/>
      <c r="QIT1" s="212"/>
      <c r="QIU1" s="212"/>
      <c r="QIV1" s="212"/>
      <c r="QIW1" s="212"/>
      <c r="QIX1" s="212"/>
      <c r="QIY1" s="212"/>
      <c r="QIZ1" s="212"/>
      <c r="QJA1" s="212"/>
      <c r="QJB1" s="212"/>
      <c r="QJC1" s="212"/>
      <c r="QJD1" s="212"/>
      <c r="QJE1" s="212"/>
      <c r="QJF1" s="212"/>
      <c r="QJG1" s="212"/>
      <c r="QJH1" s="212"/>
      <c r="QJI1" s="212"/>
      <c r="QJJ1" s="212"/>
      <c r="QJK1" s="212"/>
      <c r="QJL1" s="212"/>
      <c r="QJM1" s="212"/>
      <c r="QJN1" s="212"/>
      <c r="QJO1" s="212"/>
      <c r="QJP1" s="212"/>
      <c r="QJQ1" s="212"/>
      <c r="QJR1" s="212"/>
      <c r="QJS1" s="212"/>
      <c r="QJT1" s="212"/>
      <c r="QJU1" s="212"/>
      <c r="QJV1" s="212"/>
      <c r="QJW1" s="212"/>
      <c r="QJX1" s="212"/>
      <c r="QJY1" s="212"/>
      <c r="QJZ1" s="212"/>
      <c r="QKA1" s="212"/>
      <c r="QKB1" s="212"/>
      <c r="QKC1" s="212"/>
      <c r="QKD1" s="212"/>
      <c r="QKE1" s="212"/>
      <c r="QKF1" s="212"/>
      <c r="QKG1" s="212"/>
      <c r="QKH1" s="212"/>
      <c r="QKI1" s="212"/>
      <c r="QKJ1" s="212"/>
      <c r="QKK1" s="212"/>
      <c r="QKL1" s="212"/>
      <c r="QKM1" s="212"/>
      <c r="QKN1" s="212"/>
      <c r="QKO1" s="212"/>
      <c r="QKP1" s="212"/>
      <c r="QKQ1" s="212"/>
      <c r="QKR1" s="212"/>
      <c r="QKS1" s="212"/>
      <c r="QKT1" s="212"/>
      <c r="QKU1" s="212"/>
      <c r="QKV1" s="212"/>
      <c r="QKW1" s="212"/>
      <c r="QKX1" s="212"/>
      <c r="QKY1" s="212"/>
      <c r="QKZ1" s="212"/>
      <c r="QLA1" s="212"/>
      <c r="QLB1" s="212"/>
      <c r="QLC1" s="212"/>
      <c r="QLD1" s="212"/>
      <c r="QLE1" s="212"/>
      <c r="QLF1" s="212"/>
      <c r="QLG1" s="212"/>
      <c r="QLH1" s="212"/>
      <c r="QLI1" s="212"/>
      <c r="QLJ1" s="212"/>
      <c r="QLK1" s="212"/>
      <c r="QLL1" s="212"/>
      <c r="QLM1" s="212"/>
      <c r="QLN1" s="212"/>
      <c r="QLO1" s="212"/>
      <c r="QLP1" s="212"/>
      <c r="QLQ1" s="212"/>
      <c r="QLR1" s="212"/>
      <c r="QLS1" s="212"/>
      <c r="QLT1" s="212"/>
      <c r="QLU1" s="212"/>
      <c r="QLV1" s="212"/>
      <c r="QLW1" s="212"/>
      <c r="QLX1" s="212"/>
      <c r="QLY1" s="212"/>
      <c r="QLZ1" s="212"/>
      <c r="QMA1" s="212"/>
      <c r="QMB1" s="212"/>
      <c r="QMC1" s="212"/>
      <c r="QMD1" s="212"/>
      <c r="QME1" s="212"/>
      <c r="QMF1" s="212"/>
      <c r="QMG1" s="212"/>
      <c r="QMH1" s="212"/>
      <c r="QMI1" s="212"/>
      <c r="QMJ1" s="212"/>
      <c r="QMK1" s="212"/>
      <c r="QML1" s="212"/>
      <c r="QMM1" s="212"/>
      <c r="QMN1" s="212"/>
      <c r="QMO1" s="212"/>
      <c r="QMP1" s="212"/>
      <c r="QMQ1" s="212"/>
      <c r="QMR1" s="212"/>
      <c r="QMS1" s="212"/>
      <c r="QMT1" s="212"/>
      <c r="QMU1" s="212"/>
      <c r="QMV1" s="212"/>
      <c r="QMW1" s="212"/>
      <c r="QMX1" s="212"/>
      <c r="QMY1" s="212"/>
      <c r="QMZ1" s="212"/>
      <c r="QNA1" s="212"/>
      <c r="QNB1" s="212"/>
      <c r="QNC1" s="212"/>
      <c r="QND1" s="212"/>
      <c r="QNE1" s="212"/>
      <c r="QNF1" s="212"/>
      <c r="QNG1" s="212"/>
      <c r="QNH1" s="212"/>
      <c r="QNI1" s="212"/>
      <c r="QNJ1" s="212"/>
      <c r="QNK1" s="212"/>
      <c r="QNL1" s="212"/>
      <c r="QNM1" s="212"/>
      <c r="QNN1" s="212"/>
      <c r="QNO1" s="212"/>
      <c r="QNP1" s="212"/>
      <c r="QNQ1" s="212"/>
      <c r="QNR1" s="212"/>
      <c r="QNS1" s="212"/>
      <c r="QNT1" s="212"/>
      <c r="QNU1" s="212"/>
      <c r="QNV1" s="212"/>
      <c r="QNW1" s="212"/>
      <c r="QNX1" s="212"/>
      <c r="QNY1" s="212"/>
      <c r="QNZ1" s="212"/>
      <c r="QOA1" s="212"/>
      <c r="QOB1" s="212"/>
      <c r="QOC1" s="212"/>
      <c r="QOD1" s="212"/>
      <c r="QOE1" s="212"/>
      <c r="QOF1" s="212"/>
      <c r="QOG1" s="212"/>
      <c r="QOH1" s="212"/>
      <c r="QOI1" s="212"/>
      <c r="QOJ1" s="212"/>
      <c r="QOK1" s="212"/>
      <c r="QOL1" s="212"/>
      <c r="QOM1" s="212"/>
      <c r="QON1" s="212"/>
      <c r="QOO1" s="212"/>
      <c r="QOP1" s="212"/>
      <c r="QOQ1" s="212"/>
      <c r="QOR1" s="212"/>
      <c r="QOS1" s="212"/>
      <c r="QOT1" s="212"/>
      <c r="QOU1" s="212"/>
      <c r="QOV1" s="212"/>
      <c r="QOW1" s="212"/>
      <c r="QOX1" s="212"/>
      <c r="QOY1" s="212"/>
      <c r="QOZ1" s="212"/>
      <c r="QPA1" s="212"/>
      <c r="QPB1" s="212"/>
      <c r="QPC1" s="212"/>
      <c r="QPD1" s="212"/>
      <c r="QPE1" s="212"/>
      <c r="QPF1" s="212"/>
      <c r="QPG1" s="212"/>
      <c r="QPH1" s="212"/>
      <c r="QPI1" s="212"/>
      <c r="QPJ1" s="212"/>
      <c r="QPK1" s="212"/>
      <c r="QPL1" s="212"/>
      <c r="QPM1" s="212"/>
      <c r="QPN1" s="212"/>
      <c r="QPO1" s="212"/>
      <c r="QPP1" s="212"/>
      <c r="QPQ1" s="212"/>
      <c r="QPR1" s="212"/>
      <c r="QPS1" s="212"/>
      <c r="QPT1" s="212"/>
      <c r="QPU1" s="212"/>
      <c r="QPV1" s="212"/>
      <c r="QPW1" s="212"/>
      <c r="QPX1" s="212"/>
      <c r="QPY1" s="212"/>
      <c r="QPZ1" s="212"/>
      <c r="QQA1" s="212"/>
      <c r="QQB1" s="212"/>
      <c r="QQC1" s="212"/>
      <c r="QQD1" s="212"/>
      <c r="QQE1" s="212"/>
      <c r="QQF1" s="212"/>
      <c r="QQG1" s="212"/>
      <c r="QQH1" s="212"/>
      <c r="QQI1" s="212"/>
      <c r="QQJ1" s="212"/>
      <c r="QQK1" s="212"/>
      <c r="QQL1" s="212"/>
      <c r="QQM1" s="212"/>
      <c r="QQN1" s="212"/>
      <c r="QQO1" s="212"/>
      <c r="QQP1" s="212"/>
      <c r="QQQ1" s="212"/>
      <c r="QQR1" s="212"/>
      <c r="QQS1" s="212"/>
      <c r="QQT1" s="212"/>
      <c r="QQU1" s="212"/>
      <c r="QQV1" s="212"/>
      <c r="QQW1" s="212"/>
      <c r="QQX1" s="212"/>
      <c r="QQY1" s="212"/>
      <c r="QQZ1" s="212"/>
      <c r="QRA1" s="212"/>
      <c r="QRB1" s="212"/>
      <c r="QRC1" s="212"/>
      <c r="QRD1" s="212"/>
      <c r="QRE1" s="212"/>
      <c r="QRF1" s="212"/>
      <c r="QRG1" s="212"/>
      <c r="QRH1" s="212"/>
      <c r="QRI1" s="212"/>
      <c r="QRJ1" s="212"/>
      <c r="QRK1" s="212"/>
      <c r="QRL1" s="212"/>
      <c r="QRM1" s="212"/>
      <c r="QRN1" s="212"/>
      <c r="QRO1" s="212"/>
      <c r="QRP1" s="212"/>
      <c r="QRQ1" s="212"/>
      <c r="QRR1" s="212"/>
      <c r="QRS1" s="212"/>
      <c r="QRT1" s="212"/>
      <c r="QRU1" s="212"/>
      <c r="QRV1" s="212"/>
      <c r="QRW1" s="212"/>
      <c r="QRX1" s="212"/>
      <c r="QRY1" s="212"/>
      <c r="QRZ1" s="212"/>
      <c r="QSA1" s="212"/>
      <c r="QSB1" s="212"/>
      <c r="QSC1" s="212"/>
      <c r="QSD1" s="212"/>
      <c r="QSE1" s="212"/>
      <c r="QSF1" s="212"/>
      <c r="QSG1" s="212"/>
      <c r="QSH1" s="212"/>
      <c r="QSI1" s="212"/>
      <c r="QSJ1" s="212"/>
      <c r="QSK1" s="212"/>
      <c r="QSL1" s="212"/>
      <c r="QSM1" s="212"/>
      <c r="QSN1" s="212"/>
      <c r="QSO1" s="212"/>
      <c r="QSP1" s="212"/>
      <c r="QSQ1" s="212"/>
      <c r="QSR1" s="212"/>
      <c r="QSS1" s="212"/>
      <c r="QST1" s="212"/>
      <c r="QSU1" s="212"/>
      <c r="QSV1" s="212"/>
      <c r="QSW1" s="212"/>
      <c r="QSX1" s="212"/>
      <c r="QSY1" s="212"/>
      <c r="QSZ1" s="212"/>
      <c r="QTA1" s="212"/>
      <c r="QTB1" s="212"/>
      <c r="QTC1" s="212"/>
      <c r="QTD1" s="212"/>
      <c r="QTE1" s="212"/>
      <c r="QTF1" s="212"/>
      <c r="QTG1" s="212"/>
      <c r="QTH1" s="212"/>
      <c r="QTI1" s="212"/>
      <c r="QTJ1" s="212"/>
      <c r="QTK1" s="212"/>
      <c r="QTL1" s="212"/>
      <c r="QTM1" s="212"/>
      <c r="QTN1" s="212"/>
      <c r="QTO1" s="212"/>
      <c r="QTP1" s="212"/>
      <c r="QTQ1" s="212"/>
      <c r="QTR1" s="212"/>
      <c r="QTS1" s="212"/>
      <c r="QTT1" s="212"/>
      <c r="QTU1" s="212"/>
      <c r="QTV1" s="212"/>
      <c r="QTW1" s="212"/>
      <c r="QTX1" s="212"/>
      <c r="QTY1" s="212"/>
      <c r="QTZ1" s="212"/>
      <c r="QUA1" s="212"/>
      <c r="QUB1" s="212"/>
      <c r="QUC1" s="212"/>
      <c r="QUD1" s="212"/>
      <c r="QUE1" s="212"/>
      <c r="QUF1" s="212"/>
      <c r="QUG1" s="212"/>
      <c r="QUH1" s="212"/>
      <c r="QUI1" s="212"/>
      <c r="QUJ1" s="212"/>
      <c r="QUK1" s="212"/>
      <c r="QUL1" s="212"/>
      <c r="QUM1" s="212"/>
      <c r="QUN1" s="212"/>
      <c r="QUO1" s="212"/>
      <c r="QUP1" s="212"/>
      <c r="QUQ1" s="212"/>
      <c r="QUR1" s="212"/>
      <c r="QUS1" s="212"/>
      <c r="QUT1" s="212"/>
      <c r="QUU1" s="212"/>
      <c r="QUV1" s="212"/>
      <c r="QUW1" s="212"/>
      <c r="QUX1" s="212"/>
      <c r="QUY1" s="212"/>
      <c r="QUZ1" s="212"/>
      <c r="QVA1" s="212"/>
      <c r="QVB1" s="212"/>
      <c r="QVC1" s="212"/>
      <c r="QVD1" s="212"/>
      <c r="QVE1" s="212"/>
      <c r="QVF1" s="212"/>
      <c r="QVG1" s="212"/>
      <c r="QVH1" s="212"/>
      <c r="QVI1" s="212"/>
      <c r="QVJ1" s="212"/>
      <c r="QVK1" s="212"/>
      <c r="QVL1" s="212"/>
      <c r="QVM1" s="212"/>
      <c r="QVN1" s="212"/>
      <c r="QVO1" s="212"/>
      <c r="QVP1" s="212"/>
      <c r="QVQ1" s="212"/>
      <c r="QVR1" s="212"/>
      <c r="QVS1" s="212"/>
      <c r="QVT1" s="212"/>
      <c r="QVU1" s="212"/>
      <c r="QVV1" s="212"/>
      <c r="QVW1" s="212"/>
      <c r="QVX1" s="212"/>
      <c r="QVY1" s="212"/>
      <c r="QVZ1" s="212"/>
      <c r="QWA1" s="212"/>
      <c r="QWB1" s="212"/>
      <c r="QWC1" s="212"/>
      <c r="QWD1" s="212"/>
      <c r="QWE1" s="212"/>
      <c r="QWF1" s="212"/>
      <c r="QWG1" s="212"/>
      <c r="QWH1" s="212"/>
      <c r="QWI1" s="212"/>
      <c r="QWJ1" s="212"/>
      <c r="QWK1" s="212"/>
      <c r="QWL1" s="212"/>
      <c r="QWM1" s="212"/>
      <c r="QWN1" s="212"/>
      <c r="QWO1" s="212"/>
      <c r="QWP1" s="212"/>
      <c r="QWQ1" s="212"/>
      <c r="QWR1" s="212"/>
      <c r="QWS1" s="212"/>
      <c r="QWT1" s="212"/>
      <c r="QWU1" s="212"/>
      <c r="QWV1" s="212"/>
      <c r="QWW1" s="212"/>
      <c r="QWX1" s="212"/>
      <c r="QWY1" s="212"/>
      <c r="QWZ1" s="212"/>
      <c r="QXA1" s="212"/>
      <c r="QXB1" s="212"/>
      <c r="QXC1" s="212"/>
      <c r="QXD1" s="212"/>
      <c r="QXE1" s="212"/>
      <c r="QXF1" s="212"/>
      <c r="QXG1" s="212"/>
      <c r="QXH1" s="212"/>
      <c r="QXI1" s="212"/>
      <c r="QXJ1" s="212"/>
      <c r="QXK1" s="212"/>
      <c r="QXL1" s="212"/>
      <c r="QXM1" s="212"/>
      <c r="QXN1" s="212"/>
      <c r="QXO1" s="212"/>
      <c r="QXP1" s="212"/>
      <c r="QXQ1" s="212"/>
      <c r="QXR1" s="212"/>
      <c r="QXS1" s="212"/>
      <c r="QXT1" s="212"/>
      <c r="QXU1" s="212"/>
      <c r="QXV1" s="212"/>
      <c r="QXW1" s="212"/>
      <c r="QXX1" s="212"/>
      <c r="QXY1" s="212"/>
      <c r="QXZ1" s="212"/>
      <c r="QYA1" s="212"/>
      <c r="QYB1" s="212"/>
      <c r="QYC1" s="212"/>
      <c r="QYD1" s="212"/>
      <c r="QYE1" s="212"/>
      <c r="QYF1" s="212"/>
      <c r="QYG1" s="212"/>
      <c r="QYH1" s="212"/>
      <c r="QYI1" s="212"/>
      <c r="QYJ1" s="212"/>
      <c r="QYK1" s="212"/>
      <c r="QYL1" s="212"/>
      <c r="QYM1" s="212"/>
      <c r="QYN1" s="212"/>
      <c r="QYO1" s="212"/>
      <c r="QYP1" s="212"/>
      <c r="QYQ1" s="212"/>
      <c r="QYR1" s="212"/>
      <c r="QYS1" s="212"/>
      <c r="QYT1" s="212"/>
      <c r="QYU1" s="212"/>
      <c r="QYV1" s="212"/>
      <c r="QYW1" s="212"/>
      <c r="QYX1" s="212"/>
      <c r="QYY1" s="212"/>
      <c r="QYZ1" s="212"/>
      <c r="QZA1" s="212"/>
      <c r="QZB1" s="212"/>
      <c r="QZC1" s="212"/>
      <c r="QZD1" s="212"/>
      <c r="QZE1" s="212"/>
      <c r="QZF1" s="212"/>
      <c r="QZG1" s="212"/>
      <c r="QZH1" s="212"/>
      <c r="QZI1" s="212"/>
      <c r="QZJ1" s="212"/>
      <c r="QZK1" s="212"/>
      <c r="QZL1" s="212"/>
      <c r="QZM1" s="212"/>
      <c r="QZN1" s="212"/>
      <c r="QZO1" s="212"/>
      <c r="QZP1" s="212"/>
      <c r="QZQ1" s="212"/>
      <c r="QZR1" s="212"/>
      <c r="QZS1" s="212"/>
      <c r="QZT1" s="212"/>
      <c r="QZU1" s="212"/>
      <c r="QZV1" s="212"/>
      <c r="QZW1" s="212"/>
      <c r="QZX1" s="212"/>
      <c r="QZY1" s="212"/>
      <c r="QZZ1" s="212"/>
      <c r="RAA1" s="212"/>
      <c r="RAB1" s="212"/>
      <c r="RAC1" s="212"/>
      <c r="RAD1" s="212"/>
      <c r="RAE1" s="212"/>
      <c r="RAF1" s="212"/>
      <c r="RAG1" s="212"/>
      <c r="RAH1" s="212"/>
      <c r="RAI1" s="212"/>
      <c r="RAJ1" s="212"/>
      <c r="RAK1" s="212"/>
      <c r="RAL1" s="212"/>
      <c r="RAM1" s="212"/>
      <c r="RAN1" s="212"/>
      <c r="RAO1" s="212"/>
      <c r="RAP1" s="212"/>
      <c r="RAQ1" s="212"/>
      <c r="RAR1" s="212"/>
      <c r="RAS1" s="212"/>
      <c r="RAT1" s="212"/>
      <c r="RAU1" s="212"/>
      <c r="RAV1" s="212"/>
      <c r="RAW1" s="212"/>
      <c r="RAX1" s="212"/>
      <c r="RAY1" s="212"/>
      <c r="RAZ1" s="212"/>
      <c r="RBA1" s="212"/>
      <c r="RBB1" s="212"/>
      <c r="RBC1" s="212"/>
      <c r="RBD1" s="212"/>
      <c r="RBE1" s="212"/>
      <c r="RBF1" s="212"/>
      <c r="RBG1" s="212"/>
      <c r="RBH1" s="212"/>
      <c r="RBI1" s="212"/>
      <c r="RBJ1" s="212"/>
      <c r="RBK1" s="212"/>
      <c r="RBL1" s="212"/>
      <c r="RBM1" s="212"/>
      <c r="RBN1" s="212"/>
      <c r="RBO1" s="212"/>
      <c r="RBP1" s="212"/>
      <c r="RBQ1" s="212"/>
      <c r="RBR1" s="212"/>
      <c r="RBS1" s="212"/>
      <c r="RBT1" s="212"/>
      <c r="RBU1" s="212"/>
      <c r="RBV1" s="212"/>
      <c r="RBW1" s="212"/>
      <c r="RBX1" s="212"/>
      <c r="RBY1" s="212"/>
      <c r="RBZ1" s="212"/>
      <c r="RCA1" s="212"/>
      <c r="RCB1" s="212"/>
      <c r="RCC1" s="212"/>
      <c r="RCD1" s="212"/>
      <c r="RCE1" s="212"/>
      <c r="RCF1" s="212"/>
      <c r="RCG1" s="212"/>
      <c r="RCH1" s="212"/>
      <c r="RCI1" s="212"/>
      <c r="RCJ1" s="212"/>
      <c r="RCK1" s="212"/>
      <c r="RCL1" s="212"/>
      <c r="RCM1" s="212"/>
      <c r="RCN1" s="212"/>
      <c r="RCO1" s="212"/>
      <c r="RCP1" s="212"/>
      <c r="RCQ1" s="212"/>
      <c r="RCR1" s="212"/>
      <c r="RCS1" s="212"/>
      <c r="RCT1" s="212"/>
      <c r="RCU1" s="212"/>
      <c r="RCV1" s="212"/>
      <c r="RCW1" s="212"/>
      <c r="RCX1" s="212"/>
      <c r="RCY1" s="212"/>
      <c r="RCZ1" s="212"/>
      <c r="RDA1" s="212"/>
      <c r="RDB1" s="212"/>
      <c r="RDC1" s="212"/>
      <c r="RDD1" s="212"/>
      <c r="RDE1" s="212"/>
      <c r="RDF1" s="212"/>
      <c r="RDG1" s="212"/>
      <c r="RDH1" s="212"/>
      <c r="RDI1" s="212"/>
      <c r="RDJ1" s="212"/>
      <c r="RDK1" s="212"/>
      <c r="RDL1" s="212"/>
      <c r="RDM1" s="212"/>
      <c r="RDN1" s="212"/>
      <c r="RDO1" s="212"/>
      <c r="RDP1" s="212"/>
      <c r="RDQ1" s="212"/>
      <c r="RDR1" s="212"/>
      <c r="RDS1" s="212"/>
      <c r="RDT1" s="212"/>
      <c r="RDU1" s="212"/>
      <c r="RDV1" s="212"/>
      <c r="RDW1" s="212"/>
      <c r="RDX1" s="212"/>
      <c r="RDY1" s="212"/>
      <c r="RDZ1" s="212"/>
      <c r="REA1" s="212"/>
      <c r="REB1" s="212"/>
      <c r="REC1" s="212"/>
      <c r="RED1" s="212"/>
      <c r="REE1" s="212"/>
      <c r="REF1" s="212"/>
      <c r="REG1" s="212"/>
      <c r="REH1" s="212"/>
      <c r="REI1" s="212"/>
      <c r="REJ1" s="212"/>
      <c r="REK1" s="212"/>
      <c r="REL1" s="212"/>
      <c r="REM1" s="212"/>
      <c r="REN1" s="212"/>
      <c r="REO1" s="212"/>
      <c r="REP1" s="212"/>
      <c r="REQ1" s="212"/>
      <c r="RER1" s="212"/>
      <c r="RES1" s="212"/>
      <c r="RET1" s="212"/>
      <c r="REU1" s="212"/>
      <c r="REV1" s="212"/>
      <c r="REW1" s="212"/>
      <c r="REX1" s="212"/>
      <c r="REY1" s="212"/>
      <c r="REZ1" s="212"/>
      <c r="RFA1" s="212"/>
      <c r="RFB1" s="212"/>
      <c r="RFC1" s="212"/>
      <c r="RFD1" s="212"/>
      <c r="RFE1" s="212"/>
      <c r="RFF1" s="212"/>
      <c r="RFG1" s="212"/>
      <c r="RFH1" s="212"/>
      <c r="RFI1" s="212"/>
      <c r="RFJ1" s="212"/>
      <c r="RFK1" s="212"/>
      <c r="RFL1" s="212"/>
      <c r="RFM1" s="212"/>
      <c r="RFN1" s="212"/>
      <c r="RFO1" s="212"/>
      <c r="RFP1" s="212"/>
      <c r="RFQ1" s="212"/>
      <c r="RFR1" s="212"/>
      <c r="RFS1" s="212"/>
      <c r="RFT1" s="212"/>
      <c r="RFU1" s="212"/>
      <c r="RFV1" s="212"/>
      <c r="RFW1" s="212"/>
      <c r="RFX1" s="212"/>
      <c r="RFY1" s="212"/>
      <c r="RFZ1" s="212"/>
      <c r="RGA1" s="212"/>
      <c r="RGB1" s="212"/>
      <c r="RGC1" s="212"/>
      <c r="RGD1" s="212"/>
      <c r="RGE1" s="212"/>
      <c r="RGF1" s="212"/>
      <c r="RGG1" s="212"/>
      <c r="RGH1" s="212"/>
      <c r="RGI1" s="212"/>
      <c r="RGJ1" s="212"/>
      <c r="RGK1" s="212"/>
      <c r="RGL1" s="212"/>
      <c r="RGM1" s="212"/>
      <c r="RGN1" s="212"/>
      <c r="RGO1" s="212"/>
      <c r="RGP1" s="212"/>
      <c r="RGQ1" s="212"/>
      <c r="RGR1" s="212"/>
      <c r="RGS1" s="212"/>
      <c r="RGT1" s="212"/>
      <c r="RGU1" s="212"/>
      <c r="RGV1" s="212"/>
      <c r="RGW1" s="212"/>
      <c r="RGX1" s="212"/>
      <c r="RGY1" s="212"/>
      <c r="RGZ1" s="212"/>
      <c r="RHA1" s="212"/>
      <c r="RHB1" s="212"/>
      <c r="RHC1" s="212"/>
      <c r="RHD1" s="212"/>
      <c r="RHE1" s="212"/>
      <c r="RHF1" s="212"/>
      <c r="RHG1" s="212"/>
      <c r="RHH1" s="212"/>
      <c r="RHI1" s="212"/>
      <c r="RHJ1" s="212"/>
      <c r="RHK1" s="212"/>
      <c r="RHL1" s="212"/>
      <c r="RHM1" s="212"/>
      <c r="RHN1" s="212"/>
      <c r="RHO1" s="212"/>
      <c r="RHP1" s="212"/>
      <c r="RHQ1" s="212"/>
      <c r="RHR1" s="212"/>
      <c r="RHS1" s="212"/>
      <c r="RHT1" s="212"/>
      <c r="RHU1" s="212"/>
      <c r="RHV1" s="212"/>
      <c r="RHW1" s="212"/>
      <c r="RHX1" s="212"/>
      <c r="RHY1" s="212"/>
      <c r="RHZ1" s="212"/>
      <c r="RIA1" s="212"/>
      <c r="RIB1" s="212"/>
      <c r="RIC1" s="212"/>
      <c r="RID1" s="212"/>
      <c r="RIE1" s="212"/>
      <c r="RIF1" s="212"/>
      <c r="RIG1" s="212"/>
      <c r="RIH1" s="212"/>
      <c r="RII1" s="212"/>
      <c r="RIJ1" s="212"/>
      <c r="RIK1" s="212"/>
      <c r="RIL1" s="212"/>
      <c r="RIM1" s="212"/>
      <c r="RIN1" s="212"/>
      <c r="RIO1" s="212"/>
      <c r="RIP1" s="212"/>
      <c r="RIQ1" s="212"/>
      <c r="RIR1" s="212"/>
      <c r="RIS1" s="212"/>
      <c r="RIT1" s="212"/>
      <c r="RIU1" s="212"/>
      <c r="RIV1" s="212"/>
      <c r="RIW1" s="212"/>
      <c r="RIX1" s="212"/>
      <c r="RIY1" s="212"/>
      <c r="RIZ1" s="212"/>
      <c r="RJA1" s="212"/>
      <c r="RJB1" s="212"/>
      <c r="RJC1" s="212"/>
      <c r="RJD1" s="212"/>
      <c r="RJE1" s="212"/>
      <c r="RJF1" s="212"/>
      <c r="RJG1" s="212"/>
      <c r="RJH1" s="212"/>
      <c r="RJI1" s="212"/>
      <c r="RJJ1" s="212"/>
      <c r="RJK1" s="212"/>
      <c r="RJL1" s="212"/>
      <c r="RJM1" s="212"/>
      <c r="RJN1" s="212"/>
      <c r="RJO1" s="212"/>
      <c r="RJP1" s="212"/>
      <c r="RJQ1" s="212"/>
      <c r="RJR1" s="212"/>
      <c r="RJS1" s="212"/>
      <c r="RJT1" s="212"/>
      <c r="RJU1" s="212"/>
      <c r="RJV1" s="212"/>
      <c r="RJW1" s="212"/>
      <c r="RJX1" s="212"/>
      <c r="RJY1" s="212"/>
      <c r="RJZ1" s="212"/>
      <c r="RKA1" s="212"/>
      <c r="RKB1" s="212"/>
      <c r="RKC1" s="212"/>
      <c r="RKD1" s="212"/>
      <c r="RKE1" s="212"/>
      <c r="RKF1" s="212"/>
      <c r="RKG1" s="212"/>
      <c r="RKH1" s="212"/>
      <c r="RKI1" s="212"/>
      <c r="RKJ1" s="212"/>
      <c r="RKK1" s="212"/>
      <c r="RKL1" s="212"/>
      <c r="RKM1" s="212"/>
      <c r="RKN1" s="212"/>
      <c r="RKO1" s="212"/>
      <c r="RKP1" s="212"/>
      <c r="RKQ1" s="212"/>
      <c r="RKR1" s="212"/>
      <c r="RKS1" s="212"/>
      <c r="RKT1" s="212"/>
      <c r="RKU1" s="212"/>
      <c r="RKV1" s="212"/>
      <c r="RKW1" s="212"/>
      <c r="RKX1" s="212"/>
      <c r="RKY1" s="212"/>
      <c r="RKZ1" s="212"/>
      <c r="RLA1" s="212"/>
      <c r="RLB1" s="212"/>
      <c r="RLC1" s="212"/>
      <c r="RLD1" s="212"/>
      <c r="RLE1" s="212"/>
      <c r="RLF1" s="212"/>
      <c r="RLG1" s="212"/>
      <c r="RLH1" s="212"/>
      <c r="RLI1" s="212"/>
      <c r="RLJ1" s="212"/>
      <c r="RLK1" s="212"/>
      <c r="RLL1" s="212"/>
      <c r="RLM1" s="212"/>
      <c r="RLN1" s="212"/>
      <c r="RLO1" s="212"/>
      <c r="RLP1" s="212"/>
      <c r="RLQ1" s="212"/>
      <c r="RLR1" s="212"/>
      <c r="RLS1" s="212"/>
      <c r="RLT1" s="212"/>
      <c r="RLU1" s="212"/>
      <c r="RLV1" s="212"/>
      <c r="RLW1" s="212"/>
      <c r="RLX1" s="212"/>
      <c r="RLY1" s="212"/>
      <c r="RLZ1" s="212"/>
      <c r="RMA1" s="212"/>
      <c r="RMB1" s="212"/>
      <c r="RMC1" s="212"/>
      <c r="RMD1" s="212"/>
      <c r="RME1" s="212"/>
      <c r="RMF1" s="212"/>
      <c r="RMG1" s="212"/>
      <c r="RMH1" s="212"/>
      <c r="RMI1" s="212"/>
      <c r="RMJ1" s="212"/>
      <c r="RMK1" s="212"/>
      <c r="RML1" s="212"/>
      <c r="RMM1" s="212"/>
      <c r="RMN1" s="212"/>
      <c r="RMO1" s="212"/>
      <c r="RMP1" s="212"/>
      <c r="RMQ1" s="212"/>
      <c r="RMR1" s="212"/>
      <c r="RMS1" s="212"/>
      <c r="RMT1" s="212"/>
      <c r="RMU1" s="212"/>
      <c r="RMV1" s="212"/>
      <c r="RMW1" s="212"/>
      <c r="RMX1" s="212"/>
      <c r="RMY1" s="212"/>
      <c r="RMZ1" s="212"/>
      <c r="RNA1" s="212"/>
      <c r="RNB1" s="212"/>
      <c r="RNC1" s="212"/>
      <c r="RND1" s="212"/>
      <c r="RNE1" s="212"/>
      <c r="RNF1" s="212"/>
      <c r="RNG1" s="212"/>
      <c r="RNH1" s="212"/>
      <c r="RNI1" s="212"/>
      <c r="RNJ1" s="212"/>
      <c r="RNK1" s="212"/>
      <c r="RNL1" s="212"/>
      <c r="RNM1" s="212"/>
      <c r="RNN1" s="212"/>
      <c r="RNO1" s="212"/>
      <c r="RNP1" s="212"/>
      <c r="RNQ1" s="212"/>
      <c r="RNR1" s="212"/>
      <c r="RNS1" s="212"/>
      <c r="RNT1" s="212"/>
      <c r="RNU1" s="212"/>
      <c r="RNV1" s="212"/>
      <c r="RNW1" s="212"/>
      <c r="RNX1" s="212"/>
      <c r="RNY1" s="212"/>
      <c r="RNZ1" s="212"/>
      <c r="ROA1" s="212"/>
      <c r="ROB1" s="212"/>
      <c r="ROC1" s="212"/>
      <c r="ROD1" s="212"/>
      <c r="ROE1" s="212"/>
      <c r="ROF1" s="212"/>
      <c r="ROG1" s="212"/>
      <c r="ROH1" s="212"/>
      <c r="ROI1" s="212"/>
      <c r="ROJ1" s="212"/>
      <c r="ROK1" s="212"/>
      <c r="ROL1" s="212"/>
      <c r="ROM1" s="212"/>
      <c r="RON1" s="212"/>
      <c r="ROO1" s="212"/>
      <c r="ROP1" s="212"/>
      <c r="ROQ1" s="212"/>
      <c r="ROR1" s="212"/>
      <c r="ROS1" s="212"/>
      <c r="ROT1" s="212"/>
      <c r="ROU1" s="212"/>
      <c r="ROV1" s="212"/>
      <c r="ROW1" s="212"/>
      <c r="ROX1" s="212"/>
      <c r="ROY1" s="212"/>
      <c r="ROZ1" s="212"/>
      <c r="RPA1" s="212"/>
      <c r="RPB1" s="212"/>
      <c r="RPC1" s="212"/>
      <c r="RPD1" s="212"/>
      <c r="RPE1" s="212"/>
      <c r="RPF1" s="212"/>
      <c r="RPG1" s="212"/>
      <c r="RPH1" s="212"/>
      <c r="RPI1" s="212"/>
      <c r="RPJ1" s="212"/>
      <c r="RPK1" s="212"/>
      <c r="RPL1" s="212"/>
      <c r="RPM1" s="212"/>
      <c r="RPN1" s="212"/>
      <c r="RPO1" s="212"/>
      <c r="RPP1" s="212"/>
      <c r="RPQ1" s="212"/>
      <c r="RPR1" s="212"/>
      <c r="RPS1" s="212"/>
      <c r="RPT1" s="212"/>
      <c r="RPU1" s="212"/>
      <c r="RPV1" s="212"/>
      <c r="RPW1" s="212"/>
      <c r="RPX1" s="212"/>
      <c r="RPY1" s="212"/>
      <c r="RPZ1" s="212"/>
      <c r="RQA1" s="212"/>
      <c r="RQB1" s="212"/>
      <c r="RQC1" s="212"/>
      <c r="RQD1" s="212"/>
      <c r="RQE1" s="212"/>
      <c r="RQF1" s="212"/>
      <c r="RQG1" s="212"/>
      <c r="RQH1" s="212"/>
      <c r="RQI1" s="212"/>
      <c r="RQJ1" s="212"/>
      <c r="RQK1" s="212"/>
      <c r="RQL1" s="212"/>
      <c r="RQM1" s="212"/>
      <c r="RQN1" s="212"/>
      <c r="RQO1" s="212"/>
      <c r="RQP1" s="212"/>
      <c r="RQQ1" s="212"/>
      <c r="RQR1" s="212"/>
      <c r="RQS1" s="212"/>
      <c r="RQT1" s="212"/>
      <c r="RQU1" s="212"/>
      <c r="RQV1" s="212"/>
      <c r="RQW1" s="212"/>
      <c r="RQX1" s="212"/>
      <c r="RQY1" s="212"/>
      <c r="RQZ1" s="212"/>
      <c r="RRA1" s="212"/>
      <c r="RRB1" s="212"/>
      <c r="RRC1" s="212"/>
      <c r="RRD1" s="212"/>
      <c r="RRE1" s="212"/>
      <c r="RRF1" s="212"/>
      <c r="RRG1" s="212"/>
      <c r="RRH1" s="212"/>
      <c r="RRI1" s="212"/>
      <c r="RRJ1" s="212"/>
      <c r="RRK1" s="212"/>
      <c r="RRL1" s="212"/>
      <c r="RRM1" s="212"/>
      <c r="RRN1" s="212"/>
      <c r="RRO1" s="212"/>
      <c r="RRP1" s="212"/>
      <c r="RRQ1" s="212"/>
      <c r="RRR1" s="212"/>
      <c r="RRS1" s="212"/>
      <c r="RRT1" s="212"/>
      <c r="RRU1" s="212"/>
      <c r="RRV1" s="212"/>
      <c r="RRW1" s="212"/>
      <c r="RRX1" s="212"/>
      <c r="RRY1" s="212"/>
      <c r="RRZ1" s="212"/>
      <c r="RSA1" s="212"/>
      <c r="RSB1" s="212"/>
      <c r="RSC1" s="212"/>
      <c r="RSD1" s="212"/>
      <c r="RSE1" s="212"/>
      <c r="RSF1" s="212"/>
      <c r="RSG1" s="212"/>
      <c r="RSH1" s="212"/>
      <c r="RSI1" s="212"/>
      <c r="RSJ1" s="212"/>
      <c r="RSK1" s="212"/>
      <c r="RSL1" s="212"/>
      <c r="RSM1" s="212"/>
      <c r="RSN1" s="212"/>
      <c r="RSO1" s="212"/>
      <c r="RSP1" s="212"/>
      <c r="RSQ1" s="212"/>
      <c r="RSR1" s="212"/>
      <c r="RSS1" s="212"/>
      <c r="RST1" s="212"/>
      <c r="RSU1" s="212"/>
      <c r="RSV1" s="212"/>
      <c r="RSW1" s="212"/>
      <c r="RSX1" s="212"/>
      <c r="RSY1" s="212"/>
      <c r="RSZ1" s="212"/>
      <c r="RTA1" s="212"/>
      <c r="RTB1" s="212"/>
      <c r="RTC1" s="212"/>
      <c r="RTD1" s="212"/>
      <c r="RTE1" s="212"/>
      <c r="RTF1" s="212"/>
      <c r="RTG1" s="212"/>
      <c r="RTH1" s="212"/>
      <c r="RTI1" s="212"/>
      <c r="RTJ1" s="212"/>
      <c r="RTK1" s="212"/>
      <c r="RTL1" s="212"/>
      <c r="RTM1" s="212"/>
      <c r="RTN1" s="212"/>
      <c r="RTO1" s="212"/>
      <c r="RTP1" s="212"/>
      <c r="RTQ1" s="212"/>
      <c r="RTR1" s="212"/>
      <c r="RTS1" s="212"/>
      <c r="RTT1" s="212"/>
      <c r="RTU1" s="212"/>
      <c r="RTV1" s="212"/>
      <c r="RTW1" s="212"/>
      <c r="RTX1" s="212"/>
      <c r="RTY1" s="212"/>
      <c r="RTZ1" s="212"/>
      <c r="RUA1" s="212"/>
      <c r="RUB1" s="212"/>
      <c r="RUC1" s="212"/>
      <c r="RUD1" s="212"/>
      <c r="RUE1" s="212"/>
      <c r="RUF1" s="212"/>
      <c r="RUG1" s="212"/>
      <c r="RUH1" s="212"/>
      <c r="RUI1" s="212"/>
      <c r="RUJ1" s="212"/>
      <c r="RUK1" s="212"/>
      <c r="RUL1" s="212"/>
      <c r="RUM1" s="212"/>
      <c r="RUN1" s="212"/>
      <c r="RUO1" s="212"/>
      <c r="RUP1" s="212"/>
      <c r="RUQ1" s="212"/>
      <c r="RUR1" s="212"/>
      <c r="RUS1" s="212"/>
      <c r="RUT1" s="212"/>
      <c r="RUU1" s="212"/>
      <c r="RUV1" s="212"/>
      <c r="RUW1" s="212"/>
      <c r="RUX1" s="212"/>
      <c r="RUY1" s="212"/>
      <c r="RUZ1" s="212"/>
      <c r="RVA1" s="212"/>
      <c r="RVB1" s="212"/>
      <c r="RVC1" s="212"/>
      <c r="RVD1" s="212"/>
      <c r="RVE1" s="212"/>
      <c r="RVF1" s="212"/>
      <c r="RVG1" s="212"/>
      <c r="RVH1" s="212"/>
      <c r="RVI1" s="212"/>
      <c r="RVJ1" s="212"/>
      <c r="RVK1" s="212"/>
      <c r="RVL1" s="212"/>
      <c r="RVM1" s="212"/>
      <c r="RVN1" s="212"/>
      <c r="RVO1" s="212"/>
      <c r="RVP1" s="212"/>
      <c r="RVQ1" s="212"/>
      <c r="RVR1" s="212"/>
      <c r="RVS1" s="212"/>
      <c r="RVT1" s="212"/>
      <c r="RVU1" s="212"/>
      <c r="RVV1" s="212"/>
      <c r="RVW1" s="212"/>
      <c r="RVX1" s="212"/>
      <c r="RVY1" s="212"/>
      <c r="RVZ1" s="212"/>
      <c r="RWA1" s="212"/>
      <c r="RWB1" s="212"/>
      <c r="RWC1" s="212"/>
      <c r="RWD1" s="212"/>
      <c r="RWE1" s="212"/>
      <c r="RWF1" s="212"/>
      <c r="RWG1" s="212"/>
      <c r="RWH1" s="212"/>
      <c r="RWI1" s="212"/>
      <c r="RWJ1" s="212"/>
      <c r="RWK1" s="212"/>
      <c r="RWL1" s="212"/>
      <c r="RWM1" s="212"/>
      <c r="RWN1" s="212"/>
      <c r="RWO1" s="212"/>
      <c r="RWP1" s="212"/>
      <c r="RWQ1" s="212"/>
      <c r="RWR1" s="212"/>
      <c r="RWS1" s="212"/>
      <c r="RWT1" s="212"/>
      <c r="RWU1" s="212"/>
      <c r="RWV1" s="212"/>
      <c r="RWW1" s="212"/>
      <c r="RWX1" s="212"/>
      <c r="RWY1" s="212"/>
      <c r="RWZ1" s="212"/>
      <c r="RXA1" s="212"/>
      <c r="RXB1" s="212"/>
      <c r="RXC1" s="212"/>
      <c r="RXD1" s="212"/>
      <c r="RXE1" s="212"/>
      <c r="RXF1" s="212"/>
      <c r="RXG1" s="212"/>
      <c r="RXH1" s="212"/>
      <c r="RXI1" s="212"/>
      <c r="RXJ1" s="212"/>
      <c r="RXK1" s="212"/>
      <c r="RXL1" s="212"/>
      <c r="RXM1" s="212"/>
      <c r="RXN1" s="212"/>
      <c r="RXO1" s="212"/>
      <c r="RXP1" s="212"/>
      <c r="RXQ1" s="212"/>
      <c r="RXR1" s="212"/>
      <c r="RXS1" s="212"/>
      <c r="RXT1" s="212"/>
      <c r="RXU1" s="212"/>
      <c r="RXV1" s="212"/>
      <c r="RXW1" s="212"/>
      <c r="RXX1" s="212"/>
      <c r="RXY1" s="212"/>
      <c r="RXZ1" s="212"/>
      <c r="RYA1" s="212"/>
      <c r="RYB1" s="212"/>
      <c r="RYC1" s="212"/>
      <c r="RYD1" s="212"/>
      <c r="RYE1" s="212"/>
      <c r="RYF1" s="212"/>
      <c r="RYG1" s="212"/>
      <c r="RYH1" s="212"/>
      <c r="RYI1" s="212"/>
      <c r="RYJ1" s="212"/>
      <c r="RYK1" s="212"/>
      <c r="RYL1" s="212"/>
      <c r="RYM1" s="212"/>
      <c r="RYN1" s="212"/>
      <c r="RYO1" s="212"/>
      <c r="RYP1" s="212"/>
      <c r="RYQ1" s="212"/>
      <c r="RYR1" s="212"/>
      <c r="RYS1" s="212"/>
      <c r="RYT1" s="212"/>
      <c r="RYU1" s="212"/>
      <c r="RYV1" s="212"/>
      <c r="RYW1" s="212"/>
      <c r="RYX1" s="212"/>
      <c r="RYY1" s="212"/>
      <c r="RYZ1" s="212"/>
      <c r="RZA1" s="212"/>
      <c r="RZB1" s="212"/>
      <c r="RZC1" s="212"/>
      <c r="RZD1" s="212"/>
      <c r="RZE1" s="212"/>
      <c r="RZF1" s="212"/>
      <c r="RZG1" s="212"/>
      <c r="RZH1" s="212"/>
      <c r="RZI1" s="212"/>
      <c r="RZJ1" s="212"/>
      <c r="RZK1" s="212"/>
      <c r="RZL1" s="212"/>
      <c r="RZM1" s="212"/>
      <c r="RZN1" s="212"/>
      <c r="RZO1" s="212"/>
      <c r="RZP1" s="212"/>
      <c r="RZQ1" s="212"/>
      <c r="RZR1" s="212"/>
      <c r="RZS1" s="212"/>
      <c r="RZT1" s="212"/>
      <c r="RZU1" s="212"/>
      <c r="RZV1" s="212"/>
      <c r="RZW1" s="212"/>
      <c r="RZX1" s="212"/>
      <c r="RZY1" s="212"/>
      <c r="RZZ1" s="212"/>
      <c r="SAA1" s="212"/>
      <c r="SAB1" s="212"/>
      <c r="SAC1" s="212"/>
      <c r="SAD1" s="212"/>
      <c r="SAE1" s="212"/>
      <c r="SAF1" s="212"/>
      <c r="SAG1" s="212"/>
      <c r="SAH1" s="212"/>
      <c r="SAI1" s="212"/>
      <c r="SAJ1" s="212"/>
      <c r="SAK1" s="212"/>
      <c r="SAL1" s="212"/>
      <c r="SAM1" s="212"/>
      <c r="SAN1" s="212"/>
      <c r="SAO1" s="212"/>
      <c r="SAP1" s="212"/>
      <c r="SAQ1" s="212"/>
      <c r="SAR1" s="212"/>
      <c r="SAS1" s="212"/>
      <c r="SAT1" s="212"/>
      <c r="SAU1" s="212"/>
      <c r="SAV1" s="212"/>
      <c r="SAW1" s="212"/>
      <c r="SAX1" s="212"/>
      <c r="SAY1" s="212"/>
      <c r="SAZ1" s="212"/>
      <c r="SBA1" s="212"/>
      <c r="SBB1" s="212"/>
      <c r="SBC1" s="212"/>
      <c r="SBD1" s="212"/>
      <c r="SBE1" s="212"/>
      <c r="SBF1" s="212"/>
      <c r="SBG1" s="212"/>
      <c r="SBH1" s="212"/>
      <c r="SBI1" s="212"/>
      <c r="SBJ1" s="212"/>
      <c r="SBK1" s="212"/>
      <c r="SBL1" s="212"/>
      <c r="SBM1" s="212"/>
      <c r="SBN1" s="212"/>
      <c r="SBO1" s="212"/>
      <c r="SBP1" s="212"/>
      <c r="SBQ1" s="212"/>
      <c r="SBR1" s="212"/>
      <c r="SBS1" s="212"/>
      <c r="SBT1" s="212"/>
      <c r="SBU1" s="212"/>
      <c r="SBV1" s="212"/>
      <c r="SBW1" s="212"/>
      <c r="SBX1" s="212"/>
      <c r="SBY1" s="212"/>
      <c r="SBZ1" s="212"/>
      <c r="SCA1" s="212"/>
      <c r="SCB1" s="212"/>
      <c r="SCC1" s="212"/>
      <c r="SCD1" s="212"/>
      <c r="SCE1" s="212"/>
      <c r="SCF1" s="212"/>
      <c r="SCG1" s="212"/>
      <c r="SCH1" s="212"/>
      <c r="SCI1" s="212"/>
      <c r="SCJ1" s="212"/>
      <c r="SCK1" s="212"/>
      <c r="SCL1" s="212"/>
      <c r="SCM1" s="212"/>
      <c r="SCN1" s="212"/>
      <c r="SCO1" s="212"/>
      <c r="SCP1" s="212"/>
      <c r="SCQ1" s="212"/>
      <c r="SCR1" s="212"/>
      <c r="SCS1" s="212"/>
      <c r="SCT1" s="212"/>
      <c r="SCU1" s="212"/>
      <c r="SCV1" s="212"/>
      <c r="SCW1" s="212"/>
      <c r="SCX1" s="212"/>
      <c r="SCY1" s="212"/>
      <c r="SCZ1" s="212"/>
      <c r="SDA1" s="212"/>
      <c r="SDB1" s="212"/>
      <c r="SDC1" s="212"/>
      <c r="SDD1" s="212"/>
      <c r="SDE1" s="212"/>
      <c r="SDF1" s="212"/>
      <c r="SDG1" s="212"/>
      <c r="SDH1" s="212"/>
      <c r="SDI1" s="212"/>
      <c r="SDJ1" s="212"/>
      <c r="SDK1" s="212"/>
      <c r="SDL1" s="212"/>
      <c r="SDM1" s="212"/>
      <c r="SDN1" s="212"/>
      <c r="SDO1" s="212"/>
      <c r="SDP1" s="212"/>
      <c r="SDQ1" s="212"/>
      <c r="SDR1" s="212"/>
      <c r="SDS1" s="212"/>
      <c r="SDT1" s="212"/>
      <c r="SDU1" s="212"/>
      <c r="SDV1" s="212"/>
      <c r="SDW1" s="212"/>
      <c r="SDX1" s="212"/>
      <c r="SDY1" s="212"/>
      <c r="SDZ1" s="212"/>
      <c r="SEA1" s="212"/>
      <c r="SEB1" s="212"/>
      <c r="SEC1" s="212"/>
      <c r="SED1" s="212"/>
      <c r="SEE1" s="212"/>
      <c r="SEF1" s="212"/>
      <c r="SEG1" s="212"/>
      <c r="SEH1" s="212"/>
      <c r="SEI1" s="212"/>
      <c r="SEJ1" s="212"/>
      <c r="SEK1" s="212"/>
      <c r="SEL1" s="212"/>
      <c r="SEM1" s="212"/>
      <c r="SEN1" s="212"/>
      <c r="SEO1" s="212"/>
      <c r="SEP1" s="212"/>
      <c r="SEQ1" s="212"/>
      <c r="SER1" s="212"/>
      <c r="SES1" s="212"/>
      <c r="SET1" s="212"/>
      <c r="SEU1" s="212"/>
      <c r="SEV1" s="212"/>
      <c r="SEW1" s="212"/>
      <c r="SEX1" s="212"/>
      <c r="SEY1" s="212"/>
      <c r="SEZ1" s="212"/>
      <c r="SFA1" s="212"/>
      <c r="SFB1" s="212"/>
      <c r="SFC1" s="212"/>
      <c r="SFD1" s="212"/>
      <c r="SFE1" s="212"/>
      <c r="SFF1" s="212"/>
      <c r="SFG1" s="212"/>
      <c r="SFH1" s="212"/>
      <c r="SFI1" s="212"/>
      <c r="SFJ1" s="212"/>
      <c r="SFK1" s="212"/>
      <c r="SFL1" s="212"/>
      <c r="SFM1" s="212"/>
      <c r="SFN1" s="212"/>
      <c r="SFO1" s="212"/>
      <c r="SFP1" s="212"/>
      <c r="SFQ1" s="212"/>
      <c r="SFR1" s="212"/>
      <c r="SFS1" s="212"/>
      <c r="SFT1" s="212"/>
      <c r="SFU1" s="212"/>
      <c r="SFV1" s="212"/>
      <c r="SFW1" s="212"/>
      <c r="SFX1" s="212"/>
      <c r="SFY1" s="212"/>
      <c r="SFZ1" s="212"/>
      <c r="SGA1" s="212"/>
      <c r="SGB1" s="212"/>
      <c r="SGC1" s="212"/>
      <c r="SGD1" s="212"/>
      <c r="SGE1" s="212"/>
      <c r="SGF1" s="212"/>
      <c r="SGG1" s="212"/>
      <c r="SGH1" s="212"/>
      <c r="SGI1" s="212"/>
      <c r="SGJ1" s="212"/>
      <c r="SGK1" s="212"/>
      <c r="SGL1" s="212"/>
      <c r="SGM1" s="212"/>
      <c r="SGN1" s="212"/>
      <c r="SGO1" s="212"/>
      <c r="SGP1" s="212"/>
      <c r="SGQ1" s="212"/>
      <c r="SGR1" s="212"/>
      <c r="SGS1" s="212"/>
      <c r="SGT1" s="212"/>
      <c r="SGU1" s="212"/>
      <c r="SGV1" s="212"/>
      <c r="SGW1" s="212"/>
      <c r="SGX1" s="212"/>
      <c r="SGY1" s="212"/>
      <c r="SGZ1" s="212"/>
      <c r="SHA1" s="212"/>
      <c r="SHB1" s="212"/>
      <c r="SHC1" s="212"/>
      <c r="SHD1" s="212"/>
      <c r="SHE1" s="212"/>
      <c r="SHF1" s="212"/>
      <c r="SHG1" s="212"/>
      <c r="SHH1" s="212"/>
      <c r="SHI1" s="212"/>
      <c r="SHJ1" s="212"/>
      <c r="SHK1" s="212"/>
      <c r="SHL1" s="212"/>
      <c r="SHM1" s="212"/>
      <c r="SHN1" s="212"/>
      <c r="SHO1" s="212"/>
      <c r="SHP1" s="212"/>
      <c r="SHQ1" s="212"/>
      <c r="SHR1" s="212"/>
      <c r="SHS1" s="212"/>
      <c r="SHT1" s="212"/>
      <c r="SHU1" s="212"/>
      <c r="SHV1" s="212"/>
      <c r="SHW1" s="212"/>
      <c r="SHX1" s="212"/>
      <c r="SHY1" s="212"/>
      <c r="SHZ1" s="212"/>
      <c r="SIA1" s="212"/>
      <c r="SIB1" s="212"/>
      <c r="SIC1" s="212"/>
      <c r="SID1" s="212"/>
      <c r="SIE1" s="212"/>
      <c r="SIF1" s="212"/>
      <c r="SIG1" s="212"/>
      <c r="SIH1" s="212"/>
      <c r="SII1" s="212"/>
      <c r="SIJ1" s="212"/>
      <c r="SIK1" s="212"/>
      <c r="SIL1" s="212"/>
      <c r="SIM1" s="212"/>
      <c r="SIN1" s="212"/>
      <c r="SIO1" s="212"/>
      <c r="SIP1" s="212"/>
      <c r="SIQ1" s="212"/>
      <c r="SIR1" s="212"/>
      <c r="SIS1" s="212"/>
      <c r="SIT1" s="212"/>
      <c r="SIU1" s="212"/>
      <c r="SIV1" s="212"/>
      <c r="SIW1" s="212"/>
      <c r="SIX1" s="212"/>
      <c r="SIY1" s="212"/>
      <c r="SIZ1" s="212"/>
      <c r="SJA1" s="212"/>
      <c r="SJB1" s="212"/>
      <c r="SJC1" s="212"/>
      <c r="SJD1" s="212"/>
      <c r="SJE1" s="212"/>
      <c r="SJF1" s="212"/>
      <c r="SJG1" s="212"/>
      <c r="SJH1" s="212"/>
      <c r="SJI1" s="212"/>
      <c r="SJJ1" s="212"/>
      <c r="SJK1" s="212"/>
      <c r="SJL1" s="212"/>
      <c r="SJM1" s="212"/>
      <c r="SJN1" s="212"/>
      <c r="SJO1" s="212"/>
      <c r="SJP1" s="212"/>
      <c r="SJQ1" s="212"/>
      <c r="SJR1" s="212"/>
      <c r="SJS1" s="212"/>
      <c r="SJT1" s="212"/>
      <c r="SJU1" s="212"/>
      <c r="SJV1" s="212"/>
      <c r="SJW1" s="212"/>
      <c r="SJX1" s="212"/>
      <c r="SJY1" s="212"/>
      <c r="SJZ1" s="212"/>
      <c r="SKA1" s="212"/>
      <c r="SKB1" s="212"/>
      <c r="SKC1" s="212"/>
      <c r="SKD1" s="212"/>
      <c r="SKE1" s="212"/>
      <c r="SKF1" s="212"/>
      <c r="SKG1" s="212"/>
      <c r="SKH1" s="212"/>
      <c r="SKI1" s="212"/>
      <c r="SKJ1" s="212"/>
      <c r="SKK1" s="212"/>
      <c r="SKL1" s="212"/>
      <c r="SKM1" s="212"/>
      <c r="SKN1" s="212"/>
      <c r="SKO1" s="212"/>
      <c r="SKP1" s="212"/>
      <c r="SKQ1" s="212"/>
      <c r="SKR1" s="212"/>
      <c r="SKS1" s="212"/>
      <c r="SKT1" s="212"/>
      <c r="SKU1" s="212"/>
      <c r="SKV1" s="212"/>
      <c r="SKW1" s="212"/>
      <c r="SKX1" s="212"/>
      <c r="SKY1" s="212"/>
      <c r="SKZ1" s="212"/>
      <c r="SLA1" s="212"/>
      <c r="SLB1" s="212"/>
      <c r="SLC1" s="212"/>
      <c r="SLD1" s="212"/>
      <c r="SLE1" s="212"/>
      <c r="SLF1" s="212"/>
      <c r="SLG1" s="212"/>
      <c r="SLH1" s="212"/>
      <c r="SLI1" s="212"/>
      <c r="SLJ1" s="212"/>
      <c r="SLK1" s="212"/>
      <c r="SLL1" s="212"/>
      <c r="SLM1" s="212"/>
      <c r="SLN1" s="212"/>
      <c r="SLO1" s="212"/>
      <c r="SLP1" s="212"/>
      <c r="SLQ1" s="212"/>
      <c r="SLR1" s="212"/>
      <c r="SLS1" s="212"/>
      <c r="SLT1" s="212"/>
      <c r="SLU1" s="212"/>
      <c r="SLV1" s="212"/>
      <c r="SLW1" s="212"/>
      <c r="SLX1" s="212"/>
      <c r="SLY1" s="212"/>
      <c r="SLZ1" s="212"/>
      <c r="SMA1" s="212"/>
      <c r="SMB1" s="212"/>
      <c r="SMC1" s="212"/>
      <c r="SMD1" s="212"/>
      <c r="SME1" s="212"/>
      <c r="SMF1" s="212"/>
      <c r="SMG1" s="212"/>
      <c r="SMH1" s="212"/>
      <c r="SMI1" s="212"/>
      <c r="SMJ1" s="212"/>
      <c r="SMK1" s="212"/>
      <c r="SML1" s="212"/>
      <c r="SMM1" s="212"/>
      <c r="SMN1" s="212"/>
      <c r="SMO1" s="212"/>
      <c r="SMP1" s="212"/>
      <c r="SMQ1" s="212"/>
      <c r="SMR1" s="212"/>
      <c r="SMS1" s="212"/>
      <c r="SMT1" s="212"/>
      <c r="SMU1" s="212"/>
      <c r="SMV1" s="212"/>
      <c r="SMW1" s="212"/>
      <c r="SMX1" s="212"/>
      <c r="SMY1" s="212"/>
      <c r="SMZ1" s="212"/>
      <c r="SNA1" s="212"/>
      <c r="SNB1" s="212"/>
      <c r="SNC1" s="212"/>
      <c r="SND1" s="212"/>
      <c r="SNE1" s="212"/>
      <c r="SNF1" s="212"/>
      <c r="SNG1" s="212"/>
      <c r="SNH1" s="212"/>
      <c r="SNI1" s="212"/>
      <c r="SNJ1" s="212"/>
      <c r="SNK1" s="212"/>
      <c r="SNL1" s="212"/>
      <c r="SNM1" s="212"/>
      <c r="SNN1" s="212"/>
      <c r="SNO1" s="212"/>
      <c r="SNP1" s="212"/>
      <c r="SNQ1" s="212"/>
      <c r="SNR1" s="212"/>
      <c r="SNS1" s="212"/>
      <c r="SNT1" s="212"/>
      <c r="SNU1" s="212"/>
      <c r="SNV1" s="212"/>
      <c r="SNW1" s="212"/>
      <c r="SNX1" s="212"/>
      <c r="SNY1" s="212"/>
      <c r="SNZ1" s="212"/>
      <c r="SOA1" s="212"/>
      <c r="SOB1" s="212"/>
      <c r="SOC1" s="212"/>
      <c r="SOD1" s="212"/>
      <c r="SOE1" s="212"/>
      <c r="SOF1" s="212"/>
      <c r="SOG1" s="212"/>
      <c r="SOH1" s="212"/>
      <c r="SOI1" s="212"/>
      <c r="SOJ1" s="212"/>
      <c r="SOK1" s="212"/>
      <c r="SOL1" s="212"/>
      <c r="SOM1" s="212"/>
      <c r="SON1" s="212"/>
      <c r="SOO1" s="212"/>
      <c r="SOP1" s="212"/>
      <c r="SOQ1" s="212"/>
      <c r="SOR1" s="212"/>
      <c r="SOS1" s="212"/>
      <c r="SOT1" s="212"/>
      <c r="SOU1" s="212"/>
      <c r="SOV1" s="212"/>
      <c r="SOW1" s="212"/>
      <c r="SOX1" s="212"/>
      <c r="SOY1" s="212"/>
      <c r="SOZ1" s="212"/>
      <c r="SPA1" s="212"/>
      <c r="SPB1" s="212"/>
      <c r="SPC1" s="212"/>
      <c r="SPD1" s="212"/>
      <c r="SPE1" s="212"/>
      <c r="SPF1" s="212"/>
      <c r="SPG1" s="212"/>
      <c r="SPH1" s="212"/>
      <c r="SPI1" s="212"/>
      <c r="SPJ1" s="212"/>
      <c r="SPK1" s="212"/>
      <c r="SPL1" s="212"/>
      <c r="SPM1" s="212"/>
      <c r="SPN1" s="212"/>
      <c r="SPO1" s="212"/>
      <c r="SPP1" s="212"/>
      <c r="SPQ1" s="212"/>
      <c r="SPR1" s="212"/>
      <c r="SPS1" s="212"/>
      <c r="SPT1" s="212"/>
      <c r="SPU1" s="212"/>
      <c r="SPV1" s="212"/>
      <c r="SPW1" s="212"/>
      <c r="SPX1" s="212"/>
      <c r="SPY1" s="212"/>
      <c r="SPZ1" s="212"/>
      <c r="SQA1" s="212"/>
      <c r="SQB1" s="212"/>
      <c r="SQC1" s="212"/>
      <c r="SQD1" s="212"/>
      <c r="SQE1" s="212"/>
      <c r="SQF1" s="212"/>
      <c r="SQG1" s="212"/>
      <c r="SQH1" s="212"/>
      <c r="SQI1" s="212"/>
      <c r="SQJ1" s="212"/>
      <c r="SQK1" s="212"/>
      <c r="SQL1" s="212"/>
      <c r="SQM1" s="212"/>
      <c r="SQN1" s="212"/>
      <c r="SQO1" s="212"/>
      <c r="SQP1" s="212"/>
      <c r="SQQ1" s="212"/>
      <c r="SQR1" s="212"/>
      <c r="SQS1" s="212"/>
      <c r="SQT1" s="212"/>
      <c r="SQU1" s="212"/>
      <c r="SQV1" s="212"/>
      <c r="SQW1" s="212"/>
      <c r="SQX1" s="212"/>
      <c r="SQY1" s="212"/>
      <c r="SQZ1" s="212"/>
      <c r="SRA1" s="212"/>
      <c r="SRB1" s="212"/>
      <c r="SRC1" s="212"/>
      <c r="SRD1" s="212"/>
      <c r="SRE1" s="212"/>
      <c r="SRF1" s="212"/>
      <c r="SRG1" s="212"/>
      <c r="SRH1" s="212"/>
      <c r="SRI1" s="212"/>
      <c r="SRJ1" s="212"/>
      <c r="SRK1" s="212"/>
      <c r="SRL1" s="212"/>
      <c r="SRM1" s="212"/>
      <c r="SRN1" s="212"/>
      <c r="SRO1" s="212"/>
      <c r="SRP1" s="212"/>
      <c r="SRQ1" s="212"/>
      <c r="SRR1" s="212"/>
      <c r="SRS1" s="212"/>
      <c r="SRT1" s="212"/>
      <c r="SRU1" s="212"/>
      <c r="SRV1" s="212"/>
      <c r="SRW1" s="212"/>
      <c r="SRX1" s="212"/>
      <c r="SRY1" s="212"/>
      <c r="SRZ1" s="212"/>
      <c r="SSA1" s="212"/>
      <c r="SSB1" s="212"/>
      <c r="SSC1" s="212"/>
      <c r="SSD1" s="212"/>
      <c r="SSE1" s="212"/>
      <c r="SSF1" s="212"/>
      <c r="SSG1" s="212"/>
      <c r="SSH1" s="212"/>
      <c r="SSI1" s="212"/>
      <c r="SSJ1" s="212"/>
      <c r="SSK1" s="212"/>
      <c r="SSL1" s="212"/>
      <c r="SSM1" s="212"/>
      <c r="SSN1" s="212"/>
      <c r="SSO1" s="212"/>
      <c r="SSP1" s="212"/>
      <c r="SSQ1" s="212"/>
      <c r="SSR1" s="212"/>
      <c r="SSS1" s="212"/>
      <c r="SST1" s="212"/>
      <c r="SSU1" s="212"/>
      <c r="SSV1" s="212"/>
      <c r="SSW1" s="212"/>
      <c r="SSX1" s="212"/>
      <c r="SSY1" s="212"/>
      <c r="SSZ1" s="212"/>
      <c r="STA1" s="212"/>
      <c r="STB1" s="212"/>
      <c r="STC1" s="212"/>
      <c r="STD1" s="212"/>
      <c r="STE1" s="212"/>
      <c r="STF1" s="212"/>
      <c r="STG1" s="212"/>
      <c r="STH1" s="212"/>
      <c r="STI1" s="212"/>
      <c r="STJ1" s="212"/>
      <c r="STK1" s="212"/>
      <c r="STL1" s="212"/>
      <c r="STM1" s="212"/>
      <c r="STN1" s="212"/>
      <c r="STO1" s="212"/>
      <c r="STP1" s="212"/>
      <c r="STQ1" s="212"/>
      <c r="STR1" s="212"/>
      <c r="STS1" s="212"/>
      <c r="STT1" s="212"/>
      <c r="STU1" s="212"/>
      <c r="STV1" s="212"/>
      <c r="STW1" s="212"/>
      <c r="STX1" s="212"/>
      <c r="STY1" s="212"/>
      <c r="STZ1" s="212"/>
      <c r="SUA1" s="212"/>
      <c r="SUB1" s="212"/>
      <c r="SUC1" s="212"/>
      <c r="SUD1" s="212"/>
      <c r="SUE1" s="212"/>
      <c r="SUF1" s="212"/>
      <c r="SUG1" s="212"/>
      <c r="SUH1" s="212"/>
      <c r="SUI1" s="212"/>
      <c r="SUJ1" s="212"/>
      <c r="SUK1" s="212"/>
      <c r="SUL1" s="212"/>
      <c r="SUM1" s="212"/>
      <c r="SUN1" s="212"/>
      <c r="SUO1" s="212"/>
      <c r="SUP1" s="212"/>
      <c r="SUQ1" s="212"/>
      <c r="SUR1" s="212"/>
      <c r="SUS1" s="212"/>
      <c r="SUT1" s="212"/>
      <c r="SUU1" s="212"/>
      <c r="SUV1" s="212"/>
      <c r="SUW1" s="212"/>
      <c r="SUX1" s="212"/>
      <c r="SUY1" s="212"/>
      <c r="SUZ1" s="212"/>
      <c r="SVA1" s="212"/>
      <c r="SVB1" s="212"/>
      <c r="SVC1" s="212"/>
      <c r="SVD1" s="212"/>
      <c r="SVE1" s="212"/>
      <c r="SVF1" s="212"/>
      <c r="SVG1" s="212"/>
      <c r="SVH1" s="212"/>
      <c r="SVI1" s="212"/>
      <c r="SVJ1" s="212"/>
      <c r="SVK1" s="212"/>
      <c r="SVL1" s="212"/>
      <c r="SVM1" s="212"/>
      <c r="SVN1" s="212"/>
      <c r="SVO1" s="212"/>
      <c r="SVP1" s="212"/>
      <c r="SVQ1" s="212"/>
      <c r="SVR1" s="212"/>
      <c r="SVS1" s="212"/>
      <c r="SVT1" s="212"/>
      <c r="SVU1" s="212"/>
      <c r="SVV1" s="212"/>
      <c r="SVW1" s="212"/>
      <c r="SVX1" s="212"/>
      <c r="SVY1" s="212"/>
      <c r="SVZ1" s="212"/>
      <c r="SWA1" s="212"/>
      <c r="SWB1" s="212"/>
      <c r="SWC1" s="212"/>
      <c r="SWD1" s="212"/>
      <c r="SWE1" s="212"/>
      <c r="SWF1" s="212"/>
      <c r="SWG1" s="212"/>
      <c r="SWH1" s="212"/>
      <c r="SWI1" s="212"/>
      <c r="SWJ1" s="212"/>
      <c r="SWK1" s="212"/>
      <c r="SWL1" s="212"/>
      <c r="SWM1" s="212"/>
      <c r="SWN1" s="212"/>
      <c r="SWO1" s="212"/>
      <c r="SWP1" s="212"/>
      <c r="SWQ1" s="212"/>
      <c r="SWR1" s="212"/>
      <c r="SWS1" s="212"/>
      <c r="SWT1" s="212"/>
      <c r="SWU1" s="212"/>
      <c r="SWV1" s="212"/>
      <c r="SWW1" s="212"/>
      <c r="SWX1" s="212"/>
      <c r="SWY1" s="212"/>
      <c r="SWZ1" s="212"/>
      <c r="SXA1" s="212"/>
      <c r="SXB1" s="212"/>
      <c r="SXC1" s="212"/>
      <c r="SXD1" s="212"/>
      <c r="SXE1" s="212"/>
      <c r="SXF1" s="212"/>
      <c r="SXG1" s="212"/>
      <c r="SXH1" s="212"/>
      <c r="SXI1" s="212"/>
      <c r="SXJ1" s="212"/>
      <c r="SXK1" s="212"/>
      <c r="SXL1" s="212"/>
      <c r="SXM1" s="212"/>
      <c r="SXN1" s="212"/>
      <c r="SXO1" s="212"/>
      <c r="SXP1" s="212"/>
      <c r="SXQ1" s="212"/>
      <c r="SXR1" s="212"/>
      <c r="SXS1" s="212"/>
      <c r="SXT1" s="212"/>
      <c r="SXU1" s="212"/>
      <c r="SXV1" s="212"/>
      <c r="SXW1" s="212"/>
      <c r="SXX1" s="212"/>
      <c r="SXY1" s="212"/>
      <c r="SXZ1" s="212"/>
      <c r="SYA1" s="212"/>
      <c r="SYB1" s="212"/>
      <c r="SYC1" s="212"/>
      <c r="SYD1" s="212"/>
      <c r="SYE1" s="212"/>
      <c r="SYF1" s="212"/>
      <c r="SYG1" s="212"/>
      <c r="SYH1" s="212"/>
      <c r="SYI1" s="212"/>
      <c r="SYJ1" s="212"/>
      <c r="SYK1" s="212"/>
      <c r="SYL1" s="212"/>
      <c r="SYM1" s="212"/>
      <c r="SYN1" s="212"/>
      <c r="SYO1" s="212"/>
      <c r="SYP1" s="212"/>
      <c r="SYQ1" s="212"/>
      <c r="SYR1" s="212"/>
      <c r="SYS1" s="212"/>
      <c r="SYT1" s="212"/>
      <c r="SYU1" s="212"/>
      <c r="SYV1" s="212"/>
      <c r="SYW1" s="212"/>
      <c r="SYX1" s="212"/>
      <c r="SYY1" s="212"/>
      <c r="SYZ1" s="212"/>
      <c r="SZA1" s="212"/>
      <c r="SZB1" s="212"/>
      <c r="SZC1" s="212"/>
      <c r="SZD1" s="212"/>
      <c r="SZE1" s="212"/>
      <c r="SZF1" s="212"/>
      <c r="SZG1" s="212"/>
      <c r="SZH1" s="212"/>
      <c r="SZI1" s="212"/>
      <c r="SZJ1" s="212"/>
      <c r="SZK1" s="212"/>
      <c r="SZL1" s="212"/>
      <c r="SZM1" s="212"/>
      <c r="SZN1" s="212"/>
      <c r="SZO1" s="212"/>
      <c r="SZP1" s="212"/>
      <c r="SZQ1" s="212"/>
      <c r="SZR1" s="212"/>
      <c r="SZS1" s="212"/>
      <c r="SZT1" s="212"/>
      <c r="SZU1" s="212"/>
      <c r="SZV1" s="212"/>
      <c r="SZW1" s="212"/>
      <c r="SZX1" s="212"/>
      <c r="SZY1" s="212"/>
      <c r="SZZ1" s="212"/>
      <c r="TAA1" s="212"/>
      <c r="TAB1" s="212"/>
      <c r="TAC1" s="212"/>
      <c r="TAD1" s="212"/>
      <c r="TAE1" s="212"/>
      <c r="TAF1" s="212"/>
      <c r="TAG1" s="212"/>
      <c r="TAH1" s="212"/>
      <c r="TAI1" s="212"/>
      <c r="TAJ1" s="212"/>
      <c r="TAK1" s="212"/>
      <c r="TAL1" s="212"/>
      <c r="TAM1" s="212"/>
      <c r="TAN1" s="212"/>
      <c r="TAO1" s="212"/>
      <c r="TAP1" s="212"/>
      <c r="TAQ1" s="212"/>
      <c r="TAR1" s="212"/>
      <c r="TAS1" s="212"/>
      <c r="TAT1" s="212"/>
      <c r="TAU1" s="212"/>
      <c r="TAV1" s="212"/>
      <c r="TAW1" s="212"/>
      <c r="TAX1" s="212"/>
      <c r="TAY1" s="212"/>
      <c r="TAZ1" s="212"/>
      <c r="TBA1" s="212"/>
      <c r="TBB1" s="212"/>
      <c r="TBC1" s="212"/>
      <c r="TBD1" s="212"/>
      <c r="TBE1" s="212"/>
      <c r="TBF1" s="212"/>
      <c r="TBG1" s="212"/>
      <c r="TBH1" s="212"/>
      <c r="TBI1" s="212"/>
      <c r="TBJ1" s="212"/>
      <c r="TBK1" s="212"/>
      <c r="TBL1" s="212"/>
      <c r="TBM1" s="212"/>
      <c r="TBN1" s="212"/>
      <c r="TBO1" s="212"/>
      <c r="TBP1" s="212"/>
      <c r="TBQ1" s="212"/>
      <c r="TBR1" s="212"/>
      <c r="TBS1" s="212"/>
      <c r="TBT1" s="212"/>
      <c r="TBU1" s="212"/>
      <c r="TBV1" s="212"/>
      <c r="TBW1" s="212"/>
      <c r="TBX1" s="212"/>
      <c r="TBY1" s="212"/>
      <c r="TBZ1" s="212"/>
      <c r="TCA1" s="212"/>
      <c r="TCB1" s="212"/>
      <c r="TCC1" s="212"/>
      <c r="TCD1" s="212"/>
      <c r="TCE1" s="212"/>
      <c r="TCF1" s="212"/>
      <c r="TCG1" s="212"/>
      <c r="TCH1" s="212"/>
      <c r="TCI1" s="212"/>
      <c r="TCJ1" s="212"/>
      <c r="TCK1" s="212"/>
      <c r="TCL1" s="212"/>
      <c r="TCM1" s="212"/>
      <c r="TCN1" s="212"/>
      <c r="TCO1" s="212"/>
      <c r="TCP1" s="212"/>
      <c r="TCQ1" s="212"/>
      <c r="TCR1" s="212"/>
      <c r="TCS1" s="212"/>
      <c r="TCT1" s="212"/>
      <c r="TCU1" s="212"/>
      <c r="TCV1" s="212"/>
      <c r="TCW1" s="212"/>
      <c r="TCX1" s="212"/>
      <c r="TCY1" s="212"/>
      <c r="TCZ1" s="212"/>
      <c r="TDA1" s="212"/>
      <c r="TDB1" s="212"/>
      <c r="TDC1" s="212"/>
      <c r="TDD1" s="212"/>
      <c r="TDE1" s="212"/>
      <c r="TDF1" s="212"/>
      <c r="TDG1" s="212"/>
      <c r="TDH1" s="212"/>
      <c r="TDI1" s="212"/>
      <c r="TDJ1" s="212"/>
      <c r="TDK1" s="212"/>
      <c r="TDL1" s="212"/>
      <c r="TDM1" s="212"/>
      <c r="TDN1" s="212"/>
      <c r="TDO1" s="212"/>
      <c r="TDP1" s="212"/>
      <c r="TDQ1" s="212"/>
      <c r="TDR1" s="212"/>
      <c r="TDS1" s="212"/>
      <c r="TDT1" s="212"/>
      <c r="TDU1" s="212"/>
      <c r="TDV1" s="212"/>
      <c r="TDW1" s="212"/>
      <c r="TDX1" s="212"/>
      <c r="TDY1" s="212"/>
      <c r="TDZ1" s="212"/>
      <c r="TEA1" s="212"/>
      <c r="TEB1" s="212"/>
      <c r="TEC1" s="212"/>
      <c r="TED1" s="212"/>
      <c r="TEE1" s="212"/>
      <c r="TEF1" s="212"/>
      <c r="TEG1" s="212"/>
      <c r="TEH1" s="212"/>
      <c r="TEI1" s="212"/>
      <c r="TEJ1" s="212"/>
      <c r="TEK1" s="212"/>
      <c r="TEL1" s="212"/>
      <c r="TEM1" s="212"/>
      <c r="TEN1" s="212"/>
      <c r="TEO1" s="212"/>
      <c r="TEP1" s="212"/>
      <c r="TEQ1" s="212"/>
      <c r="TER1" s="212"/>
      <c r="TES1" s="212"/>
      <c r="TET1" s="212"/>
      <c r="TEU1" s="212"/>
      <c r="TEV1" s="212"/>
      <c r="TEW1" s="212"/>
      <c r="TEX1" s="212"/>
      <c r="TEY1" s="212"/>
      <c r="TEZ1" s="212"/>
      <c r="TFA1" s="212"/>
      <c r="TFB1" s="212"/>
      <c r="TFC1" s="212"/>
      <c r="TFD1" s="212"/>
      <c r="TFE1" s="212"/>
      <c r="TFF1" s="212"/>
      <c r="TFG1" s="212"/>
      <c r="TFH1" s="212"/>
      <c r="TFI1" s="212"/>
      <c r="TFJ1" s="212"/>
      <c r="TFK1" s="212"/>
      <c r="TFL1" s="212"/>
      <c r="TFM1" s="212"/>
      <c r="TFN1" s="212"/>
      <c r="TFO1" s="212"/>
      <c r="TFP1" s="212"/>
      <c r="TFQ1" s="212"/>
      <c r="TFR1" s="212"/>
      <c r="TFS1" s="212"/>
      <c r="TFT1" s="212"/>
      <c r="TFU1" s="212"/>
      <c r="TFV1" s="212"/>
      <c r="TFW1" s="212"/>
      <c r="TFX1" s="212"/>
      <c r="TFY1" s="212"/>
      <c r="TFZ1" s="212"/>
      <c r="TGA1" s="212"/>
      <c r="TGB1" s="212"/>
      <c r="TGC1" s="212"/>
      <c r="TGD1" s="212"/>
      <c r="TGE1" s="212"/>
      <c r="TGF1" s="212"/>
      <c r="TGG1" s="212"/>
      <c r="TGH1" s="212"/>
      <c r="TGI1" s="212"/>
      <c r="TGJ1" s="212"/>
      <c r="TGK1" s="212"/>
      <c r="TGL1" s="212"/>
      <c r="TGM1" s="212"/>
      <c r="TGN1" s="212"/>
      <c r="TGO1" s="212"/>
      <c r="TGP1" s="212"/>
      <c r="TGQ1" s="212"/>
      <c r="TGR1" s="212"/>
      <c r="TGS1" s="212"/>
      <c r="TGT1" s="212"/>
      <c r="TGU1" s="212"/>
      <c r="TGV1" s="212"/>
      <c r="TGW1" s="212"/>
      <c r="TGX1" s="212"/>
      <c r="TGY1" s="212"/>
      <c r="TGZ1" s="212"/>
      <c r="THA1" s="212"/>
      <c r="THB1" s="212"/>
      <c r="THC1" s="212"/>
      <c r="THD1" s="212"/>
      <c r="THE1" s="212"/>
      <c r="THF1" s="212"/>
      <c r="THG1" s="212"/>
      <c r="THH1" s="212"/>
      <c r="THI1" s="212"/>
      <c r="THJ1" s="212"/>
      <c r="THK1" s="212"/>
      <c r="THL1" s="212"/>
      <c r="THM1" s="212"/>
      <c r="THN1" s="212"/>
      <c r="THO1" s="212"/>
      <c r="THP1" s="212"/>
      <c r="THQ1" s="212"/>
      <c r="THR1" s="212"/>
      <c r="THS1" s="212"/>
      <c r="THT1" s="212"/>
      <c r="THU1" s="212"/>
      <c r="THV1" s="212"/>
      <c r="THW1" s="212"/>
      <c r="THX1" s="212"/>
      <c r="THY1" s="212"/>
      <c r="THZ1" s="212"/>
      <c r="TIA1" s="212"/>
      <c r="TIB1" s="212"/>
      <c r="TIC1" s="212"/>
      <c r="TID1" s="212"/>
      <c r="TIE1" s="212"/>
      <c r="TIF1" s="212"/>
      <c r="TIG1" s="212"/>
      <c r="TIH1" s="212"/>
      <c r="TII1" s="212"/>
      <c r="TIJ1" s="212"/>
      <c r="TIK1" s="212"/>
      <c r="TIL1" s="212"/>
      <c r="TIM1" s="212"/>
      <c r="TIN1" s="212"/>
      <c r="TIO1" s="212"/>
      <c r="TIP1" s="212"/>
      <c r="TIQ1" s="212"/>
      <c r="TIR1" s="212"/>
      <c r="TIS1" s="212"/>
      <c r="TIT1" s="212"/>
      <c r="TIU1" s="212"/>
      <c r="TIV1" s="212"/>
      <c r="TIW1" s="212"/>
      <c r="TIX1" s="212"/>
      <c r="TIY1" s="212"/>
      <c r="TIZ1" s="212"/>
      <c r="TJA1" s="212"/>
      <c r="TJB1" s="212"/>
      <c r="TJC1" s="212"/>
      <c r="TJD1" s="212"/>
      <c r="TJE1" s="212"/>
      <c r="TJF1" s="212"/>
      <c r="TJG1" s="212"/>
      <c r="TJH1" s="212"/>
      <c r="TJI1" s="212"/>
      <c r="TJJ1" s="212"/>
      <c r="TJK1" s="212"/>
      <c r="TJL1" s="212"/>
      <c r="TJM1" s="212"/>
      <c r="TJN1" s="212"/>
      <c r="TJO1" s="212"/>
      <c r="TJP1" s="212"/>
      <c r="TJQ1" s="212"/>
      <c r="TJR1" s="212"/>
      <c r="TJS1" s="212"/>
      <c r="TJT1" s="212"/>
      <c r="TJU1" s="212"/>
      <c r="TJV1" s="212"/>
      <c r="TJW1" s="212"/>
      <c r="TJX1" s="212"/>
      <c r="TJY1" s="212"/>
      <c r="TJZ1" s="212"/>
      <c r="TKA1" s="212"/>
      <c r="TKB1" s="212"/>
      <c r="TKC1" s="212"/>
      <c r="TKD1" s="212"/>
      <c r="TKE1" s="212"/>
      <c r="TKF1" s="212"/>
      <c r="TKG1" s="212"/>
      <c r="TKH1" s="212"/>
      <c r="TKI1" s="212"/>
      <c r="TKJ1" s="212"/>
      <c r="TKK1" s="212"/>
      <c r="TKL1" s="212"/>
      <c r="TKM1" s="212"/>
      <c r="TKN1" s="212"/>
      <c r="TKO1" s="212"/>
      <c r="TKP1" s="212"/>
      <c r="TKQ1" s="212"/>
      <c r="TKR1" s="212"/>
      <c r="TKS1" s="212"/>
      <c r="TKT1" s="212"/>
      <c r="TKU1" s="212"/>
      <c r="TKV1" s="212"/>
      <c r="TKW1" s="212"/>
      <c r="TKX1" s="212"/>
      <c r="TKY1" s="212"/>
      <c r="TKZ1" s="212"/>
      <c r="TLA1" s="212"/>
      <c r="TLB1" s="212"/>
      <c r="TLC1" s="212"/>
      <c r="TLD1" s="212"/>
      <c r="TLE1" s="212"/>
      <c r="TLF1" s="212"/>
      <c r="TLG1" s="212"/>
      <c r="TLH1" s="212"/>
      <c r="TLI1" s="212"/>
      <c r="TLJ1" s="212"/>
      <c r="TLK1" s="212"/>
      <c r="TLL1" s="212"/>
      <c r="TLM1" s="212"/>
      <c r="TLN1" s="212"/>
      <c r="TLO1" s="212"/>
      <c r="TLP1" s="212"/>
      <c r="TLQ1" s="212"/>
      <c r="TLR1" s="212"/>
      <c r="TLS1" s="212"/>
      <c r="TLT1" s="212"/>
      <c r="TLU1" s="212"/>
      <c r="TLV1" s="212"/>
      <c r="TLW1" s="212"/>
      <c r="TLX1" s="212"/>
      <c r="TLY1" s="212"/>
      <c r="TLZ1" s="212"/>
      <c r="TMA1" s="212"/>
      <c r="TMB1" s="212"/>
      <c r="TMC1" s="212"/>
      <c r="TMD1" s="212"/>
      <c r="TME1" s="212"/>
      <c r="TMF1" s="212"/>
      <c r="TMG1" s="212"/>
      <c r="TMH1" s="212"/>
      <c r="TMI1" s="212"/>
      <c r="TMJ1" s="212"/>
      <c r="TMK1" s="212"/>
      <c r="TML1" s="212"/>
      <c r="TMM1" s="212"/>
      <c r="TMN1" s="212"/>
      <c r="TMO1" s="212"/>
      <c r="TMP1" s="212"/>
      <c r="TMQ1" s="212"/>
      <c r="TMR1" s="212"/>
      <c r="TMS1" s="212"/>
      <c r="TMT1" s="212"/>
      <c r="TMU1" s="212"/>
      <c r="TMV1" s="212"/>
      <c r="TMW1" s="212"/>
      <c r="TMX1" s="212"/>
      <c r="TMY1" s="212"/>
      <c r="TMZ1" s="212"/>
      <c r="TNA1" s="212"/>
      <c r="TNB1" s="212"/>
      <c r="TNC1" s="212"/>
      <c r="TND1" s="212"/>
      <c r="TNE1" s="212"/>
      <c r="TNF1" s="212"/>
      <c r="TNG1" s="212"/>
      <c r="TNH1" s="212"/>
      <c r="TNI1" s="212"/>
      <c r="TNJ1" s="212"/>
      <c r="TNK1" s="212"/>
      <c r="TNL1" s="212"/>
      <c r="TNM1" s="212"/>
      <c r="TNN1" s="212"/>
      <c r="TNO1" s="212"/>
      <c r="TNP1" s="212"/>
      <c r="TNQ1" s="212"/>
      <c r="TNR1" s="212"/>
      <c r="TNS1" s="212"/>
      <c r="TNT1" s="212"/>
      <c r="TNU1" s="212"/>
      <c r="TNV1" s="212"/>
      <c r="TNW1" s="212"/>
      <c r="TNX1" s="212"/>
      <c r="TNY1" s="212"/>
      <c r="TNZ1" s="212"/>
      <c r="TOA1" s="212"/>
      <c r="TOB1" s="212"/>
      <c r="TOC1" s="212"/>
      <c r="TOD1" s="212"/>
      <c r="TOE1" s="212"/>
      <c r="TOF1" s="212"/>
      <c r="TOG1" s="212"/>
      <c r="TOH1" s="212"/>
      <c r="TOI1" s="212"/>
      <c r="TOJ1" s="212"/>
      <c r="TOK1" s="212"/>
      <c r="TOL1" s="212"/>
      <c r="TOM1" s="212"/>
      <c r="TON1" s="212"/>
      <c r="TOO1" s="212"/>
      <c r="TOP1" s="212"/>
      <c r="TOQ1" s="212"/>
      <c r="TOR1" s="212"/>
      <c r="TOS1" s="212"/>
      <c r="TOT1" s="212"/>
      <c r="TOU1" s="212"/>
      <c r="TOV1" s="212"/>
      <c r="TOW1" s="212"/>
      <c r="TOX1" s="212"/>
      <c r="TOY1" s="212"/>
      <c r="TOZ1" s="212"/>
      <c r="TPA1" s="212"/>
      <c r="TPB1" s="212"/>
      <c r="TPC1" s="212"/>
      <c r="TPD1" s="212"/>
      <c r="TPE1" s="212"/>
      <c r="TPF1" s="212"/>
      <c r="TPG1" s="212"/>
      <c r="TPH1" s="212"/>
      <c r="TPI1" s="212"/>
      <c r="TPJ1" s="212"/>
      <c r="TPK1" s="212"/>
      <c r="TPL1" s="212"/>
      <c r="TPM1" s="212"/>
      <c r="TPN1" s="212"/>
      <c r="TPO1" s="212"/>
      <c r="TPP1" s="212"/>
      <c r="TPQ1" s="212"/>
      <c r="TPR1" s="212"/>
      <c r="TPS1" s="212"/>
      <c r="TPT1" s="212"/>
      <c r="TPU1" s="212"/>
      <c r="TPV1" s="212"/>
      <c r="TPW1" s="212"/>
      <c r="TPX1" s="212"/>
      <c r="TPY1" s="212"/>
      <c r="TPZ1" s="212"/>
      <c r="TQA1" s="212"/>
      <c r="TQB1" s="212"/>
      <c r="TQC1" s="212"/>
      <c r="TQD1" s="212"/>
      <c r="TQE1" s="212"/>
      <c r="TQF1" s="212"/>
      <c r="TQG1" s="212"/>
      <c r="TQH1" s="212"/>
      <c r="TQI1" s="212"/>
      <c r="TQJ1" s="212"/>
      <c r="TQK1" s="212"/>
      <c r="TQL1" s="212"/>
      <c r="TQM1" s="212"/>
      <c r="TQN1" s="212"/>
      <c r="TQO1" s="212"/>
      <c r="TQP1" s="212"/>
      <c r="TQQ1" s="212"/>
      <c r="TQR1" s="212"/>
      <c r="TQS1" s="212"/>
      <c r="TQT1" s="212"/>
      <c r="TQU1" s="212"/>
      <c r="TQV1" s="212"/>
      <c r="TQW1" s="212"/>
      <c r="TQX1" s="212"/>
      <c r="TQY1" s="212"/>
      <c r="TQZ1" s="212"/>
      <c r="TRA1" s="212"/>
      <c r="TRB1" s="212"/>
      <c r="TRC1" s="212"/>
      <c r="TRD1" s="212"/>
      <c r="TRE1" s="212"/>
      <c r="TRF1" s="212"/>
      <c r="TRG1" s="212"/>
      <c r="TRH1" s="212"/>
      <c r="TRI1" s="212"/>
      <c r="TRJ1" s="212"/>
      <c r="TRK1" s="212"/>
      <c r="TRL1" s="212"/>
      <c r="TRM1" s="212"/>
      <c r="TRN1" s="212"/>
      <c r="TRO1" s="212"/>
      <c r="TRP1" s="212"/>
      <c r="TRQ1" s="212"/>
      <c r="TRR1" s="212"/>
      <c r="TRS1" s="212"/>
      <c r="TRT1" s="212"/>
      <c r="TRU1" s="212"/>
      <c r="TRV1" s="212"/>
      <c r="TRW1" s="212"/>
      <c r="TRX1" s="212"/>
      <c r="TRY1" s="212"/>
      <c r="TRZ1" s="212"/>
      <c r="TSA1" s="212"/>
      <c r="TSB1" s="212"/>
      <c r="TSC1" s="212"/>
      <c r="TSD1" s="212"/>
      <c r="TSE1" s="212"/>
      <c r="TSF1" s="212"/>
      <c r="TSG1" s="212"/>
      <c r="TSH1" s="212"/>
      <c r="TSI1" s="212"/>
      <c r="TSJ1" s="212"/>
      <c r="TSK1" s="212"/>
      <c r="TSL1" s="212"/>
      <c r="TSM1" s="212"/>
      <c r="TSN1" s="212"/>
      <c r="TSO1" s="212"/>
      <c r="TSP1" s="212"/>
      <c r="TSQ1" s="212"/>
      <c r="TSR1" s="212"/>
      <c r="TSS1" s="212"/>
      <c r="TST1" s="212"/>
      <c r="TSU1" s="212"/>
      <c r="TSV1" s="212"/>
      <c r="TSW1" s="212"/>
      <c r="TSX1" s="212"/>
      <c r="TSY1" s="212"/>
      <c r="TSZ1" s="212"/>
      <c r="TTA1" s="212"/>
      <c r="TTB1" s="212"/>
      <c r="TTC1" s="212"/>
      <c r="TTD1" s="212"/>
      <c r="TTE1" s="212"/>
      <c r="TTF1" s="212"/>
      <c r="TTG1" s="212"/>
      <c r="TTH1" s="212"/>
      <c r="TTI1" s="212"/>
      <c r="TTJ1" s="212"/>
      <c r="TTK1" s="212"/>
      <c r="TTL1" s="212"/>
      <c r="TTM1" s="212"/>
      <c r="TTN1" s="212"/>
      <c r="TTO1" s="212"/>
      <c r="TTP1" s="212"/>
      <c r="TTQ1" s="212"/>
      <c r="TTR1" s="212"/>
      <c r="TTS1" s="212"/>
      <c r="TTT1" s="212"/>
      <c r="TTU1" s="212"/>
      <c r="TTV1" s="212"/>
      <c r="TTW1" s="212"/>
      <c r="TTX1" s="212"/>
      <c r="TTY1" s="212"/>
      <c r="TTZ1" s="212"/>
      <c r="TUA1" s="212"/>
      <c r="TUB1" s="212"/>
      <c r="TUC1" s="212"/>
      <c r="TUD1" s="212"/>
      <c r="TUE1" s="212"/>
      <c r="TUF1" s="212"/>
      <c r="TUG1" s="212"/>
      <c r="TUH1" s="212"/>
      <c r="TUI1" s="212"/>
      <c r="TUJ1" s="212"/>
      <c r="TUK1" s="212"/>
      <c r="TUL1" s="212"/>
      <c r="TUM1" s="212"/>
      <c r="TUN1" s="212"/>
      <c r="TUO1" s="212"/>
      <c r="TUP1" s="212"/>
      <c r="TUQ1" s="212"/>
      <c r="TUR1" s="212"/>
      <c r="TUS1" s="212"/>
      <c r="TUT1" s="212"/>
      <c r="TUU1" s="212"/>
      <c r="TUV1" s="212"/>
      <c r="TUW1" s="212"/>
      <c r="TUX1" s="212"/>
      <c r="TUY1" s="212"/>
      <c r="TUZ1" s="212"/>
      <c r="TVA1" s="212"/>
      <c r="TVB1" s="212"/>
      <c r="TVC1" s="212"/>
      <c r="TVD1" s="212"/>
      <c r="TVE1" s="212"/>
      <c r="TVF1" s="212"/>
      <c r="TVG1" s="212"/>
      <c r="TVH1" s="212"/>
      <c r="TVI1" s="212"/>
      <c r="TVJ1" s="212"/>
      <c r="TVK1" s="212"/>
      <c r="TVL1" s="212"/>
      <c r="TVM1" s="212"/>
      <c r="TVN1" s="212"/>
      <c r="TVO1" s="212"/>
      <c r="TVP1" s="212"/>
      <c r="TVQ1" s="212"/>
      <c r="TVR1" s="212"/>
      <c r="TVS1" s="212"/>
      <c r="TVT1" s="212"/>
      <c r="TVU1" s="212"/>
      <c r="TVV1" s="212"/>
      <c r="TVW1" s="212"/>
      <c r="TVX1" s="212"/>
      <c r="TVY1" s="212"/>
      <c r="TVZ1" s="212"/>
      <c r="TWA1" s="212"/>
      <c r="TWB1" s="212"/>
      <c r="TWC1" s="212"/>
      <c r="TWD1" s="212"/>
      <c r="TWE1" s="212"/>
      <c r="TWF1" s="212"/>
      <c r="TWG1" s="212"/>
      <c r="TWH1" s="212"/>
      <c r="TWI1" s="212"/>
      <c r="TWJ1" s="212"/>
      <c r="TWK1" s="212"/>
      <c r="TWL1" s="212"/>
      <c r="TWM1" s="212"/>
      <c r="TWN1" s="212"/>
      <c r="TWO1" s="212"/>
      <c r="TWP1" s="212"/>
      <c r="TWQ1" s="212"/>
      <c r="TWR1" s="212"/>
      <c r="TWS1" s="212"/>
      <c r="TWT1" s="212"/>
      <c r="TWU1" s="212"/>
      <c r="TWV1" s="212"/>
      <c r="TWW1" s="212"/>
      <c r="TWX1" s="212"/>
      <c r="TWY1" s="212"/>
      <c r="TWZ1" s="212"/>
      <c r="TXA1" s="212"/>
      <c r="TXB1" s="212"/>
      <c r="TXC1" s="212"/>
      <c r="TXD1" s="212"/>
      <c r="TXE1" s="212"/>
      <c r="TXF1" s="212"/>
      <c r="TXG1" s="212"/>
      <c r="TXH1" s="212"/>
      <c r="TXI1" s="212"/>
      <c r="TXJ1" s="212"/>
      <c r="TXK1" s="212"/>
      <c r="TXL1" s="212"/>
      <c r="TXM1" s="212"/>
      <c r="TXN1" s="212"/>
      <c r="TXO1" s="212"/>
      <c r="TXP1" s="212"/>
      <c r="TXQ1" s="212"/>
      <c r="TXR1" s="212"/>
      <c r="TXS1" s="212"/>
      <c r="TXT1" s="212"/>
      <c r="TXU1" s="212"/>
      <c r="TXV1" s="212"/>
      <c r="TXW1" s="212"/>
      <c r="TXX1" s="212"/>
      <c r="TXY1" s="212"/>
      <c r="TXZ1" s="212"/>
      <c r="TYA1" s="212"/>
      <c r="TYB1" s="212"/>
      <c r="TYC1" s="212"/>
      <c r="TYD1" s="212"/>
      <c r="TYE1" s="212"/>
      <c r="TYF1" s="212"/>
      <c r="TYG1" s="212"/>
      <c r="TYH1" s="212"/>
      <c r="TYI1" s="212"/>
      <c r="TYJ1" s="212"/>
      <c r="TYK1" s="212"/>
      <c r="TYL1" s="212"/>
      <c r="TYM1" s="212"/>
      <c r="TYN1" s="212"/>
      <c r="TYO1" s="212"/>
      <c r="TYP1" s="212"/>
      <c r="TYQ1" s="212"/>
      <c r="TYR1" s="212"/>
      <c r="TYS1" s="212"/>
      <c r="TYT1" s="212"/>
      <c r="TYU1" s="212"/>
      <c r="TYV1" s="212"/>
      <c r="TYW1" s="212"/>
      <c r="TYX1" s="212"/>
      <c r="TYY1" s="212"/>
      <c r="TYZ1" s="212"/>
      <c r="TZA1" s="212"/>
      <c r="TZB1" s="212"/>
      <c r="TZC1" s="212"/>
      <c r="TZD1" s="212"/>
      <c r="TZE1" s="212"/>
      <c r="TZF1" s="212"/>
      <c r="TZG1" s="212"/>
      <c r="TZH1" s="212"/>
      <c r="TZI1" s="212"/>
      <c r="TZJ1" s="212"/>
      <c r="TZK1" s="212"/>
      <c r="TZL1" s="212"/>
      <c r="TZM1" s="212"/>
      <c r="TZN1" s="212"/>
      <c r="TZO1" s="212"/>
      <c r="TZP1" s="212"/>
      <c r="TZQ1" s="212"/>
      <c r="TZR1" s="212"/>
      <c r="TZS1" s="212"/>
      <c r="TZT1" s="212"/>
      <c r="TZU1" s="212"/>
      <c r="TZV1" s="212"/>
      <c r="TZW1" s="212"/>
      <c r="TZX1" s="212"/>
      <c r="TZY1" s="212"/>
      <c r="TZZ1" s="212"/>
      <c r="UAA1" s="212"/>
      <c r="UAB1" s="212"/>
      <c r="UAC1" s="212"/>
      <c r="UAD1" s="212"/>
      <c r="UAE1" s="212"/>
      <c r="UAF1" s="212"/>
      <c r="UAG1" s="212"/>
      <c r="UAH1" s="212"/>
      <c r="UAI1" s="212"/>
      <c r="UAJ1" s="212"/>
      <c r="UAK1" s="212"/>
      <c r="UAL1" s="212"/>
      <c r="UAM1" s="212"/>
      <c r="UAN1" s="212"/>
      <c r="UAO1" s="212"/>
      <c r="UAP1" s="212"/>
      <c r="UAQ1" s="212"/>
      <c r="UAR1" s="212"/>
      <c r="UAS1" s="212"/>
      <c r="UAT1" s="212"/>
      <c r="UAU1" s="212"/>
      <c r="UAV1" s="212"/>
      <c r="UAW1" s="212"/>
      <c r="UAX1" s="212"/>
      <c r="UAY1" s="212"/>
      <c r="UAZ1" s="212"/>
      <c r="UBA1" s="212"/>
      <c r="UBB1" s="212"/>
      <c r="UBC1" s="212"/>
      <c r="UBD1" s="212"/>
      <c r="UBE1" s="212"/>
      <c r="UBF1" s="212"/>
      <c r="UBG1" s="212"/>
      <c r="UBH1" s="212"/>
      <c r="UBI1" s="212"/>
      <c r="UBJ1" s="212"/>
      <c r="UBK1" s="212"/>
      <c r="UBL1" s="212"/>
      <c r="UBM1" s="212"/>
      <c r="UBN1" s="212"/>
      <c r="UBO1" s="212"/>
      <c r="UBP1" s="212"/>
      <c r="UBQ1" s="212"/>
      <c r="UBR1" s="212"/>
      <c r="UBS1" s="212"/>
      <c r="UBT1" s="212"/>
      <c r="UBU1" s="212"/>
      <c r="UBV1" s="212"/>
      <c r="UBW1" s="212"/>
      <c r="UBX1" s="212"/>
      <c r="UBY1" s="212"/>
      <c r="UBZ1" s="212"/>
      <c r="UCA1" s="212"/>
      <c r="UCB1" s="212"/>
      <c r="UCC1" s="212"/>
      <c r="UCD1" s="212"/>
      <c r="UCE1" s="212"/>
      <c r="UCF1" s="212"/>
      <c r="UCG1" s="212"/>
      <c r="UCH1" s="212"/>
      <c r="UCI1" s="212"/>
      <c r="UCJ1" s="212"/>
      <c r="UCK1" s="212"/>
      <c r="UCL1" s="212"/>
      <c r="UCM1" s="212"/>
      <c r="UCN1" s="212"/>
      <c r="UCO1" s="212"/>
      <c r="UCP1" s="212"/>
      <c r="UCQ1" s="212"/>
      <c r="UCR1" s="212"/>
      <c r="UCS1" s="212"/>
      <c r="UCT1" s="212"/>
      <c r="UCU1" s="212"/>
      <c r="UCV1" s="212"/>
      <c r="UCW1" s="212"/>
      <c r="UCX1" s="212"/>
      <c r="UCY1" s="212"/>
      <c r="UCZ1" s="212"/>
      <c r="UDA1" s="212"/>
      <c r="UDB1" s="212"/>
      <c r="UDC1" s="212"/>
      <c r="UDD1" s="212"/>
      <c r="UDE1" s="212"/>
      <c r="UDF1" s="212"/>
      <c r="UDG1" s="212"/>
      <c r="UDH1" s="212"/>
      <c r="UDI1" s="212"/>
      <c r="UDJ1" s="212"/>
      <c r="UDK1" s="212"/>
      <c r="UDL1" s="212"/>
      <c r="UDM1" s="212"/>
      <c r="UDN1" s="212"/>
      <c r="UDO1" s="212"/>
      <c r="UDP1" s="212"/>
      <c r="UDQ1" s="212"/>
      <c r="UDR1" s="212"/>
      <c r="UDS1" s="212"/>
      <c r="UDT1" s="212"/>
      <c r="UDU1" s="212"/>
      <c r="UDV1" s="212"/>
      <c r="UDW1" s="212"/>
      <c r="UDX1" s="212"/>
      <c r="UDY1" s="212"/>
      <c r="UDZ1" s="212"/>
      <c r="UEA1" s="212"/>
      <c r="UEB1" s="212"/>
      <c r="UEC1" s="212"/>
      <c r="UED1" s="212"/>
      <c r="UEE1" s="212"/>
      <c r="UEF1" s="212"/>
      <c r="UEG1" s="212"/>
      <c r="UEH1" s="212"/>
      <c r="UEI1" s="212"/>
      <c r="UEJ1" s="212"/>
      <c r="UEK1" s="212"/>
      <c r="UEL1" s="212"/>
      <c r="UEM1" s="212"/>
      <c r="UEN1" s="212"/>
      <c r="UEO1" s="212"/>
      <c r="UEP1" s="212"/>
      <c r="UEQ1" s="212"/>
      <c r="UER1" s="212"/>
      <c r="UES1" s="212"/>
      <c r="UET1" s="212"/>
      <c r="UEU1" s="212"/>
      <c r="UEV1" s="212"/>
      <c r="UEW1" s="212"/>
      <c r="UEX1" s="212"/>
      <c r="UEY1" s="212"/>
      <c r="UEZ1" s="212"/>
      <c r="UFA1" s="212"/>
      <c r="UFB1" s="212"/>
      <c r="UFC1" s="212"/>
      <c r="UFD1" s="212"/>
      <c r="UFE1" s="212"/>
      <c r="UFF1" s="212"/>
      <c r="UFG1" s="212"/>
      <c r="UFH1" s="212"/>
      <c r="UFI1" s="212"/>
      <c r="UFJ1" s="212"/>
      <c r="UFK1" s="212"/>
      <c r="UFL1" s="212"/>
      <c r="UFM1" s="212"/>
      <c r="UFN1" s="212"/>
      <c r="UFO1" s="212"/>
      <c r="UFP1" s="212"/>
      <c r="UFQ1" s="212"/>
      <c r="UFR1" s="212"/>
      <c r="UFS1" s="212"/>
      <c r="UFT1" s="212"/>
      <c r="UFU1" s="212"/>
      <c r="UFV1" s="212"/>
      <c r="UFW1" s="212"/>
      <c r="UFX1" s="212"/>
      <c r="UFY1" s="212"/>
      <c r="UFZ1" s="212"/>
      <c r="UGA1" s="212"/>
      <c r="UGB1" s="212"/>
      <c r="UGC1" s="212"/>
      <c r="UGD1" s="212"/>
      <c r="UGE1" s="212"/>
      <c r="UGF1" s="212"/>
      <c r="UGG1" s="212"/>
      <c r="UGH1" s="212"/>
      <c r="UGI1" s="212"/>
      <c r="UGJ1" s="212"/>
      <c r="UGK1" s="212"/>
      <c r="UGL1" s="212"/>
      <c r="UGM1" s="212"/>
      <c r="UGN1" s="212"/>
      <c r="UGO1" s="212"/>
      <c r="UGP1" s="212"/>
      <c r="UGQ1" s="212"/>
      <c r="UGR1" s="212"/>
      <c r="UGS1" s="212"/>
      <c r="UGT1" s="212"/>
      <c r="UGU1" s="212"/>
      <c r="UGV1" s="212"/>
      <c r="UGW1" s="212"/>
      <c r="UGX1" s="212"/>
      <c r="UGY1" s="212"/>
      <c r="UGZ1" s="212"/>
      <c r="UHA1" s="212"/>
      <c r="UHB1" s="212"/>
      <c r="UHC1" s="212"/>
      <c r="UHD1" s="212"/>
      <c r="UHE1" s="212"/>
      <c r="UHF1" s="212"/>
      <c r="UHG1" s="212"/>
      <c r="UHH1" s="212"/>
      <c r="UHI1" s="212"/>
      <c r="UHJ1" s="212"/>
      <c r="UHK1" s="212"/>
      <c r="UHL1" s="212"/>
      <c r="UHM1" s="212"/>
      <c r="UHN1" s="212"/>
      <c r="UHO1" s="212"/>
      <c r="UHP1" s="212"/>
      <c r="UHQ1" s="212"/>
      <c r="UHR1" s="212"/>
      <c r="UHS1" s="212"/>
      <c r="UHT1" s="212"/>
      <c r="UHU1" s="212"/>
      <c r="UHV1" s="212"/>
      <c r="UHW1" s="212"/>
      <c r="UHX1" s="212"/>
      <c r="UHY1" s="212"/>
      <c r="UHZ1" s="212"/>
      <c r="UIA1" s="212"/>
      <c r="UIB1" s="212"/>
      <c r="UIC1" s="212"/>
      <c r="UID1" s="212"/>
      <c r="UIE1" s="212"/>
      <c r="UIF1" s="212"/>
      <c r="UIG1" s="212"/>
      <c r="UIH1" s="212"/>
      <c r="UII1" s="212"/>
      <c r="UIJ1" s="212"/>
      <c r="UIK1" s="212"/>
      <c r="UIL1" s="212"/>
      <c r="UIM1" s="212"/>
      <c r="UIN1" s="212"/>
      <c r="UIO1" s="212"/>
      <c r="UIP1" s="212"/>
      <c r="UIQ1" s="212"/>
      <c r="UIR1" s="212"/>
      <c r="UIS1" s="212"/>
      <c r="UIT1" s="212"/>
      <c r="UIU1" s="212"/>
      <c r="UIV1" s="212"/>
      <c r="UIW1" s="212"/>
      <c r="UIX1" s="212"/>
      <c r="UIY1" s="212"/>
      <c r="UIZ1" s="212"/>
      <c r="UJA1" s="212"/>
      <c r="UJB1" s="212"/>
      <c r="UJC1" s="212"/>
      <c r="UJD1" s="212"/>
      <c r="UJE1" s="212"/>
      <c r="UJF1" s="212"/>
      <c r="UJG1" s="212"/>
      <c r="UJH1" s="212"/>
      <c r="UJI1" s="212"/>
      <c r="UJJ1" s="212"/>
      <c r="UJK1" s="212"/>
      <c r="UJL1" s="212"/>
      <c r="UJM1" s="212"/>
      <c r="UJN1" s="212"/>
      <c r="UJO1" s="212"/>
      <c r="UJP1" s="212"/>
      <c r="UJQ1" s="212"/>
      <c r="UJR1" s="212"/>
      <c r="UJS1" s="212"/>
      <c r="UJT1" s="212"/>
      <c r="UJU1" s="212"/>
      <c r="UJV1" s="212"/>
      <c r="UJW1" s="212"/>
      <c r="UJX1" s="212"/>
      <c r="UJY1" s="212"/>
      <c r="UJZ1" s="212"/>
      <c r="UKA1" s="212"/>
      <c r="UKB1" s="212"/>
      <c r="UKC1" s="212"/>
      <c r="UKD1" s="212"/>
      <c r="UKE1" s="212"/>
      <c r="UKF1" s="212"/>
      <c r="UKG1" s="212"/>
      <c r="UKH1" s="212"/>
      <c r="UKI1" s="212"/>
      <c r="UKJ1" s="212"/>
      <c r="UKK1" s="212"/>
      <c r="UKL1" s="212"/>
      <c r="UKM1" s="212"/>
      <c r="UKN1" s="212"/>
      <c r="UKO1" s="212"/>
      <c r="UKP1" s="212"/>
      <c r="UKQ1" s="212"/>
      <c r="UKR1" s="212"/>
      <c r="UKS1" s="212"/>
      <c r="UKT1" s="212"/>
      <c r="UKU1" s="212"/>
      <c r="UKV1" s="212"/>
      <c r="UKW1" s="212"/>
      <c r="UKX1" s="212"/>
      <c r="UKY1" s="212"/>
      <c r="UKZ1" s="212"/>
      <c r="ULA1" s="212"/>
      <c r="ULB1" s="212"/>
      <c r="ULC1" s="212"/>
      <c r="ULD1" s="212"/>
      <c r="ULE1" s="212"/>
      <c r="ULF1" s="212"/>
      <c r="ULG1" s="212"/>
      <c r="ULH1" s="212"/>
      <c r="ULI1" s="212"/>
      <c r="ULJ1" s="212"/>
      <c r="ULK1" s="212"/>
      <c r="ULL1" s="212"/>
      <c r="ULM1" s="212"/>
      <c r="ULN1" s="212"/>
      <c r="ULO1" s="212"/>
      <c r="ULP1" s="212"/>
      <c r="ULQ1" s="212"/>
      <c r="ULR1" s="212"/>
      <c r="ULS1" s="212"/>
      <c r="ULT1" s="212"/>
      <c r="ULU1" s="212"/>
      <c r="ULV1" s="212"/>
      <c r="ULW1" s="212"/>
      <c r="ULX1" s="212"/>
      <c r="ULY1" s="212"/>
      <c r="ULZ1" s="212"/>
      <c r="UMA1" s="212"/>
      <c r="UMB1" s="212"/>
      <c r="UMC1" s="212"/>
      <c r="UMD1" s="212"/>
      <c r="UME1" s="212"/>
      <c r="UMF1" s="212"/>
      <c r="UMG1" s="212"/>
      <c r="UMH1" s="212"/>
      <c r="UMI1" s="212"/>
      <c r="UMJ1" s="212"/>
      <c r="UMK1" s="212"/>
      <c r="UML1" s="212"/>
      <c r="UMM1" s="212"/>
      <c r="UMN1" s="212"/>
      <c r="UMO1" s="212"/>
      <c r="UMP1" s="212"/>
      <c r="UMQ1" s="212"/>
      <c r="UMR1" s="212"/>
      <c r="UMS1" s="212"/>
      <c r="UMT1" s="212"/>
      <c r="UMU1" s="212"/>
      <c r="UMV1" s="212"/>
      <c r="UMW1" s="212"/>
      <c r="UMX1" s="212"/>
      <c r="UMY1" s="212"/>
      <c r="UMZ1" s="212"/>
      <c r="UNA1" s="212"/>
      <c r="UNB1" s="212"/>
      <c r="UNC1" s="212"/>
      <c r="UND1" s="212"/>
      <c r="UNE1" s="212"/>
      <c r="UNF1" s="212"/>
      <c r="UNG1" s="212"/>
      <c r="UNH1" s="212"/>
      <c r="UNI1" s="212"/>
      <c r="UNJ1" s="212"/>
      <c r="UNK1" s="212"/>
      <c r="UNL1" s="212"/>
      <c r="UNM1" s="212"/>
      <c r="UNN1" s="212"/>
      <c r="UNO1" s="212"/>
      <c r="UNP1" s="212"/>
      <c r="UNQ1" s="212"/>
      <c r="UNR1" s="212"/>
      <c r="UNS1" s="212"/>
      <c r="UNT1" s="212"/>
      <c r="UNU1" s="212"/>
      <c r="UNV1" s="212"/>
      <c r="UNW1" s="212"/>
      <c r="UNX1" s="212"/>
      <c r="UNY1" s="212"/>
      <c r="UNZ1" s="212"/>
      <c r="UOA1" s="212"/>
      <c r="UOB1" s="212"/>
      <c r="UOC1" s="212"/>
      <c r="UOD1" s="212"/>
      <c r="UOE1" s="212"/>
      <c r="UOF1" s="212"/>
      <c r="UOG1" s="212"/>
      <c r="UOH1" s="212"/>
      <c r="UOI1" s="212"/>
      <c r="UOJ1" s="212"/>
      <c r="UOK1" s="212"/>
      <c r="UOL1" s="212"/>
      <c r="UOM1" s="212"/>
      <c r="UON1" s="212"/>
      <c r="UOO1" s="212"/>
      <c r="UOP1" s="212"/>
      <c r="UOQ1" s="212"/>
      <c r="UOR1" s="212"/>
      <c r="UOS1" s="212"/>
      <c r="UOT1" s="212"/>
      <c r="UOU1" s="212"/>
      <c r="UOV1" s="212"/>
      <c r="UOW1" s="212"/>
      <c r="UOX1" s="212"/>
      <c r="UOY1" s="212"/>
      <c r="UOZ1" s="212"/>
      <c r="UPA1" s="212"/>
      <c r="UPB1" s="212"/>
      <c r="UPC1" s="212"/>
      <c r="UPD1" s="212"/>
      <c r="UPE1" s="212"/>
      <c r="UPF1" s="212"/>
      <c r="UPG1" s="212"/>
      <c r="UPH1" s="212"/>
      <c r="UPI1" s="212"/>
      <c r="UPJ1" s="212"/>
      <c r="UPK1" s="212"/>
      <c r="UPL1" s="212"/>
      <c r="UPM1" s="212"/>
      <c r="UPN1" s="212"/>
      <c r="UPO1" s="212"/>
      <c r="UPP1" s="212"/>
      <c r="UPQ1" s="212"/>
      <c r="UPR1" s="212"/>
      <c r="UPS1" s="212"/>
      <c r="UPT1" s="212"/>
      <c r="UPU1" s="212"/>
      <c r="UPV1" s="212"/>
      <c r="UPW1" s="212"/>
      <c r="UPX1" s="212"/>
      <c r="UPY1" s="212"/>
      <c r="UPZ1" s="212"/>
      <c r="UQA1" s="212"/>
      <c r="UQB1" s="212"/>
      <c r="UQC1" s="212"/>
      <c r="UQD1" s="212"/>
      <c r="UQE1" s="212"/>
      <c r="UQF1" s="212"/>
      <c r="UQG1" s="212"/>
      <c r="UQH1" s="212"/>
      <c r="UQI1" s="212"/>
      <c r="UQJ1" s="212"/>
      <c r="UQK1" s="212"/>
      <c r="UQL1" s="212"/>
      <c r="UQM1" s="212"/>
      <c r="UQN1" s="212"/>
      <c r="UQO1" s="212"/>
      <c r="UQP1" s="212"/>
      <c r="UQQ1" s="212"/>
      <c r="UQR1" s="212"/>
      <c r="UQS1" s="212"/>
      <c r="UQT1" s="212"/>
      <c r="UQU1" s="212"/>
      <c r="UQV1" s="212"/>
      <c r="UQW1" s="212"/>
      <c r="UQX1" s="212"/>
      <c r="UQY1" s="212"/>
      <c r="UQZ1" s="212"/>
      <c r="URA1" s="212"/>
      <c r="URB1" s="212"/>
      <c r="URC1" s="212"/>
      <c r="URD1" s="212"/>
      <c r="URE1" s="212"/>
      <c r="URF1" s="212"/>
      <c r="URG1" s="212"/>
      <c r="URH1" s="212"/>
      <c r="URI1" s="212"/>
      <c r="URJ1" s="212"/>
      <c r="URK1" s="212"/>
      <c r="URL1" s="212"/>
      <c r="URM1" s="212"/>
      <c r="URN1" s="212"/>
      <c r="URO1" s="212"/>
      <c r="URP1" s="212"/>
      <c r="URQ1" s="212"/>
      <c r="URR1" s="212"/>
      <c r="URS1" s="212"/>
      <c r="URT1" s="212"/>
      <c r="URU1" s="212"/>
      <c r="URV1" s="212"/>
      <c r="URW1" s="212"/>
      <c r="URX1" s="212"/>
      <c r="URY1" s="212"/>
      <c r="URZ1" s="212"/>
      <c r="USA1" s="212"/>
      <c r="USB1" s="212"/>
      <c r="USC1" s="212"/>
      <c r="USD1" s="212"/>
      <c r="USE1" s="212"/>
      <c r="USF1" s="212"/>
      <c r="USG1" s="212"/>
      <c r="USH1" s="212"/>
      <c r="USI1" s="212"/>
      <c r="USJ1" s="212"/>
      <c r="USK1" s="212"/>
      <c r="USL1" s="212"/>
      <c r="USM1" s="212"/>
      <c r="USN1" s="212"/>
      <c r="USO1" s="212"/>
      <c r="USP1" s="212"/>
      <c r="USQ1" s="212"/>
      <c r="USR1" s="212"/>
      <c r="USS1" s="212"/>
      <c r="UST1" s="212"/>
      <c r="USU1" s="212"/>
      <c r="USV1" s="212"/>
      <c r="USW1" s="212"/>
      <c r="USX1" s="212"/>
      <c r="USY1" s="212"/>
      <c r="USZ1" s="212"/>
      <c r="UTA1" s="212"/>
      <c r="UTB1" s="212"/>
      <c r="UTC1" s="212"/>
      <c r="UTD1" s="212"/>
      <c r="UTE1" s="212"/>
      <c r="UTF1" s="212"/>
      <c r="UTG1" s="212"/>
      <c r="UTH1" s="212"/>
      <c r="UTI1" s="212"/>
      <c r="UTJ1" s="212"/>
      <c r="UTK1" s="212"/>
      <c r="UTL1" s="212"/>
      <c r="UTM1" s="212"/>
      <c r="UTN1" s="212"/>
      <c r="UTO1" s="212"/>
      <c r="UTP1" s="212"/>
      <c r="UTQ1" s="212"/>
      <c r="UTR1" s="212"/>
      <c r="UTS1" s="212"/>
      <c r="UTT1" s="212"/>
      <c r="UTU1" s="212"/>
      <c r="UTV1" s="212"/>
      <c r="UTW1" s="212"/>
      <c r="UTX1" s="212"/>
      <c r="UTY1" s="212"/>
      <c r="UTZ1" s="212"/>
      <c r="UUA1" s="212"/>
      <c r="UUB1" s="212"/>
      <c r="UUC1" s="212"/>
      <c r="UUD1" s="212"/>
      <c r="UUE1" s="212"/>
      <c r="UUF1" s="212"/>
      <c r="UUG1" s="212"/>
      <c r="UUH1" s="212"/>
      <c r="UUI1" s="212"/>
      <c r="UUJ1" s="212"/>
      <c r="UUK1" s="212"/>
      <c r="UUL1" s="212"/>
      <c r="UUM1" s="212"/>
      <c r="UUN1" s="212"/>
      <c r="UUO1" s="212"/>
      <c r="UUP1" s="212"/>
      <c r="UUQ1" s="212"/>
      <c r="UUR1" s="212"/>
      <c r="UUS1" s="212"/>
      <c r="UUT1" s="212"/>
      <c r="UUU1" s="212"/>
      <c r="UUV1" s="212"/>
      <c r="UUW1" s="212"/>
      <c r="UUX1" s="212"/>
      <c r="UUY1" s="212"/>
      <c r="UUZ1" s="212"/>
      <c r="UVA1" s="212"/>
      <c r="UVB1" s="212"/>
      <c r="UVC1" s="212"/>
      <c r="UVD1" s="212"/>
      <c r="UVE1" s="212"/>
      <c r="UVF1" s="212"/>
      <c r="UVG1" s="212"/>
      <c r="UVH1" s="212"/>
      <c r="UVI1" s="212"/>
      <c r="UVJ1" s="212"/>
      <c r="UVK1" s="212"/>
      <c r="UVL1" s="212"/>
      <c r="UVM1" s="212"/>
      <c r="UVN1" s="212"/>
      <c r="UVO1" s="212"/>
      <c r="UVP1" s="212"/>
      <c r="UVQ1" s="212"/>
      <c r="UVR1" s="212"/>
      <c r="UVS1" s="212"/>
      <c r="UVT1" s="212"/>
      <c r="UVU1" s="212"/>
      <c r="UVV1" s="212"/>
      <c r="UVW1" s="212"/>
      <c r="UVX1" s="212"/>
      <c r="UVY1" s="212"/>
      <c r="UVZ1" s="212"/>
      <c r="UWA1" s="212"/>
      <c r="UWB1" s="212"/>
      <c r="UWC1" s="212"/>
      <c r="UWD1" s="212"/>
      <c r="UWE1" s="212"/>
      <c r="UWF1" s="212"/>
      <c r="UWG1" s="212"/>
      <c r="UWH1" s="212"/>
      <c r="UWI1" s="212"/>
      <c r="UWJ1" s="212"/>
      <c r="UWK1" s="212"/>
      <c r="UWL1" s="212"/>
      <c r="UWM1" s="212"/>
      <c r="UWN1" s="212"/>
      <c r="UWO1" s="212"/>
      <c r="UWP1" s="212"/>
      <c r="UWQ1" s="212"/>
      <c r="UWR1" s="212"/>
      <c r="UWS1" s="212"/>
      <c r="UWT1" s="212"/>
      <c r="UWU1" s="212"/>
      <c r="UWV1" s="212"/>
      <c r="UWW1" s="212"/>
      <c r="UWX1" s="212"/>
      <c r="UWY1" s="212"/>
      <c r="UWZ1" s="212"/>
      <c r="UXA1" s="212"/>
      <c r="UXB1" s="212"/>
      <c r="UXC1" s="212"/>
      <c r="UXD1" s="212"/>
      <c r="UXE1" s="212"/>
      <c r="UXF1" s="212"/>
      <c r="UXG1" s="212"/>
      <c r="UXH1" s="212"/>
      <c r="UXI1" s="212"/>
      <c r="UXJ1" s="212"/>
      <c r="UXK1" s="212"/>
      <c r="UXL1" s="212"/>
      <c r="UXM1" s="212"/>
      <c r="UXN1" s="212"/>
      <c r="UXO1" s="212"/>
      <c r="UXP1" s="212"/>
      <c r="UXQ1" s="212"/>
      <c r="UXR1" s="212"/>
      <c r="UXS1" s="212"/>
      <c r="UXT1" s="212"/>
      <c r="UXU1" s="212"/>
      <c r="UXV1" s="212"/>
      <c r="UXW1" s="212"/>
      <c r="UXX1" s="212"/>
      <c r="UXY1" s="212"/>
      <c r="UXZ1" s="212"/>
      <c r="UYA1" s="212"/>
      <c r="UYB1" s="212"/>
      <c r="UYC1" s="212"/>
      <c r="UYD1" s="212"/>
      <c r="UYE1" s="212"/>
      <c r="UYF1" s="212"/>
      <c r="UYG1" s="212"/>
      <c r="UYH1" s="212"/>
      <c r="UYI1" s="212"/>
      <c r="UYJ1" s="212"/>
      <c r="UYK1" s="212"/>
      <c r="UYL1" s="212"/>
      <c r="UYM1" s="212"/>
      <c r="UYN1" s="212"/>
      <c r="UYO1" s="212"/>
      <c r="UYP1" s="212"/>
      <c r="UYQ1" s="212"/>
      <c r="UYR1" s="212"/>
      <c r="UYS1" s="212"/>
      <c r="UYT1" s="212"/>
      <c r="UYU1" s="212"/>
      <c r="UYV1" s="212"/>
      <c r="UYW1" s="212"/>
      <c r="UYX1" s="212"/>
      <c r="UYY1" s="212"/>
      <c r="UYZ1" s="212"/>
      <c r="UZA1" s="212"/>
      <c r="UZB1" s="212"/>
      <c r="UZC1" s="212"/>
      <c r="UZD1" s="212"/>
      <c r="UZE1" s="212"/>
      <c r="UZF1" s="212"/>
      <c r="UZG1" s="212"/>
      <c r="UZH1" s="212"/>
      <c r="UZI1" s="212"/>
      <c r="UZJ1" s="212"/>
      <c r="UZK1" s="212"/>
      <c r="UZL1" s="212"/>
      <c r="UZM1" s="212"/>
      <c r="UZN1" s="212"/>
      <c r="UZO1" s="212"/>
      <c r="UZP1" s="212"/>
      <c r="UZQ1" s="212"/>
      <c r="UZR1" s="212"/>
      <c r="UZS1" s="212"/>
      <c r="UZT1" s="212"/>
      <c r="UZU1" s="212"/>
      <c r="UZV1" s="212"/>
      <c r="UZW1" s="212"/>
      <c r="UZX1" s="212"/>
      <c r="UZY1" s="212"/>
      <c r="UZZ1" s="212"/>
      <c r="VAA1" s="212"/>
      <c r="VAB1" s="212"/>
      <c r="VAC1" s="212"/>
      <c r="VAD1" s="212"/>
      <c r="VAE1" s="212"/>
      <c r="VAF1" s="212"/>
      <c r="VAG1" s="212"/>
      <c r="VAH1" s="212"/>
      <c r="VAI1" s="212"/>
      <c r="VAJ1" s="212"/>
      <c r="VAK1" s="212"/>
      <c r="VAL1" s="212"/>
      <c r="VAM1" s="212"/>
      <c r="VAN1" s="212"/>
      <c r="VAO1" s="212"/>
      <c r="VAP1" s="212"/>
      <c r="VAQ1" s="212"/>
      <c r="VAR1" s="212"/>
      <c r="VAS1" s="212"/>
      <c r="VAT1" s="212"/>
      <c r="VAU1" s="212"/>
      <c r="VAV1" s="212"/>
      <c r="VAW1" s="212"/>
      <c r="VAX1" s="212"/>
      <c r="VAY1" s="212"/>
      <c r="VAZ1" s="212"/>
      <c r="VBA1" s="212"/>
      <c r="VBB1" s="212"/>
      <c r="VBC1" s="212"/>
      <c r="VBD1" s="212"/>
      <c r="VBE1" s="212"/>
      <c r="VBF1" s="212"/>
      <c r="VBG1" s="212"/>
      <c r="VBH1" s="212"/>
      <c r="VBI1" s="212"/>
      <c r="VBJ1" s="212"/>
      <c r="VBK1" s="212"/>
      <c r="VBL1" s="212"/>
      <c r="VBM1" s="212"/>
      <c r="VBN1" s="212"/>
      <c r="VBO1" s="212"/>
      <c r="VBP1" s="212"/>
      <c r="VBQ1" s="212"/>
      <c r="VBR1" s="212"/>
      <c r="VBS1" s="212"/>
      <c r="VBT1" s="212"/>
      <c r="VBU1" s="212"/>
      <c r="VBV1" s="212"/>
      <c r="VBW1" s="212"/>
      <c r="VBX1" s="212"/>
      <c r="VBY1" s="212"/>
      <c r="VBZ1" s="212"/>
      <c r="VCA1" s="212"/>
      <c r="VCB1" s="212"/>
      <c r="VCC1" s="212"/>
      <c r="VCD1" s="212"/>
      <c r="VCE1" s="212"/>
      <c r="VCF1" s="212"/>
      <c r="VCG1" s="212"/>
      <c r="VCH1" s="212"/>
      <c r="VCI1" s="212"/>
      <c r="VCJ1" s="212"/>
      <c r="VCK1" s="212"/>
      <c r="VCL1" s="212"/>
      <c r="VCM1" s="212"/>
      <c r="VCN1" s="212"/>
      <c r="VCO1" s="212"/>
      <c r="VCP1" s="212"/>
      <c r="VCQ1" s="212"/>
      <c r="VCR1" s="212"/>
      <c r="VCS1" s="212"/>
      <c r="VCT1" s="212"/>
      <c r="VCU1" s="212"/>
      <c r="VCV1" s="212"/>
      <c r="VCW1" s="212"/>
      <c r="VCX1" s="212"/>
      <c r="VCY1" s="212"/>
      <c r="VCZ1" s="212"/>
      <c r="VDA1" s="212"/>
      <c r="VDB1" s="212"/>
      <c r="VDC1" s="212"/>
      <c r="VDD1" s="212"/>
      <c r="VDE1" s="212"/>
      <c r="VDF1" s="212"/>
      <c r="VDG1" s="212"/>
      <c r="VDH1" s="212"/>
      <c r="VDI1" s="212"/>
      <c r="VDJ1" s="212"/>
      <c r="VDK1" s="212"/>
      <c r="VDL1" s="212"/>
      <c r="VDM1" s="212"/>
      <c r="VDN1" s="212"/>
      <c r="VDO1" s="212"/>
      <c r="VDP1" s="212"/>
      <c r="VDQ1" s="212"/>
      <c r="VDR1" s="212"/>
      <c r="VDS1" s="212"/>
      <c r="VDT1" s="212"/>
      <c r="VDU1" s="212"/>
      <c r="VDV1" s="212"/>
      <c r="VDW1" s="212"/>
      <c r="VDX1" s="212"/>
      <c r="VDY1" s="212"/>
      <c r="VDZ1" s="212"/>
      <c r="VEA1" s="212"/>
      <c r="VEB1" s="212"/>
      <c r="VEC1" s="212"/>
      <c r="VED1" s="212"/>
      <c r="VEE1" s="212"/>
      <c r="VEF1" s="212"/>
      <c r="VEG1" s="212"/>
      <c r="VEH1" s="212"/>
      <c r="VEI1" s="212"/>
      <c r="VEJ1" s="212"/>
      <c r="VEK1" s="212"/>
      <c r="VEL1" s="212"/>
      <c r="VEM1" s="212"/>
      <c r="VEN1" s="212"/>
      <c r="VEO1" s="212"/>
      <c r="VEP1" s="212"/>
      <c r="VEQ1" s="212"/>
      <c r="VER1" s="212"/>
      <c r="VES1" s="212"/>
      <c r="VET1" s="212"/>
      <c r="VEU1" s="212"/>
      <c r="VEV1" s="212"/>
      <c r="VEW1" s="212"/>
      <c r="VEX1" s="212"/>
      <c r="VEY1" s="212"/>
      <c r="VEZ1" s="212"/>
      <c r="VFA1" s="212"/>
      <c r="VFB1" s="212"/>
      <c r="VFC1" s="212"/>
      <c r="VFD1" s="212"/>
      <c r="VFE1" s="212"/>
      <c r="VFF1" s="212"/>
      <c r="VFG1" s="212"/>
      <c r="VFH1" s="212"/>
      <c r="VFI1" s="212"/>
      <c r="VFJ1" s="212"/>
      <c r="VFK1" s="212"/>
      <c r="VFL1" s="212"/>
      <c r="VFM1" s="212"/>
      <c r="VFN1" s="212"/>
      <c r="VFO1" s="212"/>
      <c r="VFP1" s="212"/>
      <c r="VFQ1" s="212"/>
      <c r="VFR1" s="212"/>
      <c r="VFS1" s="212"/>
      <c r="VFT1" s="212"/>
      <c r="VFU1" s="212"/>
      <c r="VFV1" s="212"/>
      <c r="VFW1" s="212"/>
      <c r="VFX1" s="212"/>
      <c r="VFY1" s="212"/>
      <c r="VFZ1" s="212"/>
      <c r="VGA1" s="212"/>
      <c r="VGB1" s="212"/>
      <c r="VGC1" s="212"/>
      <c r="VGD1" s="212"/>
      <c r="VGE1" s="212"/>
      <c r="VGF1" s="212"/>
      <c r="VGG1" s="212"/>
      <c r="VGH1" s="212"/>
      <c r="VGI1" s="212"/>
      <c r="VGJ1" s="212"/>
      <c r="VGK1" s="212"/>
      <c r="VGL1" s="212"/>
      <c r="VGM1" s="212"/>
      <c r="VGN1" s="212"/>
      <c r="VGO1" s="212"/>
      <c r="VGP1" s="212"/>
      <c r="VGQ1" s="212"/>
      <c r="VGR1" s="212"/>
      <c r="VGS1" s="212"/>
      <c r="VGT1" s="212"/>
      <c r="VGU1" s="212"/>
      <c r="VGV1" s="212"/>
      <c r="VGW1" s="212"/>
      <c r="VGX1" s="212"/>
      <c r="VGY1" s="212"/>
      <c r="VGZ1" s="212"/>
      <c r="VHA1" s="212"/>
      <c r="VHB1" s="212"/>
      <c r="VHC1" s="212"/>
      <c r="VHD1" s="212"/>
      <c r="VHE1" s="212"/>
      <c r="VHF1" s="212"/>
      <c r="VHG1" s="212"/>
      <c r="VHH1" s="212"/>
      <c r="VHI1" s="212"/>
      <c r="VHJ1" s="212"/>
      <c r="VHK1" s="212"/>
      <c r="VHL1" s="212"/>
      <c r="VHM1" s="212"/>
      <c r="VHN1" s="212"/>
      <c r="VHO1" s="212"/>
      <c r="VHP1" s="212"/>
      <c r="VHQ1" s="212"/>
      <c r="VHR1" s="212"/>
      <c r="VHS1" s="212"/>
      <c r="VHT1" s="212"/>
      <c r="VHU1" s="212"/>
      <c r="VHV1" s="212"/>
      <c r="VHW1" s="212"/>
      <c r="VHX1" s="212"/>
      <c r="VHY1" s="212"/>
      <c r="VHZ1" s="212"/>
      <c r="VIA1" s="212"/>
      <c r="VIB1" s="212"/>
      <c r="VIC1" s="212"/>
      <c r="VID1" s="212"/>
      <c r="VIE1" s="212"/>
      <c r="VIF1" s="212"/>
      <c r="VIG1" s="212"/>
      <c r="VIH1" s="212"/>
      <c r="VII1" s="212"/>
      <c r="VIJ1" s="212"/>
      <c r="VIK1" s="212"/>
      <c r="VIL1" s="212"/>
      <c r="VIM1" s="212"/>
      <c r="VIN1" s="212"/>
      <c r="VIO1" s="212"/>
      <c r="VIP1" s="212"/>
      <c r="VIQ1" s="212"/>
      <c r="VIR1" s="212"/>
      <c r="VIS1" s="212"/>
      <c r="VIT1" s="212"/>
      <c r="VIU1" s="212"/>
      <c r="VIV1" s="212"/>
      <c r="VIW1" s="212"/>
      <c r="VIX1" s="212"/>
      <c r="VIY1" s="212"/>
      <c r="VIZ1" s="212"/>
      <c r="VJA1" s="212"/>
      <c r="VJB1" s="212"/>
      <c r="VJC1" s="212"/>
      <c r="VJD1" s="212"/>
      <c r="VJE1" s="212"/>
      <c r="VJF1" s="212"/>
      <c r="VJG1" s="212"/>
      <c r="VJH1" s="212"/>
      <c r="VJI1" s="212"/>
      <c r="VJJ1" s="212"/>
      <c r="VJK1" s="212"/>
      <c r="VJL1" s="212"/>
      <c r="VJM1" s="212"/>
      <c r="VJN1" s="212"/>
      <c r="VJO1" s="212"/>
      <c r="VJP1" s="212"/>
      <c r="VJQ1" s="212"/>
      <c r="VJR1" s="212"/>
      <c r="VJS1" s="212"/>
      <c r="VJT1" s="212"/>
      <c r="VJU1" s="212"/>
      <c r="VJV1" s="212"/>
      <c r="VJW1" s="212"/>
      <c r="VJX1" s="212"/>
      <c r="VJY1" s="212"/>
      <c r="VJZ1" s="212"/>
      <c r="VKA1" s="212"/>
      <c r="VKB1" s="212"/>
      <c r="VKC1" s="212"/>
      <c r="VKD1" s="212"/>
      <c r="VKE1" s="212"/>
      <c r="VKF1" s="212"/>
      <c r="VKG1" s="212"/>
      <c r="VKH1" s="212"/>
      <c r="VKI1" s="212"/>
      <c r="VKJ1" s="212"/>
      <c r="VKK1" s="212"/>
      <c r="VKL1" s="212"/>
      <c r="VKM1" s="212"/>
      <c r="VKN1" s="212"/>
      <c r="VKO1" s="212"/>
      <c r="VKP1" s="212"/>
      <c r="VKQ1" s="212"/>
      <c r="VKR1" s="212"/>
      <c r="VKS1" s="212"/>
      <c r="VKT1" s="212"/>
      <c r="VKU1" s="212"/>
      <c r="VKV1" s="212"/>
      <c r="VKW1" s="212"/>
      <c r="VKX1" s="212"/>
      <c r="VKY1" s="212"/>
      <c r="VKZ1" s="212"/>
      <c r="VLA1" s="212"/>
      <c r="VLB1" s="212"/>
      <c r="VLC1" s="212"/>
      <c r="VLD1" s="212"/>
      <c r="VLE1" s="212"/>
      <c r="VLF1" s="212"/>
      <c r="VLG1" s="212"/>
      <c r="VLH1" s="212"/>
      <c r="VLI1" s="212"/>
      <c r="VLJ1" s="212"/>
      <c r="VLK1" s="212"/>
      <c r="VLL1" s="212"/>
      <c r="VLM1" s="212"/>
      <c r="VLN1" s="212"/>
      <c r="VLO1" s="212"/>
      <c r="VLP1" s="212"/>
      <c r="VLQ1" s="212"/>
      <c r="VLR1" s="212"/>
      <c r="VLS1" s="212"/>
      <c r="VLT1" s="212"/>
      <c r="VLU1" s="212"/>
      <c r="VLV1" s="212"/>
      <c r="VLW1" s="212"/>
      <c r="VLX1" s="212"/>
      <c r="VLY1" s="212"/>
      <c r="VLZ1" s="212"/>
      <c r="VMA1" s="212"/>
      <c r="VMB1" s="212"/>
      <c r="VMC1" s="212"/>
      <c r="VMD1" s="212"/>
      <c r="VME1" s="212"/>
      <c r="VMF1" s="212"/>
      <c r="VMG1" s="212"/>
      <c r="VMH1" s="212"/>
      <c r="VMI1" s="212"/>
      <c r="VMJ1" s="212"/>
      <c r="VMK1" s="212"/>
      <c r="VML1" s="212"/>
      <c r="VMM1" s="212"/>
      <c r="VMN1" s="212"/>
      <c r="VMO1" s="212"/>
      <c r="VMP1" s="212"/>
      <c r="VMQ1" s="212"/>
      <c r="VMR1" s="212"/>
      <c r="VMS1" s="212"/>
      <c r="VMT1" s="212"/>
      <c r="VMU1" s="212"/>
      <c r="VMV1" s="212"/>
      <c r="VMW1" s="212"/>
      <c r="VMX1" s="212"/>
      <c r="VMY1" s="212"/>
      <c r="VMZ1" s="212"/>
      <c r="VNA1" s="212"/>
      <c r="VNB1" s="212"/>
      <c r="VNC1" s="212"/>
      <c r="VND1" s="212"/>
      <c r="VNE1" s="212"/>
      <c r="VNF1" s="212"/>
      <c r="VNG1" s="212"/>
      <c r="VNH1" s="212"/>
      <c r="VNI1" s="212"/>
      <c r="VNJ1" s="212"/>
      <c r="VNK1" s="212"/>
      <c r="VNL1" s="212"/>
      <c r="VNM1" s="212"/>
      <c r="VNN1" s="212"/>
      <c r="VNO1" s="212"/>
      <c r="VNP1" s="212"/>
      <c r="VNQ1" s="212"/>
      <c r="VNR1" s="212"/>
      <c r="VNS1" s="212"/>
      <c r="VNT1" s="212"/>
      <c r="VNU1" s="212"/>
      <c r="VNV1" s="212"/>
      <c r="VNW1" s="212"/>
      <c r="VNX1" s="212"/>
      <c r="VNY1" s="212"/>
      <c r="VNZ1" s="212"/>
      <c r="VOA1" s="212"/>
      <c r="VOB1" s="212"/>
      <c r="VOC1" s="212"/>
      <c r="VOD1" s="212"/>
      <c r="VOE1" s="212"/>
      <c r="VOF1" s="212"/>
      <c r="VOG1" s="212"/>
      <c r="VOH1" s="212"/>
      <c r="VOI1" s="212"/>
      <c r="VOJ1" s="212"/>
      <c r="VOK1" s="212"/>
      <c r="VOL1" s="212"/>
      <c r="VOM1" s="212"/>
      <c r="VON1" s="212"/>
      <c r="VOO1" s="212"/>
      <c r="VOP1" s="212"/>
      <c r="VOQ1" s="212"/>
      <c r="VOR1" s="212"/>
      <c r="VOS1" s="212"/>
      <c r="VOT1" s="212"/>
      <c r="VOU1" s="212"/>
      <c r="VOV1" s="212"/>
      <c r="VOW1" s="212"/>
      <c r="VOX1" s="212"/>
      <c r="VOY1" s="212"/>
      <c r="VOZ1" s="212"/>
      <c r="VPA1" s="212"/>
      <c r="VPB1" s="212"/>
      <c r="VPC1" s="212"/>
      <c r="VPD1" s="212"/>
      <c r="VPE1" s="212"/>
      <c r="VPF1" s="212"/>
      <c r="VPG1" s="212"/>
      <c r="VPH1" s="212"/>
      <c r="VPI1" s="212"/>
      <c r="VPJ1" s="212"/>
      <c r="VPK1" s="212"/>
      <c r="VPL1" s="212"/>
      <c r="VPM1" s="212"/>
      <c r="VPN1" s="212"/>
      <c r="VPO1" s="212"/>
      <c r="VPP1" s="212"/>
      <c r="VPQ1" s="212"/>
      <c r="VPR1" s="212"/>
      <c r="VPS1" s="212"/>
      <c r="VPT1" s="212"/>
      <c r="VPU1" s="212"/>
      <c r="VPV1" s="212"/>
      <c r="VPW1" s="212"/>
      <c r="VPX1" s="212"/>
      <c r="VPY1" s="212"/>
      <c r="VPZ1" s="212"/>
      <c r="VQA1" s="212"/>
      <c r="VQB1" s="212"/>
      <c r="VQC1" s="212"/>
      <c r="VQD1" s="212"/>
      <c r="VQE1" s="212"/>
      <c r="VQF1" s="212"/>
      <c r="VQG1" s="212"/>
      <c r="VQH1" s="212"/>
      <c r="VQI1" s="212"/>
      <c r="VQJ1" s="212"/>
      <c r="VQK1" s="212"/>
      <c r="VQL1" s="212"/>
      <c r="VQM1" s="212"/>
      <c r="VQN1" s="212"/>
      <c r="VQO1" s="212"/>
      <c r="VQP1" s="212"/>
      <c r="VQQ1" s="212"/>
      <c r="VQR1" s="212"/>
      <c r="VQS1" s="212"/>
      <c r="VQT1" s="212"/>
      <c r="VQU1" s="212"/>
      <c r="VQV1" s="212"/>
      <c r="VQW1" s="212"/>
      <c r="VQX1" s="212"/>
      <c r="VQY1" s="212"/>
      <c r="VQZ1" s="212"/>
      <c r="VRA1" s="212"/>
      <c r="VRB1" s="212"/>
      <c r="VRC1" s="212"/>
      <c r="VRD1" s="212"/>
      <c r="VRE1" s="212"/>
      <c r="VRF1" s="212"/>
      <c r="VRG1" s="212"/>
      <c r="VRH1" s="212"/>
      <c r="VRI1" s="212"/>
      <c r="VRJ1" s="212"/>
      <c r="VRK1" s="212"/>
      <c r="VRL1" s="212"/>
      <c r="VRM1" s="212"/>
      <c r="VRN1" s="212"/>
      <c r="VRO1" s="212"/>
      <c r="VRP1" s="212"/>
      <c r="VRQ1" s="212"/>
      <c r="VRR1" s="212"/>
      <c r="VRS1" s="212"/>
      <c r="VRT1" s="212"/>
      <c r="VRU1" s="212"/>
      <c r="VRV1" s="212"/>
      <c r="VRW1" s="212"/>
      <c r="VRX1" s="212"/>
      <c r="VRY1" s="212"/>
      <c r="VRZ1" s="212"/>
      <c r="VSA1" s="212"/>
      <c r="VSB1" s="212"/>
      <c r="VSC1" s="212"/>
      <c r="VSD1" s="212"/>
      <c r="VSE1" s="212"/>
      <c r="VSF1" s="212"/>
      <c r="VSG1" s="212"/>
      <c r="VSH1" s="212"/>
      <c r="VSI1" s="212"/>
      <c r="VSJ1" s="212"/>
      <c r="VSK1" s="212"/>
      <c r="VSL1" s="212"/>
      <c r="VSM1" s="212"/>
      <c r="VSN1" s="212"/>
      <c r="VSO1" s="212"/>
      <c r="VSP1" s="212"/>
      <c r="VSQ1" s="212"/>
      <c r="VSR1" s="212"/>
      <c r="VSS1" s="212"/>
      <c r="VST1" s="212"/>
      <c r="VSU1" s="212"/>
      <c r="VSV1" s="212"/>
      <c r="VSW1" s="212"/>
      <c r="VSX1" s="212"/>
      <c r="VSY1" s="212"/>
      <c r="VSZ1" s="212"/>
      <c r="VTA1" s="212"/>
      <c r="VTB1" s="212"/>
      <c r="VTC1" s="212"/>
      <c r="VTD1" s="212"/>
      <c r="VTE1" s="212"/>
      <c r="VTF1" s="212"/>
      <c r="VTG1" s="212"/>
      <c r="VTH1" s="212"/>
      <c r="VTI1" s="212"/>
      <c r="VTJ1" s="212"/>
      <c r="VTK1" s="212"/>
      <c r="VTL1" s="212"/>
      <c r="VTM1" s="212"/>
      <c r="VTN1" s="212"/>
      <c r="VTO1" s="212"/>
      <c r="VTP1" s="212"/>
      <c r="VTQ1" s="212"/>
      <c r="VTR1" s="212"/>
      <c r="VTS1" s="212"/>
      <c r="VTT1" s="212"/>
      <c r="VTU1" s="212"/>
      <c r="VTV1" s="212"/>
      <c r="VTW1" s="212"/>
      <c r="VTX1" s="212"/>
      <c r="VTY1" s="212"/>
      <c r="VTZ1" s="212"/>
      <c r="VUA1" s="212"/>
      <c r="VUB1" s="212"/>
      <c r="VUC1" s="212"/>
      <c r="VUD1" s="212"/>
      <c r="VUE1" s="212"/>
      <c r="VUF1" s="212"/>
      <c r="VUG1" s="212"/>
      <c r="VUH1" s="212"/>
      <c r="VUI1" s="212"/>
      <c r="VUJ1" s="212"/>
      <c r="VUK1" s="212"/>
      <c r="VUL1" s="212"/>
      <c r="VUM1" s="212"/>
      <c r="VUN1" s="212"/>
      <c r="VUO1" s="212"/>
      <c r="VUP1" s="212"/>
      <c r="VUQ1" s="212"/>
      <c r="VUR1" s="212"/>
      <c r="VUS1" s="212"/>
      <c r="VUT1" s="212"/>
      <c r="VUU1" s="212"/>
      <c r="VUV1" s="212"/>
      <c r="VUW1" s="212"/>
      <c r="VUX1" s="212"/>
      <c r="VUY1" s="212"/>
      <c r="VUZ1" s="212"/>
      <c r="VVA1" s="212"/>
      <c r="VVB1" s="212"/>
      <c r="VVC1" s="212"/>
      <c r="VVD1" s="212"/>
      <c r="VVE1" s="212"/>
      <c r="VVF1" s="212"/>
      <c r="VVG1" s="212"/>
      <c r="VVH1" s="212"/>
      <c r="VVI1" s="212"/>
      <c r="VVJ1" s="212"/>
      <c r="VVK1" s="212"/>
      <c r="VVL1" s="212"/>
      <c r="VVM1" s="212"/>
      <c r="VVN1" s="212"/>
      <c r="VVO1" s="212"/>
      <c r="VVP1" s="212"/>
      <c r="VVQ1" s="212"/>
      <c r="VVR1" s="212"/>
      <c r="VVS1" s="212"/>
      <c r="VVT1" s="212"/>
      <c r="VVU1" s="212"/>
      <c r="VVV1" s="212"/>
      <c r="VVW1" s="212"/>
      <c r="VVX1" s="212"/>
      <c r="VVY1" s="212"/>
      <c r="VVZ1" s="212"/>
      <c r="VWA1" s="212"/>
      <c r="VWB1" s="212"/>
      <c r="VWC1" s="212"/>
      <c r="VWD1" s="212"/>
      <c r="VWE1" s="212"/>
      <c r="VWF1" s="212"/>
      <c r="VWG1" s="212"/>
      <c r="VWH1" s="212"/>
      <c r="VWI1" s="212"/>
      <c r="VWJ1" s="212"/>
      <c r="VWK1" s="212"/>
      <c r="VWL1" s="212"/>
      <c r="VWM1" s="212"/>
      <c r="VWN1" s="212"/>
      <c r="VWO1" s="212"/>
      <c r="VWP1" s="212"/>
      <c r="VWQ1" s="212"/>
      <c r="VWR1" s="212"/>
      <c r="VWS1" s="212"/>
      <c r="VWT1" s="212"/>
      <c r="VWU1" s="212"/>
      <c r="VWV1" s="212"/>
      <c r="VWW1" s="212"/>
      <c r="VWX1" s="212"/>
      <c r="VWY1" s="212"/>
      <c r="VWZ1" s="212"/>
      <c r="VXA1" s="212"/>
      <c r="VXB1" s="212"/>
      <c r="VXC1" s="212"/>
      <c r="VXD1" s="212"/>
      <c r="VXE1" s="212"/>
      <c r="VXF1" s="212"/>
      <c r="VXG1" s="212"/>
      <c r="VXH1" s="212"/>
      <c r="VXI1" s="212"/>
      <c r="VXJ1" s="212"/>
      <c r="VXK1" s="212"/>
      <c r="VXL1" s="212"/>
      <c r="VXM1" s="212"/>
      <c r="VXN1" s="212"/>
      <c r="VXO1" s="212"/>
      <c r="VXP1" s="212"/>
      <c r="VXQ1" s="212"/>
      <c r="VXR1" s="212"/>
      <c r="VXS1" s="212"/>
      <c r="VXT1" s="212"/>
      <c r="VXU1" s="212"/>
      <c r="VXV1" s="212"/>
      <c r="VXW1" s="212"/>
      <c r="VXX1" s="212"/>
      <c r="VXY1" s="212"/>
      <c r="VXZ1" s="212"/>
      <c r="VYA1" s="212"/>
      <c r="VYB1" s="212"/>
      <c r="VYC1" s="212"/>
      <c r="VYD1" s="212"/>
      <c r="VYE1" s="212"/>
      <c r="VYF1" s="212"/>
      <c r="VYG1" s="212"/>
      <c r="VYH1" s="212"/>
      <c r="VYI1" s="212"/>
      <c r="VYJ1" s="212"/>
      <c r="VYK1" s="212"/>
      <c r="VYL1" s="212"/>
      <c r="VYM1" s="212"/>
      <c r="VYN1" s="212"/>
      <c r="VYO1" s="212"/>
      <c r="VYP1" s="212"/>
      <c r="VYQ1" s="212"/>
      <c r="VYR1" s="212"/>
      <c r="VYS1" s="212"/>
      <c r="VYT1" s="212"/>
      <c r="VYU1" s="212"/>
      <c r="VYV1" s="212"/>
      <c r="VYW1" s="212"/>
      <c r="VYX1" s="212"/>
      <c r="VYY1" s="212"/>
      <c r="VYZ1" s="212"/>
      <c r="VZA1" s="212"/>
      <c r="VZB1" s="212"/>
      <c r="VZC1" s="212"/>
      <c r="VZD1" s="212"/>
      <c r="VZE1" s="212"/>
      <c r="VZF1" s="212"/>
      <c r="VZG1" s="212"/>
      <c r="VZH1" s="212"/>
      <c r="VZI1" s="212"/>
      <c r="VZJ1" s="212"/>
      <c r="VZK1" s="212"/>
      <c r="VZL1" s="212"/>
      <c r="VZM1" s="212"/>
      <c r="VZN1" s="212"/>
      <c r="VZO1" s="212"/>
      <c r="VZP1" s="212"/>
      <c r="VZQ1" s="212"/>
      <c r="VZR1" s="212"/>
      <c r="VZS1" s="212"/>
      <c r="VZT1" s="212"/>
      <c r="VZU1" s="212"/>
      <c r="VZV1" s="212"/>
      <c r="VZW1" s="212"/>
      <c r="VZX1" s="212"/>
      <c r="VZY1" s="212"/>
      <c r="VZZ1" s="212"/>
      <c r="WAA1" s="212"/>
      <c r="WAB1" s="212"/>
      <c r="WAC1" s="212"/>
      <c r="WAD1" s="212"/>
      <c r="WAE1" s="212"/>
      <c r="WAF1" s="212"/>
      <c r="WAG1" s="212"/>
      <c r="WAH1" s="212"/>
      <c r="WAI1" s="212"/>
      <c r="WAJ1" s="212"/>
      <c r="WAK1" s="212"/>
      <c r="WAL1" s="212"/>
      <c r="WAM1" s="212"/>
      <c r="WAN1" s="212"/>
      <c r="WAO1" s="212"/>
      <c r="WAP1" s="212"/>
      <c r="WAQ1" s="212"/>
      <c r="WAR1" s="212"/>
      <c r="WAS1" s="212"/>
      <c r="WAT1" s="212"/>
      <c r="WAU1" s="212"/>
      <c r="WAV1" s="212"/>
      <c r="WAW1" s="212"/>
      <c r="WAX1" s="212"/>
      <c r="WAY1" s="212"/>
      <c r="WAZ1" s="212"/>
      <c r="WBA1" s="212"/>
      <c r="WBB1" s="212"/>
      <c r="WBC1" s="212"/>
      <c r="WBD1" s="212"/>
      <c r="WBE1" s="212"/>
      <c r="WBF1" s="212"/>
      <c r="WBG1" s="212"/>
      <c r="WBH1" s="212"/>
      <c r="WBI1" s="212"/>
      <c r="WBJ1" s="212"/>
      <c r="WBK1" s="212"/>
      <c r="WBL1" s="212"/>
      <c r="WBM1" s="212"/>
      <c r="WBN1" s="212"/>
      <c r="WBO1" s="212"/>
      <c r="WBP1" s="212"/>
      <c r="WBQ1" s="212"/>
      <c r="WBR1" s="212"/>
      <c r="WBS1" s="212"/>
      <c r="WBT1" s="212"/>
      <c r="WBU1" s="212"/>
      <c r="WBV1" s="212"/>
      <c r="WBW1" s="212"/>
      <c r="WBX1" s="212"/>
      <c r="WBY1" s="212"/>
      <c r="WBZ1" s="212"/>
      <c r="WCA1" s="212"/>
      <c r="WCB1" s="212"/>
      <c r="WCC1" s="212"/>
      <c r="WCD1" s="212"/>
      <c r="WCE1" s="212"/>
      <c r="WCF1" s="212"/>
      <c r="WCG1" s="212"/>
      <c r="WCH1" s="212"/>
      <c r="WCI1" s="212"/>
      <c r="WCJ1" s="212"/>
      <c r="WCK1" s="212"/>
      <c r="WCL1" s="212"/>
      <c r="WCM1" s="212"/>
      <c r="WCN1" s="212"/>
      <c r="WCO1" s="212"/>
      <c r="WCP1" s="212"/>
      <c r="WCQ1" s="212"/>
      <c r="WCR1" s="212"/>
      <c r="WCS1" s="212"/>
      <c r="WCT1" s="212"/>
      <c r="WCU1" s="212"/>
      <c r="WCV1" s="212"/>
      <c r="WCW1" s="212"/>
      <c r="WCX1" s="212"/>
      <c r="WCY1" s="212"/>
      <c r="WCZ1" s="212"/>
      <c r="WDA1" s="212"/>
      <c r="WDB1" s="212"/>
      <c r="WDC1" s="212"/>
      <c r="WDD1" s="212"/>
      <c r="WDE1" s="212"/>
      <c r="WDF1" s="212"/>
      <c r="WDG1" s="212"/>
      <c r="WDH1" s="212"/>
      <c r="WDI1" s="212"/>
      <c r="WDJ1" s="212"/>
      <c r="WDK1" s="212"/>
      <c r="WDL1" s="212"/>
      <c r="WDM1" s="212"/>
      <c r="WDN1" s="212"/>
      <c r="WDO1" s="212"/>
      <c r="WDP1" s="212"/>
      <c r="WDQ1" s="212"/>
      <c r="WDR1" s="212"/>
      <c r="WDS1" s="212"/>
      <c r="WDT1" s="212"/>
      <c r="WDU1" s="212"/>
      <c r="WDV1" s="212"/>
      <c r="WDW1" s="212"/>
      <c r="WDX1" s="212"/>
      <c r="WDY1" s="212"/>
      <c r="WDZ1" s="212"/>
      <c r="WEA1" s="212"/>
      <c r="WEB1" s="212"/>
      <c r="WEC1" s="212"/>
      <c r="WED1" s="212"/>
      <c r="WEE1" s="212"/>
      <c r="WEF1" s="212"/>
      <c r="WEG1" s="212"/>
      <c r="WEH1" s="212"/>
      <c r="WEI1" s="212"/>
      <c r="WEJ1" s="212"/>
      <c r="WEK1" s="212"/>
      <c r="WEL1" s="212"/>
      <c r="WEM1" s="212"/>
      <c r="WEN1" s="212"/>
      <c r="WEO1" s="212"/>
      <c r="WEP1" s="212"/>
      <c r="WEQ1" s="212"/>
      <c r="WER1" s="212"/>
      <c r="WES1" s="212"/>
      <c r="WET1" s="212"/>
      <c r="WEU1" s="212"/>
      <c r="WEV1" s="212"/>
      <c r="WEW1" s="212"/>
      <c r="WEX1" s="212"/>
      <c r="WEY1" s="212"/>
      <c r="WEZ1" s="212"/>
      <c r="WFA1" s="212"/>
      <c r="WFB1" s="212"/>
      <c r="WFC1" s="212"/>
      <c r="WFD1" s="212"/>
      <c r="WFE1" s="212"/>
      <c r="WFF1" s="212"/>
      <c r="WFG1" s="212"/>
      <c r="WFH1" s="212"/>
      <c r="WFI1" s="212"/>
      <c r="WFJ1" s="212"/>
      <c r="WFK1" s="212"/>
      <c r="WFL1" s="212"/>
      <c r="WFM1" s="212"/>
      <c r="WFN1" s="212"/>
      <c r="WFO1" s="212"/>
      <c r="WFP1" s="212"/>
      <c r="WFQ1" s="212"/>
      <c r="WFR1" s="212"/>
      <c r="WFS1" s="212"/>
      <c r="WFT1" s="212"/>
      <c r="WFU1" s="212"/>
      <c r="WFV1" s="212"/>
      <c r="WFW1" s="212"/>
      <c r="WFX1" s="212"/>
      <c r="WFY1" s="212"/>
      <c r="WFZ1" s="212"/>
      <c r="WGA1" s="212"/>
      <c r="WGB1" s="212"/>
      <c r="WGC1" s="212"/>
      <c r="WGD1" s="212"/>
      <c r="WGE1" s="212"/>
      <c r="WGF1" s="212"/>
      <c r="WGG1" s="212"/>
      <c r="WGH1" s="212"/>
      <c r="WGI1" s="212"/>
      <c r="WGJ1" s="212"/>
      <c r="WGK1" s="212"/>
      <c r="WGL1" s="212"/>
      <c r="WGM1" s="212"/>
      <c r="WGN1" s="212"/>
      <c r="WGO1" s="212"/>
      <c r="WGP1" s="212"/>
      <c r="WGQ1" s="212"/>
      <c r="WGR1" s="212"/>
      <c r="WGS1" s="212"/>
      <c r="WGT1" s="212"/>
      <c r="WGU1" s="212"/>
      <c r="WGV1" s="212"/>
      <c r="WGW1" s="212"/>
      <c r="WGX1" s="212"/>
      <c r="WGY1" s="212"/>
      <c r="WGZ1" s="212"/>
      <c r="WHA1" s="212"/>
      <c r="WHB1" s="212"/>
      <c r="WHC1" s="212"/>
      <c r="WHD1" s="212"/>
      <c r="WHE1" s="212"/>
      <c r="WHF1" s="212"/>
      <c r="WHG1" s="212"/>
      <c r="WHH1" s="212"/>
      <c r="WHI1" s="212"/>
      <c r="WHJ1" s="212"/>
      <c r="WHK1" s="212"/>
      <c r="WHL1" s="212"/>
      <c r="WHM1" s="212"/>
      <c r="WHN1" s="212"/>
      <c r="WHO1" s="212"/>
      <c r="WHP1" s="212"/>
      <c r="WHQ1" s="212"/>
      <c r="WHR1" s="212"/>
      <c r="WHS1" s="212"/>
      <c r="WHT1" s="212"/>
      <c r="WHU1" s="212"/>
      <c r="WHV1" s="212"/>
      <c r="WHW1" s="212"/>
      <c r="WHX1" s="212"/>
      <c r="WHY1" s="212"/>
      <c r="WHZ1" s="212"/>
      <c r="WIA1" s="212"/>
      <c r="WIB1" s="212"/>
      <c r="WIC1" s="212"/>
      <c r="WID1" s="212"/>
      <c r="WIE1" s="212"/>
      <c r="WIF1" s="212"/>
      <c r="WIG1" s="212"/>
      <c r="WIH1" s="212"/>
      <c r="WII1" s="212"/>
      <c r="WIJ1" s="212"/>
      <c r="WIK1" s="212"/>
      <c r="WIL1" s="212"/>
      <c r="WIM1" s="212"/>
      <c r="WIN1" s="212"/>
      <c r="WIO1" s="212"/>
      <c r="WIP1" s="212"/>
      <c r="WIQ1" s="212"/>
      <c r="WIR1" s="212"/>
      <c r="WIS1" s="212"/>
      <c r="WIT1" s="212"/>
      <c r="WIU1" s="212"/>
      <c r="WIV1" s="212"/>
      <c r="WIW1" s="212"/>
      <c r="WIX1" s="212"/>
      <c r="WIY1" s="212"/>
      <c r="WIZ1" s="212"/>
      <c r="WJA1" s="212"/>
      <c r="WJB1" s="212"/>
      <c r="WJC1" s="212"/>
      <c r="WJD1" s="212"/>
      <c r="WJE1" s="212"/>
      <c r="WJF1" s="212"/>
      <c r="WJG1" s="212"/>
      <c r="WJH1" s="212"/>
      <c r="WJI1" s="212"/>
      <c r="WJJ1" s="212"/>
      <c r="WJK1" s="212"/>
      <c r="WJL1" s="212"/>
      <c r="WJM1" s="212"/>
      <c r="WJN1" s="212"/>
      <c r="WJO1" s="212"/>
      <c r="WJP1" s="212"/>
      <c r="WJQ1" s="212"/>
      <c r="WJR1" s="212"/>
      <c r="WJS1" s="212"/>
      <c r="WJT1" s="212"/>
      <c r="WJU1" s="212"/>
      <c r="WJV1" s="212"/>
      <c r="WJW1" s="212"/>
      <c r="WJX1" s="212"/>
      <c r="WJY1" s="212"/>
      <c r="WJZ1" s="212"/>
      <c r="WKA1" s="212"/>
      <c r="WKB1" s="212"/>
      <c r="WKC1" s="212"/>
      <c r="WKD1" s="212"/>
      <c r="WKE1" s="212"/>
      <c r="WKF1" s="212"/>
      <c r="WKG1" s="212"/>
      <c r="WKH1" s="212"/>
      <c r="WKI1" s="212"/>
      <c r="WKJ1" s="212"/>
      <c r="WKK1" s="212"/>
      <c r="WKL1" s="212"/>
      <c r="WKM1" s="212"/>
      <c r="WKN1" s="212"/>
      <c r="WKO1" s="212"/>
      <c r="WKP1" s="212"/>
      <c r="WKQ1" s="212"/>
      <c r="WKR1" s="212"/>
      <c r="WKS1" s="212"/>
      <c r="WKT1" s="212"/>
      <c r="WKU1" s="212"/>
      <c r="WKV1" s="212"/>
      <c r="WKW1" s="212"/>
      <c r="WKX1" s="212"/>
      <c r="WKY1" s="212"/>
      <c r="WKZ1" s="212"/>
      <c r="WLA1" s="212"/>
      <c r="WLB1" s="212"/>
      <c r="WLC1" s="212"/>
      <c r="WLD1" s="212"/>
      <c r="WLE1" s="212"/>
      <c r="WLF1" s="212"/>
      <c r="WLG1" s="212"/>
      <c r="WLH1" s="212"/>
      <c r="WLI1" s="212"/>
      <c r="WLJ1" s="212"/>
      <c r="WLK1" s="212"/>
      <c r="WLL1" s="212"/>
      <c r="WLM1" s="212"/>
      <c r="WLN1" s="212"/>
      <c r="WLO1" s="212"/>
      <c r="WLP1" s="212"/>
      <c r="WLQ1" s="212"/>
      <c r="WLR1" s="212"/>
      <c r="WLS1" s="212"/>
      <c r="WLT1" s="212"/>
      <c r="WLU1" s="212"/>
      <c r="WLV1" s="212"/>
      <c r="WLW1" s="212"/>
      <c r="WLX1" s="212"/>
      <c r="WLY1" s="212"/>
      <c r="WLZ1" s="212"/>
      <c r="WMA1" s="212"/>
      <c r="WMB1" s="212"/>
      <c r="WMC1" s="212"/>
      <c r="WMD1" s="212"/>
      <c r="WME1" s="212"/>
      <c r="WMF1" s="212"/>
      <c r="WMG1" s="212"/>
      <c r="WMH1" s="212"/>
      <c r="WMI1" s="212"/>
      <c r="WMJ1" s="212"/>
      <c r="WMK1" s="212"/>
      <c r="WML1" s="212"/>
      <c r="WMM1" s="212"/>
      <c r="WMN1" s="212"/>
      <c r="WMO1" s="212"/>
      <c r="WMP1" s="212"/>
      <c r="WMQ1" s="212"/>
      <c r="WMR1" s="212"/>
      <c r="WMS1" s="212"/>
      <c r="WMT1" s="212"/>
      <c r="WMU1" s="212"/>
      <c r="WMV1" s="212"/>
      <c r="WMW1" s="212"/>
      <c r="WMX1" s="212"/>
      <c r="WMY1" s="212"/>
      <c r="WMZ1" s="212"/>
      <c r="WNA1" s="212"/>
      <c r="WNB1" s="212"/>
      <c r="WNC1" s="212"/>
      <c r="WND1" s="212"/>
      <c r="WNE1" s="212"/>
      <c r="WNF1" s="212"/>
      <c r="WNG1" s="212"/>
      <c r="WNH1" s="212"/>
      <c r="WNI1" s="212"/>
      <c r="WNJ1" s="212"/>
      <c r="WNK1" s="212"/>
      <c r="WNL1" s="212"/>
      <c r="WNM1" s="212"/>
      <c r="WNN1" s="212"/>
      <c r="WNO1" s="212"/>
      <c r="WNP1" s="212"/>
      <c r="WNQ1" s="212"/>
      <c r="WNR1" s="212"/>
      <c r="WNS1" s="212"/>
      <c r="WNT1" s="212"/>
      <c r="WNU1" s="212"/>
      <c r="WNV1" s="212"/>
      <c r="WNW1" s="212"/>
      <c r="WNX1" s="212"/>
      <c r="WNY1" s="212"/>
      <c r="WNZ1" s="212"/>
      <c r="WOA1" s="212"/>
      <c r="WOB1" s="212"/>
      <c r="WOC1" s="212"/>
      <c r="WOD1" s="212"/>
      <c r="WOE1" s="212"/>
      <c r="WOF1" s="212"/>
      <c r="WOG1" s="212"/>
      <c r="WOH1" s="212"/>
      <c r="WOI1" s="212"/>
      <c r="WOJ1" s="212"/>
      <c r="WOK1" s="212"/>
      <c r="WOL1" s="212"/>
      <c r="WOM1" s="212"/>
      <c r="WON1" s="212"/>
      <c r="WOO1" s="212"/>
      <c r="WOP1" s="212"/>
      <c r="WOQ1" s="212"/>
      <c r="WOR1" s="212"/>
      <c r="WOS1" s="212"/>
      <c r="WOT1" s="212"/>
      <c r="WOU1" s="212"/>
      <c r="WOV1" s="212"/>
      <c r="WOW1" s="212"/>
      <c r="WOX1" s="212"/>
      <c r="WOY1" s="212"/>
      <c r="WOZ1" s="212"/>
      <c r="WPA1" s="212"/>
      <c r="WPB1" s="212"/>
      <c r="WPC1" s="212"/>
      <c r="WPD1" s="212"/>
      <c r="WPE1" s="212"/>
      <c r="WPF1" s="212"/>
      <c r="WPG1" s="212"/>
      <c r="WPH1" s="212"/>
      <c r="WPI1" s="212"/>
      <c r="WPJ1" s="212"/>
      <c r="WPK1" s="212"/>
      <c r="WPL1" s="212"/>
      <c r="WPM1" s="212"/>
      <c r="WPN1" s="212"/>
      <c r="WPO1" s="212"/>
      <c r="WPP1" s="212"/>
      <c r="WPQ1" s="212"/>
      <c r="WPR1" s="212"/>
      <c r="WPS1" s="212"/>
      <c r="WPT1" s="212"/>
      <c r="WPU1" s="212"/>
      <c r="WPV1" s="212"/>
      <c r="WPW1" s="212"/>
      <c r="WPX1" s="212"/>
      <c r="WPY1" s="212"/>
      <c r="WPZ1" s="212"/>
      <c r="WQA1" s="212"/>
      <c r="WQB1" s="212"/>
      <c r="WQC1" s="212"/>
      <c r="WQD1" s="212"/>
      <c r="WQE1" s="212"/>
      <c r="WQF1" s="212"/>
      <c r="WQG1" s="212"/>
      <c r="WQH1" s="212"/>
      <c r="WQI1" s="212"/>
      <c r="WQJ1" s="212"/>
      <c r="WQK1" s="212"/>
      <c r="WQL1" s="212"/>
      <c r="WQM1" s="212"/>
      <c r="WQN1" s="212"/>
      <c r="WQO1" s="212"/>
      <c r="WQP1" s="212"/>
      <c r="WQQ1" s="212"/>
      <c r="WQR1" s="212"/>
      <c r="WQS1" s="212"/>
      <c r="WQT1" s="212"/>
      <c r="WQU1" s="212"/>
      <c r="WQV1" s="212"/>
      <c r="WQW1" s="212"/>
      <c r="WQX1" s="212"/>
      <c r="WQY1" s="212"/>
      <c r="WQZ1" s="212"/>
      <c r="WRA1" s="212"/>
      <c r="WRB1" s="212"/>
      <c r="WRC1" s="212"/>
      <c r="WRD1" s="212"/>
      <c r="WRE1" s="212"/>
      <c r="WRF1" s="212"/>
      <c r="WRG1" s="212"/>
      <c r="WRH1" s="212"/>
      <c r="WRI1" s="212"/>
      <c r="WRJ1" s="212"/>
      <c r="WRK1" s="212"/>
      <c r="WRL1" s="212"/>
      <c r="WRM1" s="212"/>
      <c r="WRN1" s="212"/>
      <c r="WRO1" s="212"/>
      <c r="WRP1" s="212"/>
      <c r="WRQ1" s="212"/>
      <c r="WRR1" s="212"/>
      <c r="WRS1" s="212"/>
      <c r="WRT1" s="212"/>
      <c r="WRU1" s="212"/>
      <c r="WRV1" s="212"/>
      <c r="WRW1" s="212"/>
      <c r="WRX1" s="212"/>
      <c r="WRY1" s="212"/>
      <c r="WRZ1" s="212"/>
      <c r="WSA1" s="212"/>
      <c r="WSB1" s="212"/>
      <c r="WSC1" s="212"/>
      <c r="WSD1" s="212"/>
      <c r="WSE1" s="212"/>
      <c r="WSF1" s="212"/>
      <c r="WSG1" s="212"/>
      <c r="WSH1" s="212"/>
      <c r="WSI1" s="212"/>
      <c r="WSJ1" s="212"/>
      <c r="WSK1" s="212"/>
      <c r="WSL1" s="212"/>
      <c r="WSM1" s="212"/>
      <c r="WSN1" s="212"/>
      <c r="WSO1" s="212"/>
      <c r="WSP1" s="212"/>
      <c r="WSQ1" s="212"/>
      <c r="WSR1" s="212"/>
      <c r="WSS1" s="212"/>
      <c r="WST1" s="212"/>
      <c r="WSU1" s="212"/>
      <c r="WSV1" s="212"/>
      <c r="WSW1" s="212"/>
      <c r="WSX1" s="212"/>
      <c r="WSY1" s="212"/>
      <c r="WSZ1" s="212"/>
      <c r="WTA1" s="212"/>
      <c r="WTB1" s="212"/>
      <c r="WTC1" s="212"/>
      <c r="WTD1" s="212"/>
      <c r="WTE1" s="212"/>
      <c r="WTF1" s="212"/>
      <c r="WTG1" s="212"/>
      <c r="WTH1" s="212"/>
      <c r="WTI1" s="212"/>
      <c r="WTJ1" s="212"/>
      <c r="WTK1" s="212"/>
      <c r="WTL1" s="212"/>
      <c r="WTM1" s="212"/>
      <c r="WTN1" s="212"/>
      <c r="WTO1" s="212"/>
      <c r="WTP1" s="212"/>
      <c r="WTQ1" s="212"/>
      <c r="WTR1" s="212"/>
      <c r="WTS1" s="212"/>
      <c r="WTT1" s="212"/>
      <c r="WTU1" s="212"/>
      <c r="WTV1" s="212"/>
      <c r="WTW1" s="212"/>
      <c r="WTX1" s="212"/>
      <c r="WTY1" s="212"/>
      <c r="WTZ1" s="212"/>
      <c r="WUA1" s="212"/>
      <c r="WUB1" s="212"/>
      <c r="WUC1" s="212"/>
      <c r="WUD1" s="212"/>
      <c r="WUE1" s="212"/>
      <c r="WUF1" s="212"/>
      <c r="WUG1" s="212"/>
      <c r="WUH1" s="212"/>
      <c r="WUI1" s="212"/>
      <c r="WUJ1" s="212"/>
      <c r="WUK1" s="212"/>
      <c r="WUL1" s="212"/>
      <c r="WUM1" s="212"/>
      <c r="WUN1" s="212"/>
      <c r="WUO1" s="212"/>
      <c r="WUP1" s="212"/>
      <c r="WUQ1" s="212"/>
      <c r="WUR1" s="212"/>
      <c r="WUS1" s="212"/>
      <c r="WUT1" s="212"/>
      <c r="WUU1" s="212"/>
      <c r="WUV1" s="212"/>
      <c r="WUW1" s="212"/>
      <c r="WUX1" s="212"/>
      <c r="WUY1" s="212"/>
      <c r="WUZ1" s="212"/>
      <c r="WVA1" s="212"/>
      <c r="WVB1" s="212"/>
      <c r="WVC1" s="212"/>
      <c r="WVD1" s="212"/>
      <c r="WVE1" s="212"/>
      <c r="WVF1" s="212"/>
      <c r="WVG1" s="212"/>
      <c r="WVH1" s="212"/>
      <c r="WVI1" s="212"/>
      <c r="WVJ1" s="212"/>
      <c r="WVK1" s="212"/>
      <c r="WVL1" s="212"/>
      <c r="WVM1" s="212"/>
      <c r="WVN1" s="212"/>
      <c r="WVO1" s="212"/>
      <c r="WVP1" s="212"/>
      <c r="WVQ1" s="212"/>
      <c r="WVR1" s="212"/>
      <c r="WVS1" s="212"/>
      <c r="WVT1" s="212"/>
      <c r="WVU1" s="212"/>
      <c r="WVV1" s="212"/>
      <c r="WVW1" s="212"/>
      <c r="WVX1" s="212"/>
      <c r="WVY1" s="212"/>
      <c r="WVZ1" s="212"/>
      <c r="WWA1" s="212"/>
      <c r="WWB1" s="212"/>
      <c r="WWC1" s="212"/>
      <c r="WWD1" s="212"/>
      <c r="WWE1" s="212"/>
      <c r="WWF1" s="212"/>
      <c r="WWG1" s="212"/>
      <c r="WWH1" s="212"/>
      <c r="WWI1" s="212"/>
      <c r="WWJ1" s="212"/>
      <c r="WWK1" s="212"/>
      <c r="WWL1" s="212"/>
      <c r="WWM1" s="212"/>
      <c r="WWN1" s="212"/>
      <c r="WWO1" s="212"/>
      <c r="WWP1" s="212"/>
      <c r="WWQ1" s="212"/>
      <c r="WWR1" s="212"/>
      <c r="WWS1" s="212"/>
      <c r="WWT1" s="212"/>
      <c r="WWU1" s="212"/>
      <c r="WWV1" s="212"/>
      <c r="WWW1" s="212"/>
      <c r="WWX1" s="212"/>
      <c r="WWY1" s="212"/>
      <c r="WWZ1" s="212"/>
      <c r="WXA1" s="212"/>
      <c r="WXB1" s="212"/>
      <c r="WXC1" s="212"/>
      <c r="WXD1" s="212"/>
      <c r="WXE1" s="212"/>
      <c r="WXF1" s="212"/>
      <c r="WXG1" s="212"/>
      <c r="WXH1" s="212"/>
      <c r="WXI1" s="212"/>
      <c r="WXJ1" s="212"/>
      <c r="WXK1" s="212"/>
      <c r="WXL1" s="212"/>
      <c r="WXM1" s="212"/>
      <c r="WXN1" s="212"/>
      <c r="WXO1" s="212"/>
      <c r="WXP1" s="212"/>
      <c r="WXQ1" s="212"/>
      <c r="WXR1" s="212"/>
      <c r="WXS1" s="212"/>
      <c r="WXT1" s="212"/>
      <c r="WXU1" s="212"/>
      <c r="WXV1" s="212"/>
      <c r="WXW1" s="212"/>
      <c r="WXX1" s="212"/>
      <c r="WXY1" s="212"/>
      <c r="WXZ1" s="212"/>
      <c r="WYA1" s="212"/>
      <c r="WYB1" s="212"/>
      <c r="WYC1" s="212"/>
      <c r="WYD1" s="212"/>
      <c r="WYE1" s="212"/>
      <c r="WYF1" s="212"/>
      <c r="WYG1" s="212"/>
      <c r="WYH1" s="212"/>
      <c r="WYI1" s="212"/>
      <c r="WYJ1" s="212"/>
      <c r="WYK1" s="212"/>
      <c r="WYL1" s="212"/>
      <c r="WYM1" s="212"/>
      <c r="WYN1" s="212"/>
      <c r="WYO1" s="212"/>
      <c r="WYP1" s="212"/>
      <c r="WYQ1" s="212"/>
      <c r="WYR1" s="212"/>
      <c r="WYS1" s="212"/>
      <c r="WYT1" s="212"/>
      <c r="WYU1" s="212"/>
      <c r="WYV1" s="212"/>
      <c r="WYW1" s="212"/>
      <c r="WYX1" s="212"/>
      <c r="WYY1" s="212"/>
      <c r="WYZ1" s="212"/>
      <c r="WZA1" s="212"/>
      <c r="WZB1" s="212"/>
      <c r="WZC1" s="212"/>
      <c r="WZD1" s="212"/>
      <c r="WZE1" s="212"/>
      <c r="WZF1" s="212"/>
      <c r="WZG1" s="212"/>
      <c r="WZH1" s="212"/>
      <c r="WZI1" s="212"/>
      <c r="WZJ1" s="212"/>
      <c r="WZK1" s="212"/>
      <c r="WZL1" s="212"/>
      <c r="WZM1" s="212"/>
      <c r="WZN1" s="212"/>
      <c r="WZO1" s="212"/>
      <c r="WZP1" s="212"/>
      <c r="WZQ1" s="212"/>
      <c r="WZR1" s="212"/>
      <c r="WZS1" s="212"/>
      <c r="WZT1" s="212"/>
      <c r="WZU1" s="212"/>
      <c r="WZV1" s="212"/>
      <c r="WZW1" s="212"/>
      <c r="WZX1" s="212"/>
      <c r="WZY1" s="212"/>
      <c r="WZZ1" s="212"/>
      <c r="XAA1" s="212"/>
      <c r="XAB1" s="212"/>
      <c r="XAC1" s="212"/>
      <c r="XAD1" s="212"/>
      <c r="XAE1" s="212"/>
      <c r="XAF1" s="212"/>
      <c r="XAG1" s="212"/>
      <c r="XAH1" s="212"/>
      <c r="XAI1" s="212"/>
      <c r="XAJ1" s="212"/>
      <c r="XAK1" s="212"/>
      <c r="XAL1" s="212"/>
      <c r="XAM1" s="212"/>
      <c r="XAN1" s="212"/>
      <c r="XAO1" s="212"/>
      <c r="XAP1" s="212"/>
      <c r="XAQ1" s="212"/>
      <c r="XAR1" s="212"/>
      <c r="XAS1" s="212"/>
      <c r="XAT1" s="212"/>
      <c r="XAU1" s="212"/>
      <c r="XAV1" s="212"/>
      <c r="XAW1" s="212"/>
      <c r="XAX1" s="212"/>
      <c r="XAY1" s="212"/>
      <c r="XAZ1" s="212"/>
      <c r="XBA1" s="212"/>
      <c r="XBB1" s="212"/>
      <c r="XBC1" s="212"/>
      <c r="XBD1" s="212"/>
      <c r="XBE1" s="212"/>
      <c r="XBF1" s="212"/>
      <c r="XBG1" s="212"/>
      <c r="XBH1" s="212"/>
      <c r="XBI1" s="212"/>
      <c r="XBJ1" s="212"/>
      <c r="XBK1" s="212"/>
      <c r="XBL1" s="212"/>
      <c r="XBM1" s="212"/>
      <c r="XBN1" s="212"/>
      <c r="XBO1" s="212"/>
      <c r="XBP1" s="212"/>
      <c r="XBQ1" s="212"/>
      <c r="XBR1" s="212"/>
      <c r="XBS1" s="212"/>
      <c r="XBT1" s="212"/>
      <c r="XBU1" s="212"/>
      <c r="XBV1" s="212"/>
      <c r="XBW1" s="212"/>
      <c r="XBX1" s="212"/>
      <c r="XBY1" s="212"/>
      <c r="XBZ1" s="212"/>
      <c r="XCA1" s="212"/>
      <c r="XCB1" s="212"/>
      <c r="XCC1" s="212"/>
      <c r="XCD1" s="212"/>
      <c r="XCE1" s="212"/>
      <c r="XCF1" s="212"/>
      <c r="XCG1" s="212"/>
      <c r="XCH1" s="212"/>
      <c r="XCI1" s="212"/>
      <c r="XCJ1" s="212"/>
      <c r="XCK1" s="212"/>
      <c r="XCL1" s="212"/>
      <c r="XCM1" s="212"/>
      <c r="XCN1" s="212"/>
      <c r="XCO1" s="212"/>
      <c r="XCP1" s="212"/>
      <c r="XCQ1" s="212"/>
      <c r="XCR1" s="212"/>
      <c r="XCS1" s="212"/>
      <c r="XCT1" s="212"/>
      <c r="XCU1" s="212"/>
      <c r="XCV1" s="212"/>
      <c r="XCW1" s="212"/>
      <c r="XCX1" s="212"/>
      <c r="XCY1" s="212"/>
      <c r="XCZ1" s="212"/>
      <c r="XDA1" s="212"/>
      <c r="XDB1" s="212"/>
      <c r="XDC1" s="212"/>
      <c r="XDD1" s="212"/>
      <c r="XDE1" s="212"/>
      <c r="XDF1" s="212"/>
      <c r="XDG1" s="212"/>
      <c r="XDH1" s="212"/>
      <c r="XDI1" s="212"/>
      <c r="XDJ1" s="212"/>
      <c r="XDK1" s="212"/>
      <c r="XDL1" s="212"/>
      <c r="XDM1" s="212"/>
      <c r="XDN1" s="212"/>
      <c r="XDO1" s="212"/>
      <c r="XDP1" s="212"/>
      <c r="XDQ1" s="212"/>
      <c r="XDR1" s="212"/>
      <c r="XDS1" s="212"/>
      <c r="XDT1" s="212"/>
      <c r="XDU1" s="212"/>
      <c r="XDV1" s="212"/>
      <c r="XDW1" s="212"/>
      <c r="XDX1" s="212"/>
      <c r="XDY1" s="212"/>
      <c r="XDZ1" s="212"/>
      <c r="XEA1" s="212"/>
      <c r="XEB1" s="212"/>
      <c r="XEC1" s="212"/>
      <c r="XED1" s="212"/>
      <c r="XEE1" s="212"/>
      <c r="XEF1" s="212"/>
      <c r="XEG1" s="212"/>
      <c r="XEH1" s="212"/>
      <c r="XEI1" s="212"/>
      <c r="XEJ1" s="212"/>
      <c r="XEK1" s="212"/>
      <c r="XEL1" s="212"/>
      <c r="XEM1" s="212"/>
      <c r="XEN1" s="212"/>
      <c r="XEO1" s="212"/>
      <c r="XEP1" s="212"/>
      <c r="XEQ1" s="212"/>
      <c r="XER1" s="212"/>
      <c r="XES1" s="212"/>
      <c r="XET1" s="212"/>
      <c r="XEU1" s="212"/>
      <c r="XEV1" s="212"/>
      <c r="XEW1" s="212"/>
      <c r="XEX1" s="212"/>
      <c r="XEY1" s="212"/>
      <c r="XEZ1" s="212"/>
      <c r="XFA1" s="212"/>
      <c r="XFB1" s="212"/>
      <c r="XFC1" s="212"/>
      <c r="XFD1" s="212"/>
    </row>
    <row r="2" spans="1:16384" s="1" customFormat="1" ht="20.100000000000001" customHeight="1" x14ac:dyDescent="0.2">
      <c r="A2" s="212" t="str">
        <f>'Rate Case Constants'!C10</f>
        <v>CASE NO. 2018-00294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  <c r="IW2" s="212"/>
      <c r="IX2" s="212"/>
      <c r="IY2" s="212"/>
      <c r="IZ2" s="212"/>
      <c r="JA2" s="212"/>
      <c r="JB2" s="212"/>
      <c r="JC2" s="212"/>
      <c r="JD2" s="212"/>
      <c r="JE2" s="212"/>
      <c r="JF2" s="212"/>
      <c r="JG2" s="212"/>
      <c r="JH2" s="212"/>
      <c r="JI2" s="212"/>
      <c r="JJ2" s="212"/>
      <c r="JK2" s="212"/>
      <c r="JL2" s="212"/>
      <c r="JM2" s="212"/>
      <c r="JN2" s="212"/>
      <c r="JO2" s="212"/>
      <c r="JP2" s="212"/>
      <c r="JQ2" s="212"/>
      <c r="JR2" s="212"/>
      <c r="JS2" s="212"/>
      <c r="JT2" s="212"/>
      <c r="JU2" s="212"/>
      <c r="JV2" s="212"/>
      <c r="JW2" s="212"/>
      <c r="JX2" s="212"/>
      <c r="JY2" s="212"/>
      <c r="JZ2" s="212"/>
      <c r="KA2" s="212"/>
      <c r="KB2" s="212"/>
      <c r="KC2" s="212"/>
      <c r="KD2" s="212"/>
      <c r="KE2" s="212"/>
      <c r="KF2" s="212"/>
      <c r="KG2" s="212"/>
      <c r="KH2" s="212"/>
      <c r="KI2" s="212"/>
      <c r="KJ2" s="212"/>
      <c r="KK2" s="212"/>
      <c r="KL2" s="212"/>
      <c r="KM2" s="212"/>
      <c r="KN2" s="212"/>
      <c r="KO2" s="212"/>
      <c r="KP2" s="212"/>
      <c r="KQ2" s="212"/>
      <c r="KR2" s="212"/>
      <c r="KS2" s="212"/>
      <c r="KT2" s="212"/>
      <c r="KU2" s="212"/>
      <c r="KV2" s="212"/>
      <c r="KW2" s="212"/>
      <c r="KX2" s="212"/>
      <c r="KY2" s="212"/>
      <c r="KZ2" s="212"/>
      <c r="LA2" s="212"/>
      <c r="LB2" s="212"/>
      <c r="LC2" s="212"/>
      <c r="LD2" s="212"/>
      <c r="LE2" s="212"/>
      <c r="LF2" s="212"/>
      <c r="LG2" s="212"/>
      <c r="LH2" s="212"/>
      <c r="LI2" s="212"/>
      <c r="LJ2" s="212"/>
      <c r="LK2" s="212"/>
      <c r="LL2" s="212"/>
      <c r="LM2" s="212"/>
      <c r="LN2" s="212"/>
      <c r="LO2" s="212"/>
      <c r="LP2" s="212"/>
      <c r="LQ2" s="212"/>
      <c r="LR2" s="212"/>
      <c r="LS2" s="212"/>
      <c r="LT2" s="212"/>
      <c r="LU2" s="212"/>
      <c r="LV2" s="212"/>
      <c r="LW2" s="212"/>
      <c r="LX2" s="212"/>
      <c r="LY2" s="212"/>
      <c r="LZ2" s="212"/>
      <c r="MA2" s="212"/>
      <c r="MB2" s="212"/>
      <c r="MC2" s="212"/>
      <c r="MD2" s="212"/>
      <c r="ME2" s="212"/>
      <c r="MF2" s="212"/>
      <c r="MG2" s="212"/>
      <c r="MH2" s="212"/>
      <c r="MI2" s="212"/>
      <c r="MJ2" s="212"/>
      <c r="MK2" s="212"/>
      <c r="ML2" s="212"/>
      <c r="MM2" s="212"/>
      <c r="MN2" s="212"/>
      <c r="MO2" s="212"/>
      <c r="MP2" s="212"/>
      <c r="MQ2" s="212"/>
      <c r="MR2" s="212"/>
      <c r="MS2" s="212"/>
      <c r="MT2" s="212"/>
      <c r="MU2" s="212"/>
      <c r="MV2" s="212"/>
      <c r="MW2" s="212"/>
      <c r="MX2" s="212"/>
      <c r="MY2" s="212"/>
      <c r="MZ2" s="212"/>
      <c r="NA2" s="212"/>
      <c r="NB2" s="212"/>
      <c r="NC2" s="212"/>
      <c r="ND2" s="212"/>
      <c r="NE2" s="212"/>
      <c r="NF2" s="212"/>
      <c r="NG2" s="212"/>
      <c r="NH2" s="212"/>
      <c r="NI2" s="212"/>
      <c r="NJ2" s="212"/>
      <c r="NK2" s="212"/>
      <c r="NL2" s="212"/>
      <c r="NM2" s="212"/>
      <c r="NN2" s="212"/>
      <c r="NO2" s="212"/>
      <c r="NP2" s="212"/>
      <c r="NQ2" s="212"/>
      <c r="NR2" s="212"/>
      <c r="NS2" s="212"/>
      <c r="NT2" s="212"/>
      <c r="NU2" s="212"/>
      <c r="NV2" s="212"/>
      <c r="NW2" s="212"/>
      <c r="NX2" s="212"/>
      <c r="NY2" s="212"/>
      <c r="NZ2" s="212"/>
      <c r="OA2" s="212"/>
      <c r="OB2" s="212"/>
      <c r="OC2" s="212"/>
      <c r="OD2" s="212"/>
      <c r="OE2" s="212"/>
      <c r="OF2" s="212"/>
      <c r="OG2" s="212"/>
      <c r="OH2" s="212"/>
      <c r="OI2" s="212"/>
      <c r="OJ2" s="212"/>
      <c r="OK2" s="212"/>
      <c r="OL2" s="212"/>
      <c r="OM2" s="212"/>
      <c r="ON2" s="212"/>
      <c r="OO2" s="212"/>
      <c r="OP2" s="212"/>
      <c r="OQ2" s="212"/>
      <c r="OR2" s="212"/>
      <c r="OS2" s="212"/>
      <c r="OT2" s="212"/>
      <c r="OU2" s="212"/>
      <c r="OV2" s="212"/>
      <c r="OW2" s="212"/>
      <c r="OX2" s="212"/>
      <c r="OY2" s="212"/>
      <c r="OZ2" s="212"/>
      <c r="PA2" s="212"/>
      <c r="PB2" s="212"/>
      <c r="PC2" s="212"/>
      <c r="PD2" s="212"/>
      <c r="PE2" s="212"/>
      <c r="PF2" s="212"/>
      <c r="PG2" s="212"/>
      <c r="PH2" s="212"/>
      <c r="PI2" s="212"/>
      <c r="PJ2" s="212"/>
      <c r="PK2" s="212"/>
      <c r="PL2" s="212"/>
      <c r="PM2" s="212"/>
      <c r="PN2" s="212"/>
      <c r="PO2" s="212"/>
      <c r="PP2" s="212"/>
      <c r="PQ2" s="212"/>
      <c r="PR2" s="212"/>
      <c r="PS2" s="212"/>
      <c r="PT2" s="212"/>
      <c r="PU2" s="212"/>
      <c r="PV2" s="212"/>
      <c r="PW2" s="212"/>
      <c r="PX2" s="212"/>
      <c r="PY2" s="212"/>
      <c r="PZ2" s="212"/>
      <c r="QA2" s="212"/>
      <c r="QB2" s="212"/>
      <c r="QC2" s="212"/>
      <c r="QD2" s="212"/>
      <c r="QE2" s="212"/>
      <c r="QF2" s="212"/>
      <c r="QG2" s="212"/>
      <c r="QH2" s="212"/>
      <c r="QI2" s="212"/>
      <c r="QJ2" s="212"/>
      <c r="QK2" s="212"/>
      <c r="QL2" s="212"/>
      <c r="QM2" s="212"/>
      <c r="QN2" s="212"/>
      <c r="QO2" s="212"/>
      <c r="QP2" s="212"/>
      <c r="QQ2" s="212"/>
      <c r="QR2" s="212"/>
      <c r="QS2" s="212"/>
      <c r="QT2" s="212"/>
      <c r="QU2" s="212"/>
      <c r="QV2" s="212"/>
      <c r="QW2" s="212"/>
      <c r="QX2" s="212"/>
      <c r="QY2" s="212"/>
      <c r="QZ2" s="212"/>
      <c r="RA2" s="212"/>
      <c r="RB2" s="212"/>
      <c r="RC2" s="212"/>
      <c r="RD2" s="212"/>
      <c r="RE2" s="212"/>
      <c r="RF2" s="212"/>
      <c r="RG2" s="212"/>
      <c r="RH2" s="212"/>
      <c r="RI2" s="212"/>
      <c r="RJ2" s="212"/>
      <c r="RK2" s="212"/>
      <c r="RL2" s="212"/>
      <c r="RM2" s="212"/>
      <c r="RN2" s="212"/>
      <c r="RO2" s="212"/>
      <c r="RP2" s="212"/>
      <c r="RQ2" s="212"/>
      <c r="RR2" s="212"/>
      <c r="RS2" s="212"/>
      <c r="RT2" s="212"/>
      <c r="RU2" s="212"/>
      <c r="RV2" s="212"/>
      <c r="RW2" s="212"/>
      <c r="RX2" s="212"/>
      <c r="RY2" s="212"/>
      <c r="RZ2" s="212"/>
      <c r="SA2" s="212"/>
      <c r="SB2" s="212"/>
      <c r="SC2" s="212"/>
      <c r="SD2" s="212"/>
      <c r="SE2" s="212"/>
      <c r="SF2" s="212"/>
      <c r="SG2" s="212"/>
      <c r="SH2" s="212"/>
      <c r="SI2" s="212"/>
      <c r="SJ2" s="212"/>
      <c r="SK2" s="212"/>
      <c r="SL2" s="212"/>
      <c r="SM2" s="212"/>
      <c r="SN2" s="212"/>
      <c r="SO2" s="212"/>
      <c r="SP2" s="212"/>
      <c r="SQ2" s="212"/>
      <c r="SR2" s="212"/>
      <c r="SS2" s="212"/>
      <c r="ST2" s="212"/>
      <c r="SU2" s="212"/>
      <c r="SV2" s="212"/>
      <c r="SW2" s="212"/>
      <c r="SX2" s="212"/>
      <c r="SY2" s="212"/>
      <c r="SZ2" s="212"/>
      <c r="TA2" s="212"/>
      <c r="TB2" s="212"/>
      <c r="TC2" s="212"/>
      <c r="TD2" s="212"/>
      <c r="TE2" s="212"/>
      <c r="TF2" s="212"/>
      <c r="TG2" s="212"/>
      <c r="TH2" s="212"/>
      <c r="TI2" s="212"/>
      <c r="TJ2" s="212"/>
      <c r="TK2" s="212"/>
      <c r="TL2" s="212"/>
      <c r="TM2" s="212"/>
      <c r="TN2" s="212"/>
      <c r="TO2" s="212"/>
      <c r="TP2" s="212"/>
      <c r="TQ2" s="212"/>
      <c r="TR2" s="212"/>
      <c r="TS2" s="212"/>
      <c r="TT2" s="212"/>
      <c r="TU2" s="212"/>
      <c r="TV2" s="212"/>
      <c r="TW2" s="212"/>
      <c r="TX2" s="212"/>
      <c r="TY2" s="212"/>
      <c r="TZ2" s="212"/>
      <c r="UA2" s="212"/>
      <c r="UB2" s="212"/>
      <c r="UC2" s="212"/>
      <c r="UD2" s="212"/>
      <c r="UE2" s="212"/>
      <c r="UF2" s="212"/>
      <c r="UG2" s="212"/>
      <c r="UH2" s="212"/>
      <c r="UI2" s="212"/>
      <c r="UJ2" s="212"/>
      <c r="UK2" s="212"/>
      <c r="UL2" s="212"/>
      <c r="UM2" s="212"/>
      <c r="UN2" s="212"/>
      <c r="UO2" s="212"/>
      <c r="UP2" s="212"/>
      <c r="UQ2" s="212"/>
      <c r="UR2" s="212"/>
      <c r="US2" s="212"/>
      <c r="UT2" s="212"/>
      <c r="UU2" s="212"/>
      <c r="UV2" s="212"/>
      <c r="UW2" s="212"/>
      <c r="UX2" s="212"/>
      <c r="UY2" s="212"/>
      <c r="UZ2" s="212"/>
      <c r="VA2" s="212"/>
      <c r="VB2" s="212"/>
      <c r="VC2" s="212"/>
      <c r="VD2" s="212"/>
      <c r="VE2" s="212"/>
      <c r="VF2" s="212"/>
      <c r="VG2" s="212"/>
      <c r="VH2" s="212"/>
      <c r="VI2" s="212"/>
      <c r="VJ2" s="212"/>
      <c r="VK2" s="212"/>
      <c r="VL2" s="212"/>
      <c r="VM2" s="212"/>
      <c r="VN2" s="212"/>
      <c r="VO2" s="212"/>
      <c r="VP2" s="212"/>
      <c r="VQ2" s="212"/>
      <c r="VR2" s="212"/>
      <c r="VS2" s="212"/>
      <c r="VT2" s="212"/>
      <c r="VU2" s="212"/>
      <c r="VV2" s="212"/>
      <c r="VW2" s="212"/>
      <c r="VX2" s="212"/>
      <c r="VY2" s="212"/>
      <c r="VZ2" s="212"/>
      <c r="WA2" s="212"/>
      <c r="WB2" s="212"/>
      <c r="WC2" s="212"/>
      <c r="WD2" s="212"/>
      <c r="WE2" s="212"/>
      <c r="WF2" s="212"/>
      <c r="WG2" s="212"/>
      <c r="WH2" s="212"/>
      <c r="WI2" s="212"/>
      <c r="WJ2" s="212"/>
      <c r="WK2" s="212"/>
      <c r="WL2" s="212"/>
      <c r="WM2" s="212"/>
      <c r="WN2" s="212"/>
      <c r="WO2" s="212"/>
      <c r="WP2" s="212"/>
      <c r="WQ2" s="212"/>
      <c r="WR2" s="212"/>
      <c r="WS2" s="212"/>
      <c r="WT2" s="212"/>
      <c r="WU2" s="212"/>
      <c r="WV2" s="212"/>
      <c r="WW2" s="212"/>
      <c r="WX2" s="212"/>
      <c r="WY2" s="212"/>
      <c r="WZ2" s="212"/>
      <c r="XA2" s="212"/>
      <c r="XB2" s="212"/>
      <c r="XC2" s="212"/>
      <c r="XD2" s="212"/>
      <c r="XE2" s="212"/>
      <c r="XF2" s="212"/>
      <c r="XG2" s="212"/>
      <c r="XH2" s="212"/>
      <c r="XI2" s="212"/>
      <c r="XJ2" s="212"/>
      <c r="XK2" s="212"/>
      <c r="XL2" s="212"/>
      <c r="XM2" s="212"/>
      <c r="XN2" s="212"/>
      <c r="XO2" s="212"/>
      <c r="XP2" s="212"/>
      <c r="XQ2" s="212"/>
      <c r="XR2" s="212"/>
      <c r="XS2" s="212"/>
      <c r="XT2" s="212"/>
      <c r="XU2" s="212"/>
      <c r="XV2" s="212"/>
      <c r="XW2" s="212"/>
      <c r="XX2" s="212"/>
      <c r="XY2" s="212"/>
      <c r="XZ2" s="212"/>
      <c r="YA2" s="212"/>
      <c r="YB2" s="212"/>
      <c r="YC2" s="212"/>
      <c r="YD2" s="212"/>
      <c r="YE2" s="212"/>
      <c r="YF2" s="212"/>
      <c r="YG2" s="212"/>
      <c r="YH2" s="212"/>
      <c r="YI2" s="212"/>
      <c r="YJ2" s="212"/>
      <c r="YK2" s="212"/>
      <c r="YL2" s="212"/>
      <c r="YM2" s="212"/>
      <c r="YN2" s="212"/>
      <c r="YO2" s="212"/>
      <c r="YP2" s="212"/>
      <c r="YQ2" s="212"/>
      <c r="YR2" s="212"/>
      <c r="YS2" s="212"/>
      <c r="YT2" s="212"/>
      <c r="YU2" s="212"/>
      <c r="YV2" s="212"/>
      <c r="YW2" s="212"/>
      <c r="YX2" s="212"/>
      <c r="YY2" s="212"/>
      <c r="YZ2" s="212"/>
      <c r="ZA2" s="212"/>
      <c r="ZB2" s="212"/>
      <c r="ZC2" s="212"/>
      <c r="ZD2" s="212"/>
      <c r="ZE2" s="212"/>
      <c r="ZF2" s="212"/>
      <c r="ZG2" s="212"/>
      <c r="ZH2" s="212"/>
      <c r="ZI2" s="212"/>
      <c r="ZJ2" s="212"/>
      <c r="ZK2" s="212"/>
      <c r="ZL2" s="212"/>
      <c r="ZM2" s="212"/>
      <c r="ZN2" s="212"/>
      <c r="ZO2" s="212"/>
      <c r="ZP2" s="212"/>
      <c r="ZQ2" s="212"/>
      <c r="ZR2" s="212"/>
      <c r="ZS2" s="212"/>
      <c r="ZT2" s="212"/>
      <c r="ZU2" s="212"/>
      <c r="ZV2" s="212"/>
      <c r="ZW2" s="212"/>
      <c r="ZX2" s="212"/>
      <c r="ZY2" s="212"/>
      <c r="ZZ2" s="212"/>
      <c r="AAA2" s="212"/>
      <c r="AAB2" s="212"/>
      <c r="AAC2" s="212"/>
      <c r="AAD2" s="212"/>
      <c r="AAE2" s="212"/>
      <c r="AAF2" s="212"/>
      <c r="AAG2" s="212"/>
      <c r="AAH2" s="212"/>
      <c r="AAI2" s="212"/>
      <c r="AAJ2" s="212"/>
      <c r="AAK2" s="212"/>
      <c r="AAL2" s="212"/>
      <c r="AAM2" s="212"/>
      <c r="AAN2" s="212"/>
      <c r="AAO2" s="212"/>
      <c r="AAP2" s="212"/>
      <c r="AAQ2" s="212"/>
      <c r="AAR2" s="212"/>
      <c r="AAS2" s="212"/>
      <c r="AAT2" s="212"/>
      <c r="AAU2" s="212"/>
      <c r="AAV2" s="212"/>
      <c r="AAW2" s="212"/>
      <c r="AAX2" s="212"/>
      <c r="AAY2" s="212"/>
      <c r="AAZ2" s="212"/>
      <c r="ABA2" s="212"/>
      <c r="ABB2" s="212"/>
      <c r="ABC2" s="212"/>
      <c r="ABD2" s="212"/>
      <c r="ABE2" s="212"/>
      <c r="ABF2" s="212"/>
      <c r="ABG2" s="212"/>
      <c r="ABH2" s="212"/>
      <c r="ABI2" s="212"/>
      <c r="ABJ2" s="212"/>
      <c r="ABK2" s="212"/>
      <c r="ABL2" s="212"/>
      <c r="ABM2" s="212"/>
      <c r="ABN2" s="212"/>
      <c r="ABO2" s="212"/>
      <c r="ABP2" s="212"/>
      <c r="ABQ2" s="212"/>
      <c r="ABR2" s="212"/>
      <c r="ABS2" s="212"/>
      <c r="ABT2" s="212"/>
      <c r="ABU2" s="212"/>
      <c r="ABV2" s="212"/>
      <c r="ABW2" s="212"/>
      <c r="ABX2" s="212"/>
      <c r="ABY2" s="212"/>
      <c r="ABZ2" s="212"/>
      <c r="ACA2" s="212"/>
      <c r="ACB2" s="212"/>
      <c r="ACC2" s="212"/>
      <c r="ACD2" s="212"/>
      <c r="ACE2" s="212"/>
      <c r="ACF2" s="212"/>
      <c r="ACG2" s="212"/>
      <c r="ACH2" s="212"/>
      <c r="ACI2" s="212"/>
      <c r="ACJ2" s="212"/>
      <c r="ACK2" s="212"/>
      <c r="ACL2" s="212"/>
      <c r="ACM2" s="212"/>
      <c r="ACN2" s="212"/>
      <c r="ACO2" s="212"/>
      <c r="ACP2" s="212"/>
      <c r="ACQ2" s="212"/>
      <c r="ACR2" s="212"/>
      <c r="ACS2" s="212"/>
      <c r="ACT2" s="212"/>
      <c r="ACU2" s="212"/>
      <c r="ACV2" s="212"/>
      <c r="ACW2" s="212"/>
      <c r="ACX2" s="212"/>
      <c r="ACY2" s="212"/>
      <c r="ACZ2" s="212"/>
      <c r="ADA2" s="212"/>
      <c r="ADB2" s="212"/>
      <c r="ADC2" s="212"/>
      <c r="ADD2" s="212"/>
      <c r="ADE2" s="212"/>
      <c r="ADF2" s="212"/>
      <c r="ADG2" s="212"/>
      <c r="ADH2" s="212"/>
      <c r="ADI2" s="212"/>
      <c r="ADJ2" s="212"/>
      <c r="ADK2" s="212"/>
      <c r="ADL2" s="212"/>
      <c r="ADM2" s="212"/>
      <c r="ADN2" s="212"/>
      <c r="ADO2" s="212"/>
      <c r="ADP2" s="212"/>
      <c r="ADQ2" s="212"/>
      <c r="ADR2" s="212"/>
      <c r="ADS2" s="212"/>
      <c r="ADT2" s="212"/>
      <c r="ADU2" s="212"/>
      <c r="ADV2" s="212"/>
      <c r="ADW2" s="212"/>
      <c r="ADX2" s="212"/>
      <c r="ADY2" s="212"/>
      <c r="ADZ2" s="212"/>
      <c r="AEA2" s="212"/>
      <c r="AEB2" s="212"/>
      <c r="AEC2" s="212"/>
      <c r="AED2" s="212"/>
      <c r="AEE2" s="212"/>
      <c r="AEF2" s="212"/>
      <c r="AEG2" s="212"/>
      <c r="AEH2" s="212"/>
      <c r="AEI2" s="212"/>
      <c r="AEJ2" s="212"/>
      <c r="AEK2" s="212"/>
      <c r="AEL2" s="212"/>
      <c r="AEM2" s="212"/>
      <c r="AEN2" s="212"/>
      <c r="AEO2" s="212"/>
      <c r="AEP2" s="212"/>
      <c r="AEQ2" s="212"/>
      <c r="AER2" s="212"/>
      <c r="AES2" s="212"/>
      <c r="AET2" s="212"/>
      <c r="AEU2" s="212"/>
      <c r="AEV2" s="212"/>
      <c r="AEW2" s="212"/>
      <c r="AEX2" s="212"/>
      <c r="AEY2" s="212"/>
      <c r="AEZ2" s="212"/>
      <c r="AFA2" s="212"/>
      <c r="AFB2" s="212"/>
      <c r="AFC2" s="212"/>
      <c r="AFD2" s="212"/>
      <c r="AFE2" s="212"/>
      <c r="AFF2" s="212"/>
      <c r="AFG2" s="212"/>
      <c r="AFH2" s="212"/>
      <c r="AFI2" s="212"/>
      <c r="AFJ2" s="212"/>
      <c r="AFK2" s="212"/>
      <c r="AFL2" s="212"/>
      <c r="AFM2" s="212"/>
      <c r="AFN2" s="212"/>
      <c r="AFO2" s="212"/>
      <c r="AFP2" s="212"/>
      <c r="AFQ2" s="212"/>
      <c r="AFR2" s="212"/>
      <c r="AFS2" s="212"/>
      <c r="AFT2" s="212"/>
      <c r="AFU2" s="212"/>
      <c r="AFV2" s="212"/>
      <c r="AFW2" s="212"/>
      <c r="AFX2" s="212"/>
      <c r="AFY2" s="212"/>
      <c r="AFZ2" s="212"/>
      <c r="AGA2" s="212"/>
      <c r="AGB2" s="212"/>
      <c r="AGC2" s="212"/>
      <c r="AGD2" s="212"/>
      <c r="AGE2" s="212"/>
      <c r="AGF2" s="212"/>
      <c r="AGG2" s="212"/>
      <c r="AGH2" s="212"/>
      <c r="AGI2" s="212"/>
      <c r="AGJ2" s="212"/>
      <c r="AGK2" s="212"/>
      <c r="AGL2" s="212"/>
      <c r="AGM2" s="212"/>
      <c r="AGN2" s="212"/>
      <c r="AGO2" s="212"/>
      <c r="AGP2" s="212"/>
      <c r="AGQ2" s="212"/>
      <c r="AGR2" s="212"/>
      <c r="AGS2" s="212"/>
      <c r="AGT2" s="212"/>
      <c r="AGU2" s="212"/>
      <c r="AGV2" s="212"/>
      <c r="AGW2" s="212"/>
      <c r="AGX2" s="212"/>
      <c r="AGY2" s="212"/>
      <c r="AGZ2" s="212"/>
      <c r="AHA2" s="212"/>
      <c r="AHB2" s="212"/>
      <c r="AHC2" s="212"/>
      <c r="AHD2" s="212"/>
      <c r="AHE2" s="212"/>
      <c r="AHF2" s="212"/>
      <c r="AHG2" s="212"/>
      <c r="AHH2" s="212"/>
      <c r="AHI2" s="212"/>
      <c r="AHJ2" s="212"/>
      <c r="AHK2" s="212"/>
      <c r="AHL2" s="212"/>
      <c r="AHM2" s="212"/>
      <c r="AHN2" s="212"/>
      <c r="AHO2" s="212"/>
      <c r="AHP2" s="212"/>
      <c r="AHQ2" s="212"/>
      <c r="AHR2" s="212"/>
      <c r="AHS2" s="212"/>
      <c r="AHT2" s="212"/>
      <c r="AHU2" s="212"/>
      <c r="AHV2" s="212"/>
      <c r="AHW2" s="212"/>
      <c r="AHX2" s="212"/>
      <c r="AHY2" s="212"/>
      <c r="AHZ2" s="212"/>
      <c r="AIA2" s="212"/>
      <c r="AIB2" s="212"/>
      <c r="AIC2" s="212"/>
      <c r="AID2" s="212"/>
      <c r="AIE2" s="212"/>
      <c r="AIF2" s="212"/>
      <c r="AIG2" s="212"/>
      <c r="AIH2" s="212"/>
      <c r="AII2" s="212"/>
      <c r="AIJ2" s="212"/>
      <c r="AIK2" s="212"/>
      <c r="AIL2" s="212"/>
      <c r="AIM2" s="212"/>
      <c r="AIN2" s="212"/>
      <c r="AIO2" s="212"/>
      <c r="AIP2" s="212"/>
      <c r="AIQ2" s="212"/>
      <c r="AIR2" s="212"/>
      <c r="AIS2" s="212"/>
      <c r="AIT2" s="212"/>
      <c r="AIU2" s="212"/>
      <c r="AIV2" s="212"/>
      <c r="AIW2" s="212"/>
      <c r="AIX2" s="212"/>
      <c r="AIY2" s="212"/>
      <c r="AIZ2" s="212"/>
      <c r="AJA2" s="212"/>
      <c r="AJB2" s="212"/>
      <c r="AJC2" s="212"/>
      <c r="AJD2" s="212"/>
      <c r="AJE2" s="212"/>
      <c r="AJF2" s="212"/>
      <c r="AJG2" s="212"/>
      <c r="AJH2" s="212"/>
      <c r="AJI2" s="212"/>
      <c r="AJJ2" s="212"/>
      <c r="AJK2" s="212"/>
      <c r="AJL2" s="212"/>
      <c r="AJM2" s="212"/>
      <c r="AJN2" s="212"/>
      <c r="AJO2" s="212"/>
      <c r="AJP2" s="212"/>
      <c r="AJQ2" s="212"/>
      <c r="AJR2" s="212"/>
      <c r="AJS2" s="212"/>
      <c r="AJT2" s="212"/>
      <c r="AJU2" s="212"/>
      <c r="AJV2" s="212"/>
      <c r="AJW2" s="212"/>
      <c r="AJX2" s="212"/>
      <c r="AJY2" s="212"/>
      <c r="AJZ2" s="212"/>
      <c r="AKA2" s="212"/>
      <c r="AKB2" s="212"/>
      <c r="AKC2" s="212"/>
      <c r="AKD2" s="212"/>
      <c r="AKE2" s="212"/>
      <c r="AKF2" s="212"/>
      <c r="AKG2" s="212"/>
      <c r="AKH2" s="212"/>
      <c r="AKI2" s="212"/>
      <c r="AKJ2" s="212"/>
      <c r="AKK2" s="212"/>
      <c r="AKL2" s="212"/>
      <c r="AKM2" s="212"/>
      <c r="AKN2" s="212"/>
      <c r="AKO2" s="212"/>
      <c r="AKP2" s="212"/>
      <c r="AKQ2" s="212"/>
      <c r="AKR2" s="212"/>
      <c r="AKS2" s="212"/>
      <c r="AKT2" s="212"/>
      <c r="AKU2" s="212"/>
      <c r="AKV2" s="212"/>
      <c r="AKW2" s="212"/>
      <c r="AKX2" s="212"/>
      <c r="AKY2" s="212"/>
      <c r="AKZ2" s="212"/>
      <c r="ALA2" s="212"/>
      <c r="ALB2" s="212"/>
      <c r="ALC2" s="212"/>
      <c r="ALD2" s="212"/>
      <c r="ALE2" s="212"/>
      <c r="ALF2" s="212"/>
      <c r="ALG2" s="212"/>
      <c r="ALH2" s="212"/>
      <c r="ALI2" s="212"/>
      <c r="ALJ2" s="212"/>
      <c r="ALK2" s="212"/>
      <c r="ALL2" s="212"/>
      <c r="ALM2" s="212"/>
      <c r="ALN2" s="212"/>
      <c r="ALO2" s="212"/>
      <c r="ALP2" s="212"/>
      <c r="ALQ2" s="212"/>
      <c r="ALR2" s="212"/>
      <c r="ALS2" s="212"/>
      <c r="ALT2" s="212"/>
      <c r="ALU2" s="212"/>
      <c r="ALV2" s="212"/>
      <c r="ALW2" s="212"/>
      <c r="ALX2" s="212"/>
      <c r="ALY2" s="212"/>
      <c r="ALZ2" s="212"/>
      <c r="AMA2" s="212"/>
      <c r="AMB2" s="212"/>
      <c r="AMC2" s="212"/>
      <c r="AMD2" s="212"/>
      <c r="AME2" s="212"/>
      <c r="AMF2" s="212"/>
      <c r="AMG2" s="212"/>
      <c r="AMH2" s="212"/>
      <c r="AMI2" s="212"/>
      <c r="AMJ2" s="212"/>
      <c r="AMK2" s="212"/>
      <c r="AML2" s="212"/>
      <c r="AMM2" s="212"/>
      <c r="AMN2" s="212"/>
      <c r="AMO2" s="212"/>
      <c r="AMP2" s="212"/>
      <c r="AMQ2" s="212"/>
      <c r="AMR2" s="212"/>
      <c r="AMS2" s="212"/>
      <c r="AMT2" s="212"/>
      <c r="AMU2" s="212"/>
      <c r="AMV2" s="212"/>
      <c r="AMW2" s="212"/>
      <c r="AMX2" s="212"/>
      <c r="AMY2" s="212"/>
      <c r="AMZ2" s="212"/>
      <c r="ANA2" s="212"/>
      <c r="ANB2" s="212"/>
      <c r="ANC2" s="212"/>
      <c r="AND2" s="212"/>
      <c r="ANE2" s="212"/>
      <c r="ANF2" s="212"/>
      <c r="ANG2" s="212"/>
      <c r="ANH2" s="212"/>
      <c r="ANI2" s="212"/>
      <c r="ANJ2" s="212"/>
      <c r="ANK2" s="212"/>
      <c r="ANL2" s="212"/>
      <c r="ANM2" s="212"/>
      <c r="ANN2" s="212"/>
      <c r="ANO2" s="212"/>
      <c r="ANP2" s="212"/>
      <c r="ANQ2" s="212"/>
      <c r="ANR2" s="212"/>
      <c r="ANS2" s="212"/>
      <c r="ANT2" s="212"/>
      <c r="ANU2" s="212"/>
      <c r="ANV2" s="212"/>
      <c r="ANW2" s="212"/>
      <c r="ANX2" s="212"/>
      <c r="ANY2" s="212"/>
      <c r="ANZ2" s="212"/>
      <c r="AOA2" s="212"/>
      <c r="AOB2" s="212"/>
      <c r="AOC2" s="212"/>
      <c r="AOD2" s="212"/>
      <c r="AOE2" s="212"/>
      <c r="AOF2" s="212"/>
      <c r="AOG2" s="212"/>
      <c r="AOH2" s="212"/>
      <c r="AOI2" s="212"/>
      <c r="AOJ2" s="212"/>
      <c r="AOK2" s="212"/>
      <c r="AOL2" s="212"/>
      <c r="AOM2" s="212"/>
      <c r="AON2" s="212"/>
      <c r="AOO2" s="212"/>
      <c r="AOP2" s="212"/>
      <c r="AOQ2" s="212"/>
      <c r="AOR2" s="212"/>
      <c r="AOS2" s="212"/>
      <c r="AOT2" s="212"/>
      <c r="AOU2" s="212"/>
      <c r="AOV2" s="212"/>
      <c r="AOW2" s="212"/>
      <c r="AOX2" s="212"/>
      <c r="AOY2" s="212"/>
      <c r="AOZ2" s="212"/>
      <c r="APA2" s="212"/>
      <c r="APB2" s="212"/>
      <c r="APC2" s="212"/>
      <c r="APD2" s="212"/>
      <c r="APE2" s="212"/>
      <c r="APF2" s="212"/>
      <c r="APG2" s="212"/>
      <c r="APH2" s="212"/>
      <c r="API2" s="212"/>
      <c r="APJ2" s="212"/>
      <c r="APK2" s="212"/>
      <c r="APL2" s="212"/>
      <c r="APM2" s="212"/>
      <c r="APN2" s="212"/>
      <c r="APO2" s="212"/>
      <c r="APP2" s="212"/>
      <c r="APQ2" s="212"/>
      <c r="APR2" s="212"/>
      <c r="APS2" s="212"/>
      <c r="APT2" s="212"/>
      <c r="APU2" s="212"/>
      <c r="APV2" s="212"/>
      <c r="APW2" s="212"/>
      <c r="APX2" s="212"/>
      <c r="APY2" s="212"/>
      <c r="APZ2" s="212"/>
      <c r="AQA2" s="212"/>
      <c r="AQB2" s="212"/>
      <c r="AQC2" s="212"/>
      <c r="AQD2" s="212"/>
      <c r="AQE2" s="212"/>
      <c r="AQF2" s="212"/>
      <c r="AQG2" s="212"/>
      <c r="AQH2" s="212"/>
      <c r="AQI2" s="212"/>
      <c r="AQJ2" s="212"/>
      <c r="AQK2" s="212"/>
      <c r="AQL2" s="212"/>
      <c r="AQM2" s="212"/>
      <c r="AQN2" s="212"/>
      <c r="AQO2" s="212"/>
      <c r="AQP2" s="212"/>
      <c r="AQQ2" s="212"/>
      <c r="AQR2" s="212"/>
      <c r="AQS2" s="212"/>
      <c r="AQT2" s="212"/>
      <c r="AQU2" s="212"/>
      <c r="AQV2" s="212"/>
      <c r="AQW2" s="212"/>
      <c r="AQX2" s="212"/>
      <c r="AQY2" s="212"/>
      <c r="AQZ2" s="212"/>
      <c r="ARA2" s="212"/>
      <c r="ARB2" s="212"/>
      <c r="ARC2" s="212"/>
      <c r="ARD2" s="212"/>
      <c r="ARE2" s="212"/>
      <c r="ARF2" s="212"/>
      <c r="ARG2" s="212"/>
      <c r="ARH2" s="212"/>
      <c r="ARI2" s="212"/>
      <c r="ARJ2" s="212"/>
      <c r="ARK2" s="212"/>
      <c r="ARL2" s="212"/>
      <c r="ARM2" s="212"/>
      <c r="ARN2" s="212"/>
      <c r="ARO2" s="212"/>
      <c r="ARP2" s="212"/>
      <c r="ARQ2" s="212"/>
      <c r="ARR2" s="212"/>
      <c r="ARS2" s="212"/>
      <c r="ART2" s="212"/>
      <c r="ARU2" s="212"/>
      <c r="ARV2" s="212"/>
      <c r="ARW2" s="212"/>
      <c r="ARX2" s="212"/>
      <c r="ARY2" s="212"/>
      <c r="ARZ2" s="212"/>
      <c r="ASA2" s="212"/>
      <c r="ASB2" s="212"/>
      <c r="ASC2" s="212"/>
      <c r="ASD2" s="212"/>
      <c r="ASE2" s="212"/>
      <c r="ASF2" s="212"/>
      <c r="ASG2" s="212"/>
      <c r="ASH2" s="212"/>
      <c r="ASI2" s="212"/>
      <c r="ASJ2" s="212"/>
      <c r="ASK2" s="212"/>
      <c r="ASL2" s="212"/>
      <c r="ASM2" s="212"/>
      <c r="ASN2" s="212"/>
      <c r="ASO2" s="212"/>
      <c r="ASP2" s="212"/>
      <c r="ASQ2" s="212"/>
      <c r="ASR2" s="212"/>
      <c r="ASS2" s="212"/>
      <c r="AST2" s="212"/>
      <c r="ASU2" s="212"/>
      <c r="ASV2" s="212"/>
      <c r="ASW2" s="212"/>
      <c r="ASX2" s="212"/>
      <c r="ASY2" s="212"/>
      <c r="ASZ2" s="212"/>
      <c r="ATA2" s="212"/>
      <c r="ATB2" s="212"/>
      <c r="ATC2" s="212"/>
      <c r="ATD2" s="212"/>
      <c r="ATE2" s="212"/>
      <c r="ATF2" s="212"/>
      <c r="ATG2" s="212"/>
      <c r="ATH2" s="212"/>
      <c r="ATI2" s="212"/>
      <c r="ATJ2" s="212"/>
      <c r="ATK2" s="212"/>
      <c r="ATL2" s="212"/>
      <c r="ATM2" s="212"/>
      <c r="ATN2" s="212"/>
      <c r="ATO2" s="212"/>
      <c r="ATP2" s="212"/>
      <c r="ATQ2" s="212"/>
      <c r="ATR2" s="212"/>
      <c r="ATS2" s="212"/>
      <c r="ATT2" s="212"/>
      <c r="ATU2" s="212"/>
      <c r="ATV2" s="212"/>
      <c r="ATW2" s="212"/>
      <c r="ATX2" s="212"/>
      <c r="ATY2" s="212"/>
      <c r="ATZ2" s="212"/>
      <c r="AUA2" s="212"/>
      <c r="AUB2" s="212"/>
      <c r="AUC2" s="212"/>
      <c r="AUD2" s="212"/>
      <c r="AUE2" s="212"/>
      <c r="AUF2" s="212"/>
      <c r="AUG2" s="212"/>
      <c r="AUH2" s="212"/>
      <c r="AUI2" s="212"/>
      <c r="AUJ2" s="212"/>
      <c r="AUK2" s="212"/>
      <c r="AUL2" s="212"/>
      <c r="AUM2" s="212"/>
      <c r="AUN2" s="212"/>
      <c r="AUO2" s="212"/>
      <c r="AUP2" s="212"/>
      <c r="AUQ2" s="212"/>
      <c r="AUR2" s="212"/>
      <c r="AUS2" s="212"/>
      <c r="AUT2" s="212"/>
      <c r="AUU2" s="212"/>
      <c r="AUV2" s="212"/>
      <c r="AUW2" s="212"/>
      <c r="AUX2" s="212"/>
      <c r="AUY2" s="212"/>
      <c r="AUZ2" s="212"/>
      <c r="AVA2" s="212"/>
      <c r="AVB2" s="212"/>
      <c r="AVC2" s="212"/>
      <c r="AVD2" s="212"/>
      <c r="AVE2" s="212"/>
      <c r="AVF2" s="212"/>
      <c r="AVG2" s="212"/>
      <c r="AVH2" s="212"/>
      <c r="AVI2" s="212"/>
      <c r="AVJ2" s="212"/>
      <c r="AVK2" s="212"/>
      <c r="AVL2" s="212"/>
      <c r="AVM2" s="212"/>
      <c r="AVN2" s="212"/>
      <c r="AVO2" s="212"/>
      <c r="AVP2" s="212"/>
      <c r="AVQ2" s="212"/>
      <c r="AVR2" s="212"/>
      <c r="AVS2" s="212"/>
      <c r="AVT2" s="212"/>
      <c r="AVU2" s="212"/>
      <c r="AVV2" s="212"/>
      <c r="AVW2" s="212"/>
      <c r="AVX2" s="212"/>
      <c r="AVY2" s="212"/>
      <c r="AVZ2" s="212"/>
      <c r="AWA2" s="212"/>
      <c r="AWB2" s="212"/>
      <c r="AWC2" s="212"/>
      <c r="AWD2" s="212"/>
      <c r="AWE2" s="212"/>
      <c r="AWF2" s="212"/>
      <c r="AWG2" s="212"/>
      <c r="AWH2" s="212"/>
      <c r="AWI2" s="212"/>
      <c r="AWJ2" s="212"/>
      <c r="AWK2" s="212"/>
      <c r="AWL2" s="212"/>
      <c r="AWM2" s="212"/>
      <c r="AWN2" s="212"/>
      <c r="AWO2" s="212"/>
      <c r="AWP2" s="212"/>
      <c r="AWQ2" s="212"/>
      <c r="AWR2" s="212"/>
      <c r="AWS2" s="212"/>
      <c r="AWT2" s="212"/>
      <c r="AWU2" s="212"/>
      <c r="AWV2" s="212"/>
      <c r="AWW2" s="212"/>
      <c r="AWX2" s="212"/>
      <c r="AWY2" s="212"/>
      <c r="AWZ2" s="212"/>
      <c r="AXA2" s="212"/>
      <c r="AXB2" s="212"/>
      <c r="AXC2" s="212"/>
      <c r="AXD2" s="212"/>
      <c r="AXE2" s="212"/>
      <c r="AXF2" s="212"/>
      <c r="AXG2" s="212"/>
      <c r="AXH2" s="212"/>
      <c r="AXI2" s="212"/>
      <c r="AXJ2" s="212"/>
      <c r="AXK2" s="212"/>
      <c r="AXL2" s="212"/>
      <c r="AXM2" s="212"/>
      <c r="AXN2" s="212"/>
      <c r="AXO2" s="212"/>
      <c r="AXP2" s="212"/>
      <c r="AXQ2" s="212"/>
      <c r="AXR2" s="212"/>
      <c r="AXS2" s="212"/>
      <c r="AXT2" s="212"/>
      <c r="AXU2" s="212"/>
      <c r="AXV2" s="212"/>
      <c r="AXW2" s="212"/>
      <c r="AXX2" s="212"/>
      <c r="AXY2" s="212"/>
      <c r="AXZ2" s="212"/>
      <c r="AYA2" s="212"/>
      <c r="AYB2" s="212"/>
      <c r="AYC2" s="212"/>
      <c r="AYD2" s="212"/>
      <c r="AYE2" s="212"/>
      <c r="AYF2" s="212"/>
      <c r="AYG2" s="212"/>
      <c r="AYH2" s="212"/>
      <c r="AYI2" s="212"/>
      <c r="AYJ2" s="212"/>
      <c r="AYK2" s="212"/>
      <c r="AYL2" s="212"/>
      <c r="AYM2" s="212"/>
      <c r="AYN2" s="212"/>
      <c r="AYO2" s="212"/>
      <c r="AYP2" s="212"/>
      <c r="AYQ2" s="212"/>
      <c r="AYR2" s="212"/>
      <c r="AYS2" s="212"/>
      <c r="AYT2" s="212"/>
      <c r="AYU2" s="212"/>
      <c r="AYV2" s="212"/>
      <c r="AYW2" s="212"/>
      <c r="AYX2" s="212"/>
      <c r="AYY2" s="212"/>
      <c r="AYZ2" s="212"/>
      <c r="AZA2" s="212"/>
      <c r="AZB2" s="212"/>
      <c r="AZC2" s="212"/>
      <c r="AZD2" s="212"/>
      <c r="AZE2" s="212"/>
      <c r="AZF2" s="212"/>
      <c r="AZG2" s="212"/>
      <c r="AZH2" s="212"/>
      <c r="AZI2" s="212"/>
      <c r="AZJ2" s="212"/>
      <c r="AZK2" s="212"/>
      <c r="AZL2" s="212"/>
      <c r="AZM2" s="212"/>
      <c r="AZN2" s="212"/>
      <c r="AZO2" s="212"/>
      <c r="AZP2" s="212"/>
      <c r="AZQ2" s="212"/>
      <c r="AZR2" s="212"/>
      <c r="AZS2" s="212"/>
      <c r="AZT2" s="212"/>
      <c r="AZU2" s="212"/>
      <c r="AZV2" s="212"/>
      <c r="AZW2" s="212"/>
      <c r="AZX2" s="212"/>
      <c r="AZY2" s="212"/>
      <c r="AZZ2" s="212"/>
      <c r="BAA2" s="212"/>
      <c r="BAB2" s="212"/>
      <c r="BAC2" s="212"/>
      <c r="BAD2" s="212"/>
      <c r="BAE2" s="212"/>
      <c r="BAF2" s="212"/>
      <c r="BAG2" s="212"/>
      <c r="BAH2" s="212"/>
      <c r="BAI2" s="212"/>
      <c r="BAJ2" s="212"/>
      <c r="BAK2" s="212"/>
      <c r="BAL2" s="212"/>
      <c r="BAM2" s="212"/>
      <c r="BAN2" s="212"/>
      <c r="BAO2" s="212"/>
      <c r="BAP2" s="212"/>
      <c r="BAQ2" s="212"/>
      <c r="BAR2" s="212"/>
      <c r="BAS2" s="212"/>
      <c r="BAT2" s="212"/>
      <c r="BAU2" s="212"/>
      <c r="BAV2" s="212"/>
      <c r="BAW2" s="212"/>
      <c r="BAX2" s="212"/>
      <c r="BAY2" s="212"/>
      <c r="BAZ2" s="212"/>
      <c r="BBA2" s="212"/>
      <c r="BBB2" s="212"/>
      <c r="BBC2" s="212"/>
      <c r="BBD2" s="212"/>
      <c r="BBE2" s="212"/>
      <c r="BBF2" s="212"/>
      <c r="BBG2" s="212"/>
      <c r="BBH2" s="212"/>
      <c r="BBI2" s="212"/>
      <c r="BBJ2" s="212"/>
      <c r="BBK2" s="212"/>
      <c r="BBL2" s="212"/>
      <c r="BBM2" s="212"/>
      <c r="BBN2" s="212"/>
      <c r="BBO2" s="212"/>
      <c r="BBP2" s="212"/>
      <c r="BBQ2" s="212"/>
      <c r="BBR2" s="212"/>
      <c r="BBS2" s="212"/>
      <c r="BBT2" s="212"/>
      <c r="BBU2" s="212"/>
      <c r="BBV2" s="212"/>
      <c r="BBW2" s="212"/>
      <c r="BBX2" s="212"/>
      <c r="BBY2" s="212"/>
      <c r="BBZ2" s="212"/>
      <c r="BCA2" s="212"/>
      <c r="BCB2" s="212"/>
      <c r="BCC2" s="212"/>
      <c r="BCD2" s="212"/>
      <c r="BCE2" s="212"/>
      <c r="BCF2" s="212"/>
      <c r="BCG2" s="212"/>
      <c r="BCH2" s="212"/>
      <c r="BCI2" s="212"/>
      <c r="BCJ2" s="212"/>
      <c r="BCK2" s="212"/>
      <c r="BCL2" s="212"/>
      <c r="BCM2" s="212"/>
      <c r="BCN2" s="212"/>
      <c r="BCO2" s="212"/>
      <c r="BCP2" s="212"/>
      <c r="BCQ2" s="212"/>
      <c r="BCR2" s="212"/>
      <c r="BCS2" s="212"/>
      <c r="BCT2" s="212"/>
      <c r="BCU2" s="212"/>
      <c r="BCV2" s="212"/>
      <c r="BCW2" s="212"/>
      <c r="BCX2" s="212"/>
      <c r="BCY2" s="212"/>
      <c r="BCZ2" s="212"/>
      <c r="BDA2" s="212"/>
      <c r="BDB2" s="212"/>
      <c r="BDC2" s="212"/>
      <c r="BDD2" s="212"/>
      <c r="BDE2" s="212"/>
      <c r="BDF2" s="212"/>
      <c r="BDG2" s="212"/>
      <c r="BDH2" s="212"/>
      <c r="BDI2" s="212"/>
      <c r="BDJ2" s="212"/>
      <c r="BDK2" s="212"/>
      <c r="BDL2" s="212"/>
      <c r="BDM2" s="212"/>
      <c r="BDN2" s="212"/>
      <c r="BDO2" s="212"/>
      <c r="BDP2" s="212"/>
      <c r="BDQ2" s="212"/>
      <c r="BDR2" s="212"/>
      <c r="BDS2" s="212"/>
      <c r="BDT2" s="212"/>
      <c r="BDU2" s="212"/>
      <c r="BDV2" s="212"/>
      <c r="BDW2" s="212"/>
      <c r="BDX2" s="212"/>
      <c r="BDY2" s="212"/>
      <c r="BDZ2" s="212"/>
      <c r="BEA2" s="212"/>
      <c r="BEB2" s="212"/>
      <c r="BEC2" s="212"/>
      <c r="BED2" s="212"/>
      <c r="BEE2" s="212"/>
      <c r="BEF2" s="212"/>
      <c r="BEG2" s="212"/>
      <c r="BEH2" s="212"/>
      <c r="BEI2" s="212"/>
      <c r="BEJ2" s="212"/>
      <c r="BEK2" s="212"/>
      <c r="BEL2" s="212"/>
      <c r="BEM2" s="212"/>
      <c r="BEN2" s="212"/>
      <c r="BEO2" s="212"/>
      <c r="BEP2" s="212"/>
      <c r="BEQ2" s="212"/>
      <c r="BER2" s="212"/>
      <c r="BES2" s="212"/>
      <c r="BET2" s="212"/>
      <c r="BEU2" s="212"/>
      <c r="BEV2" s="212"/>
      <c r="BEW2" s="212"/>
      <c r="BEX2" s="212"/>
      <c r="BEY2" s="212"/>
      <c r="BEZ2" s="212"/>
      <c r="BFA2" s="212"/>
      <c r="BFB2" s="212"/>
      <c r="BFC2" s="212"/>
      <c r="BFD2" s="212"/>
      <c r="BFE2" s="212"/>
      <c r="BFF2" s="212"/>
      <c r="BFG2" s="212"/>
      <c r="BFH2" s="212"/>
      <c r="BFI2" s="212"/>
      <c r="BFJ2" s="212"/>
      <c r="BFK2" s="212"/>
      <c r="BFL2" s="212"/>
      <c r="BFM2" s="212"/>
      <c r="BFN2" s="212"/>
      <c r="BFO2" s="212"/>
      <c r="BFP2" s="212"/>
      <c r="BFQ2" s="212"/>
      <c r="BFR2" s="212"/>
      <c r="BFS2" s="212"/>
      <c r="BFT2" s="212"/>
      <c r="BFU2" s="212"/>
      <c r="BFV2" s="212"/>
      <c r="BFW2" s="212"/>
      <c r="BFX2" s="212"/>
      <c r="BFY2" s="212"/>
      <c r="BFZ2" s="212"/>
      <c r="BGA2" s="212"/>
      <c r="BGB2" s="212"/>
      <c r="BGC2" s="212"/>
      <c r="BGD2" s="212"/>
      <c r="BGE2" s="212"/>
      <c r="BGF2" s="212"/>
      <c r="BGG2" s="212"/>
      <c r="BGH2" s="212"/>
      <c r="BGI2" s="212"/>
      <c r="BGJ2" s="212"/>
      <c r="BGK2" s="212"/>
      <c r="BGL2" s="212"/>
      <c r="BGM2" s="212"/>
      <c r="BGN2" s="212"/>
      <c r="BGO2" s="212"/>
      <c r="BGP2" s="212"/>
      <c r="BGQ2" s="212"/>
      <c r="BGR2" s="212"/>
      <c r="BGS2" s="212"/>
      <c r="BGT2" s="212"/>
      <c r="BGU2" s="212"/>
      <c r="BGV2" s="212"/>
      <c r="BGW2" s="212"/>
      <c r="BGX2" s="212"/>
      <c r="BGY2" s="212"/>
      <c r="BGZ2" s="212"/>
      <c r="BHA2" s="212"/>
      <c r="BHB2" s="212"/>
      <c r="BHC2" s="212"/>
      <c r="BHD2" s="212"/>
      <c r="BHE2" s="212"/>
      <c r="BHF2" s="212"/>
      <c r="BHG2" s="212"/>
      <c r="BHH2" s="212"/>
      <c r="BHI2" s="212"/>
      <c r="BHJ2" s="212"/>
      <c r="BHK2" s="212"/>
      <c r="BHL2" s="212"/>
      <c r="BHM2" s="212"/>
      <c r="BHN2" s="212"/>
      <c r="BHO2" s="212"/>
      <c r="BHP2" s="212"/>
      <c r="BHQ2" s="212"/>
      <c r="BHR2" s="212"/>
      <c r="BHS2" s="212"/>
      <c r="BHT2" s="212"/>
      <c r="BHU2" s="212"/>
      <c r="BHV2" s="212"/>
      <c r="BHW2" s="212"/>
      <c r="BHX2" s="212"/>
      <c r="BHY2" s="212"/>
      <c r="BHZ2" s="212"/>
      <c r="BIA2" s="212"/>
      <c r="BIB2" s="212"/>
      <c r="BIC2" s="212"/>
      <c r="BID2" s="212"/>
      <c r="BIE2" s="212"/>
      <c r="BIF2" s="212"/>
      <c r="BIG2" s="212"/>
      <c r="BIH2" s="212"/>
      <c r="BII2" s="212"/>
      <c r="BIJ2" s="212"/>
      <c r="BIK2" s="212"/>
      <c r="BIL2" s="212"/>
      <c r="BIM2" s="212"/>
      <c r="BIN2" s="212"/>
      <c r="BIO2" s="212"/>
      <c r="BIP2" s="212"/>
      <c r="BIQ2" s="212"/>
      <c r="BIR2" s="212"/>
      <c r="BIS2" s="212"/>
      <c r="BIT2" s="212"/>
      <c r="BIU2" s="212"/>
      <c r="BIV2" s="212"/>
      <c r="BIW2" s="212"/>
      <c r="BIX2" s="212"/>
      <c r="BIY2" s="212"/>
      <c r="BIZ2" s="212"/>
      <c r="BJA2" s="212"/>
      <c r="BJB2" s="212"/>
      <c r="BJC2" s="212"/>
      <c r="BJD2" s="212"/>
      <c r="BJE2" s="212"/>
      <c r="BJF2" s="212"/>
      <c r="BJG2" s="212"/>
      <c r="BJH2" s="212"/>
      <c r="BJI2" s="212"/>
      <c r="BJJ2" s="212"/>
      <c r="BJK2" s="212"/>
      <c r="BJL2" s="212"/>
      <c r="BJM2" s="212"/>
      <c r="BJN2" s="212"/>
      <c r="BJO2" s="212"/>
      <c r="BJP2" s="212"/>
      <c r="BJQ2" s="212"/>
      <c r="BJR2" s="212"/>
      <c r="BJS2" s="212"/>
      <c r="BJT2" s="212"/>
      <c r="BJU2" s="212"/>
      <c r="BJV2" s="212"/>
      <c r="BJW2" s="212"/>
      <c r="BJX2" s="212"/>
      <c r="BJY2" s="212"/>
      <c r="BJZ2" s="212"/>
      <c r="BKA2" s="212"/>
      <c r="BKB2" s="212"/>
      <c r="BKC2" s="212"/>
      <c r="BKD2" s="212"/>
      <c r="BKE2" s="212"/>
      <c r="BKF2" s="212"/>
      <c r="BKG2" s="212"/>
      <c r="BKH2" s="212"/>
      <c r="BKI2" s="212"/>
      <c r="BKJ2" s="212"/>
      <c r="BKK2" s="212"/>
      <c r="BKL2" s="212"/>
      <c r="BKM2" s="212"/>
      <c r="BKN2" s="212"/>
      <c r="BKO2" s="212"/>
      <c r="BKP2" s="212"/>
      <c r="BKQ2" s="212"/>
      <c r="BKR2" s="212"/>
      <c r="BKS2" s="212"/>
      <c r="BKT2" s="212"/>
      <c r="BKU2" s="212"/>
      <c r="BKV2" s="212"/>
      <c r="BKW2" s="212"/>
      <c r="BKX2" s="212"/>
      <c r="BKY2" s="212"/>
      <c r="BKZ2" s="212"/>
      <c r="BLA2" s="212"/>
      <c r="BLB2" s="212"/>
      <c r="BLC2" s="212"/>
      <c r="BLD2" s="212"/>
      <c r="BLE2" s="212"/>
      <c r="BLF2" s="212"/>
      <c r="BLG2" s="212"/>
      <c r="BLH2" s="212"/>
      <c r="BLI2" s="212"/>
      <c r="BLJ2" s="212"/>
      <c r="BLK2" s="212"/>
      <c r="BLL2" s="212"/>
      <c r="BLM2" s="212"/>
      <c r="BLN2" s="212"/>
      <c r="BLO2" s="212"/>
      <c r="BLP2" s="212"/>
      <c r="BLQ2" s="212"/>
      <c r="BLR2" s="212"/>
      <c r="BLS2" s="212"/>
      <c r="BLT2" s="212"/>
      <c r="BLU2" s="212"/>
      <c r="BLV2" s="212"/>
      <c r="BLW2" s="212"/>
      <c r="BLX2" s="212"/>
      <c r="BLY2" s="212"/>
      <c r="BLZ2" s="212"/>
      <c r="BMA2" s="212"/>
      <c r="BMB2" s="212"/>
      <c r="BMC2" s="212"/>
      <c r="BMD2" s="212"/>
      <c r="BME2" s="212"/>
      <c r="BMF2" s="212"/>
      <c r="BMG2" s="212"/>
      <c r="BMH2" s="212"/>
      <c r="BMI2" s="212"/>
      <c r="BMJ2" s="212"/>
      <c r="BMK2" s="212"/>
      <c r="BML2" s="212"/>
      <c r="BMM2" s="212"/>
      <c r="BMN2" s="212"/>
      <c r="BMO2" s="212"/>
      <c r="BMP2" s="212"/>
      <c r="BMQ2" s="212"/>
      <c r="BMR2" s="212"/>
      <c r="BMS2" s="212"/>
      <c r="BMT2" s="212"/>
      <c r="BMU2" s="212"/>
      <c r="BMV2" s="212"/>
      <c r="BMW2" s="212"/>
      <c r="BMX2" s="212"/>
      <c r="BMY2" s="212"/>
      <c r="BMZ2" s="212"/>
      <c r="BNA2" s="212"/>
      <c r="BNB2" s="212"/>
      <c r="BNC2" s="212"/>
      <c r="BND2" s="212"/>
      <c r="BNE2" s="212"/>
      <c r="BNF2" s="212"/>
      <c r="BNG2" s="212"/>
      <c r="BNH2" s="212"/>
      <c r="BNI2" s="212"/>
      <c r="BNJ2" s="212"/>
      <c r="BNK2" s="212"/>
      <c r="BNL2" s="212"/>
      <c r="BNM2" s="212"/>
      <c r="BNN2" s="212"/>
      <c r="BNO2" s="212"/>
      <c r="BNP2" s="212"/>
      <c r="BNQ2" s="212"/>
      <c r="BNR2" s="212"/>
      <c r="BNS2" s="212"/>
      <c r="BNT2" s="212"/>
      <c r="BNU2" s="212"/>
      <c r="BNV2" s="212"/>
      <c r="BNW2" s="212"/>
      <c r="BNX2" s="212"/>
      <c r="BNY2" s="212"/>
      <c r="BNZ2" s="212"/>
      <c r="BOA2" s="212"/>
      <c r="BOB2" s="212"/>
      <c r="BOC2" s="212"/>
      <c r="BOD2" s="212"/>
      <c r="BOE2" s="212"/>
      <c r="BOF2" s="212"/>
      <c r="BOG2" s="212"/>
      <c r="BOH2" s="212"/>
      <c r="BOI2" s="212"/>
      <c r="BOJ2" s="212"/>
      <c r="BOK2" s="212"/>
      <c r="BOL2" s="212"/>
      <c r="BOM2" s="212"/>
      <c r="BON2" s="212"/>
      <c r="BOO2" s="212"/>
      <c r="BOP2" s="212"/>
      <c r="BOQ2" s="212"/>
      <c r="BOR2" s="212"/>
      <c r="BOS2" s="212"/>
      <c r="BOT2" s="212"/>
      <c r="BOU2" s="212"/>
      <c r="BOV2" s="212"/>
      <c r="BOW2" s="212"/>
      <c r="BOX2" s="212"/>
      <c r="BOY2" s="212"/>
      <c r="BOZ2" s="212"/>
      <c r="BPA2" s="212"/>
      <c r="BPB2" s="212"/>
      <c r="BPC2" s="212"/>
      <c r="BPD2" s="212"/>
      <c r="BPE2" s="212"/>
      <c r="BPF2" s="212"/>
      <c r="BPG2" s="212"/>
      <c r="BPH2" s="212"/>
      <c r="BPI2" s="212"/>
      <c r="BPJ2" s="212"/>
      <c r="BPK2" s="212"/>
      <c r="BPL2" s="212"/>
      <c r="BPM2" s="212"/>
      <c r="BPN2" s="212"/>
      <c r="BPO2" s="212"/>
      <c r="BPP2" s="212"/>
      <c r="BPQ2" s="212"/>
      <c r="BPR2" s="212"/>
      <c r="BPS2" s="212"/>
      <c r="BPT2" s="212"/>
      <c r="BPU2" s="212"/>
      <c r="BPV2" s="212"/>
      <c r="BPW2" s="212"/>
      <c r="BPX2" s="212"/>
      <c r="BPY2" s="212"/>
      <c r="BPZ2" s="212"/>
      <c r="BQA2" s="212"/>
      <c r="BQB2" s="212"/>
      <c r="BQC2" s="212"/>
      <c r="BQD2" s="212"/>
      <c r="BQE2" s="212"/>
      <c r="BQF2" s="212"/>
      <c r="BQG2" s="212"/>
      <c r="BQH2" s="212"/>
      <c r="BQI2" s="212"/>
      <c r="BQJ2" s="212"/>
      <c r="BQK2" s="212"/>
      <c r="BQL2" s="212"/>
      <c r="BQM2" s="212"/>
      <c r="BQN2" s="212"/>
      <c r="BQO2" s="212"/>
      <c r="BQP2" s="212"/>
      <c r="BQQ2" s="212"/>
      <c r="BQR2" s="212"/>
      <c r="BQS2" s="212"/>
      <c r="BQT2" s="212"/>
      <c r="BQU2" s="212"/>
      <c r="BQV2" s="212"/>
      <c r="BQW2" s="212"/>
      <c r="BQX2" s="212"/>
      <c r="BQY2" s="212"/>
      <c r="BQZ2" s="212"/>
      <c r="BRA2" s="212"/>
      <c r="BRB2" s="212"/>
      <c r="BRC2" s="212"/>
      <c r="BRD2" s="212"/>
      <c r="BRE2" s="212"/>
      <c r="BRF2" s="212"/>
      <c r="BRG2" s="212"/>
      <c r="BRH2" s="212"/>
      <c r="BRI2" s="212"/>
      <c r="BRJ2" s="212"/>
      <c r="BRK2" s="212"/>
      <c r="BRL2" s="212"/>
      <c r="BRM2" s="212"/>
      <c r="BRN2" s="212"/>
      <c r="BRO2" s="212"/>
      <c r="BRP2" s="212"/>
      <c r="BRQ2" s="212"/>
      <c r="BRR2" s="212"/>
      <c r="BRS2" s="212"/>
      <c r="BRT2" s="212"/>
      <c r="BRU2" s="212"/>
      <c r="BRV2" s="212"/>
      <c r="BRW2" s="212"/>
      <c r="BRX2" s="212"/>
      <c r="BRY2" s="212"/>
      <c r="BRZ2" s="212"/>
      <c r="BSA2" s="212"/>
      <c r="BSB2" s="212"/>
      <c r="BSC2" s="212"/>
      <c r="BSD2" s="212"/>
      <c r="BSE2" s="212"/>
      <c r="BSF2" s="212"/>
      <c r="BSG2" s="212"/>
      <c r="BSH2" s="212"/>
      <c r="BSI2" s="212"/>
      <c r="BSJ2" s="212"/>
      <c r="BSK2" s="212"/>
      <c r="BSL2" s="212"/>
      <c r="BSM2" s="212"/>
      <c r="BSN2" s="212"/>
      <c r="BSO2" s="212"/>
      <c r="BSP2" s="212"/>
      <c r="BSQ2" s="212"/>
      <c r="BSR2" s="212"/>
      <c r="BSS2" s="212"/>
      <c r="BST2" s="212"/>
      <c r="BSU2" s="212"/>
      <c r="BSV2" s="212"/>
      <c r="BSW2" s="212"/>
      <c r="BSX2" s="212"/>
      <c r="BSY2" s="212"/>
      <c r="BSZ2" s="212"/>
      <c r="BTA2" s="212"/>
      <c r="BTB2" s="212"/>
      <c r="BTC2" s="212"/>
      <c r="BTD2" s="212"/>
      <c r="BTE2" s="212"/>
      <c r="BTF2" s="212"/>
      <c r="BTG2" s="212"/>
      <c r="BTH2" s="212"/>
      <c r="BTI2" s="212"/>
      <c r="BTJ2" s="212"/>
      <c r="BTK2" s="212"/>
      <c r="BTL2" s="212"/>
      <c r="BTM2" s="212"/>
      <c r="BTN2" s="212"/>
      <c r="BTO2" s="212"/>
      <c r="BTP2" s="212"/>
      <c r="BTQ2" s="212"/>
      <c r="BTR2" s="212"/>
      <c r="BTS2" s="212"/>
      <c r="BTT2" s="212"/>
      <c r="BTU2" s="212"/>
      <c r="BTV2" s="212"/>
      <c r="BTW2" s="212"/>
      <c r="BTX2" s="212"/>
      <c r="BTY2" s="212"/>
      <c r="BTZ2" s="212"/>
      <c r="BUA2" s="212"/>
      <c r="BUB2" s="212"/>
      <c r="BUC2" s="212"/>
      <c r="BUD2" s="212"/>
      <c r="BUE2" s="212"/>
      <c r="BUF2" s="212"/>
      <c r="BUG2" s="212"/>
      <c r="BUH2" s="212"/>
      <c r="BUI2" s="212"/>
      <c r="BUJ2" s="212"/>
      <c r="BUK2" s="212"/>
      <c r="BUL2" s="212"/>
      <c r="BUM2" s="212"/>
      <c r="BUN2" s="212"/>
      <c r="BUO2" s="212"/>
      <c r="BUP2" s="212"/>
      <c r="BUQ2" s="212"/>
      <c r="BUR2" s="212"/>
      <c r="BUS2" s="212"/>
      <c r="BUT2" s="212"/>
      <c r="BUU2" s="212"/>
      <c r="BUV2" s="212"/>
      <c r="BUW2" s="212"/>
      <c r="BUX2" s="212"/>
      <c r="BUY2" s="212"/>
      <c r="BUZ2" s="212"/>
      <c r="BVA2" s="212"/>
      <c r="BVB2" s="212"/>
      <c r="BVC2" s="212"/>
      <c r="BVD2" s="212"/>
      <c r="BVE2" s="212"/>
      <c r="BVF2" s="212"/>
      <c r="BVG2" s="212"/>
      <c r="BVH2" s="212"/>
      <c r="BVI2" s="212"/>
      <c r="BVJ2" s="212"/>
      <c r="BVK2" s="212"/>
      <c r="BVL2" s="212"/>
      <c r="BVM2" s="212"/>
      <c r="BVN2" s="212"/>
      <c r="BVO2" s="212"/>
      <c r="BVP2" s="212"/>
      <c r="BVQ2" s="212"/>
      <c r="BVR2" s="212"/>
      <c r="BVS2" s="212"/>
      <c r="BVT2" s="212"/>
      <c r="BVU2" s="212"/>
      <c r="BVV2" s="212"/>
      <c r="BVW2" s="212"/>
      <c r="BVX2" s="212"/>
      <c r="BVY2" s="212"/>
      <c r="BVZ2" s="212"/>
      <c r="BWA2" s="212"/>
      <c r="BWB2" s="212"/>
      <c r="BWC2" s="212"/>
      <c r="BWD2" s="212"/>
      <c r="BWE2" s="212"/>
      <c r="BWF2" s="212"/>
      <c r="BWG2" s="212"/>
      <c r="BWH2" s="212"/>
      <c r="BWI2" s="212"/>
      <c r="BWJ2" s="212"/>
      <c r="BWK2" s="212"/>
      <c r="BWL2" s="212"/>
      <c r="BWM2" s="212"/>
      <c r="BWN2" s="212"/>
      <c r="BWO2" s="212"/>
      <c r="BWP2" s="212"/>
      <c r="BWQ2" s="212"/>
      <c r="BWR2" s="212"/>
      <c r="BWS2" s="212"/>
      <c r="BWT2" s="212"/>
      <c r="BWU2" s="212"/>
      <c r="BWV2" s="212"/>
      <c r="BWW2" s="212"/>
      <c r="BWX2" s="212"/>
      <c r="BWY2" s="212"/>
      <c r="BWZ2" s="212"/>
      <c r="BXA2" s="212"/>
      <c r="BXB2" s="212"/>
      <c r="BXC2" s="212"/>
      <c r="BXD2" s="212"/>
      <c r="BXE2" s="212"/>
      <c r="BXF2" s="212"/>
      <c r="BXG2" s="212"/>
      <c r="BXH2" s="212"/>
      <c r="BXI2" s="212"/>
      <c r="BXJ2" s="212"/>
      <c r="BXK2" s="212"/>
      <c r="BXL2" s="212"/>
      <c r="BXM2" s="212"/>
      <c r="BXN2" s="212"/>
      <c r="BXO2" s="212"/>
      <c r="BXP2" s="212"/>
      <c r="BXQ2" s="212"/>
      <c r="BXR2" s="212"/>
      <c r="BXS2" s="212"/>
      <c r="BXT2" s="212"/>
      <c r="BXU2" s="212"/>
      <c r="BXV2" s="212"/>
      <c r="BXW2" s="212"/>
      <c r="BXX2" s="212"/>
      <c r="BXY2" s="212"/>
      <c r="BXZ2" s="212"/>
      <c r="BYA2" s="212"/>
      <c r="BYB2" s="212"/>
      <c r="BYC2" s="212"/>
      <c r="BYD2" s="212"/>
      <c r="BYE2" s="212"/>
      <c r="BYF2" s="212"/>
      <c r="BYG2" s="212"/>
      <c r="BYH2" s="212"/>
      <c r="BYI2" s="212"/>
      <c r="BYJ2" s="212"/>
      <c r="BYK2" s="212"/>
      <c r="BYL2" s="212"/>
      <c r="BYM2" s="212"/>
      <c r="BYN2" s="212"/>
      <c r="BYO2" s="212"/>
      <c r="BYP2" s="212"/>
      <c r="BYQ2" s="212"/>
      <c r="BYR2" s="212"/>
      <c r="BYS2" s="212"/>
      <c r="BYT2" s="212"/>
      <c r="BYU2" s="212"/>
      <c r="BYV2" s="212"/>
      <c r="BYW2" s="212"/>
      <c r="BYX2" s="212"/>
      <c r="BYY2" s="212"/>
      <c r="BYZ2" s="212"/>
      <c r="BZA2" s="212"/>
      <c r="BZB2" s="212"/>
      <c r="BZC2" s="212"/>
      <c r="BZD2" s="212"/>
      <c r="BZE2" s="212"/>
      <c r="BZF2" s="212"/>
      <c r="BZG2" s="212"/>
      <c r="BZH2" s="212"/>
      <c r="BZI2" s="212"/>
      <c r="BZJ2" s="212"/>
      <c r="BZK2" s="212"/>
      <c r="BZL2" s="212"/>
      <c r="BZM2" s="212"/>
      <c r="BZN2" s="212"/>
      <c r="BZO2" s="212"/>
      <c r="BZP2" s="212"/>
      <c r="BZQ2" s="212"/>
      <c r="BZR2" s="212"/>
      <c r="BZS2" s="212"/>
      <c r="BZT2" s="212"/>
      <c r="BZU2" s="212"/>
      <c r="BZV2" s="212"/>
      <c r="BZW2" s="212"/>
      <c r="BZX2" s="212"/>
      <c r="BZY2" s="212"/>
      <c r="BZZ2" s="212"/>
      <c r="CAA2" s="212"/>
      <c r="CAB2" s="212"/>
      <c r="CAC2" s="212"/>
      <c r="CAD2" s="212"/>
      <c r="CAE2" s="212"/>
      <c r="CAF2" s="212"/>
      <c r="CAG2" s="212"/>
      <c r="CAH2" s="212"/>
      <c r="CAI2" s="212"/>
      <c r="CAJ2" s="212"/>
      <c r="CAK2" s="212"/>
      <c r="CAL2" s="212"/>
      <c r="CAM2" s="212"/>
      <c r="CAN2" s="212"/>
      <c r="CAO2" s="212"/>
      <c r="CAP2" s="212"/>
      <c r="CAQ2" s="212"/>
      <c r="CAR2" s="212"/>
      <c r="CAS2" s="212"/>
      <c r="CAT2" s="212"/>
      <c r="CAU2" s="212"/>
      <c r="CAV2" s="212"/>
      <c r="CAW2" s="212"/>
      <c r="CAX2" s="212"/>
      <c r="CAY2" s="212"/>
      <c r="CAZ2" s="212"/>
      <c r="CBA2" s="212"/>
      <c r="CBB2" s="212"/>
      <c r="CBC2" s="212"/>
      <c r="CBD2" s="212"/>
      <c r="CBE2" s="212"/>
      <c r="CBF2" s="212"/>
      <c r="CBG2" s="212"/>
      <c r="CBH2" s="212"/>
      <c r="CBI2" s="212"/>
      <c r="CBJ2" s="212"/>
      <c r="CBK2" s="212"/>
      <c r="CBL2" s="212"/>
      <c r="CBM2" s="212"/>
      <c r="CBN2" s="212"/>
      <c r="CBO2" s="212"/>
      <c r="CBP2" s="212"/>
      <c r="CBQ2" s="212"/>
      <c r="CBR2" s="212"/>
      <c r="CBS2" s="212"/>
      <c r="CBT2" s="212"/>
      <c r="CBU2" s="212"/>
      <c r="CBV2" s="212"/>
      <c r="CBW2" s="212"/>
      <c r="CBX2" s="212"/>
      <c r="CBY2" s="212"/>
      <c r="CBZ2" s="212"/>
      <c r="CCA2" s="212"/>
      <c r="CCB2" s="212"/>
      <c r="CCC2" s="212"/>
      <c r="CCD2" s="212"/>
      <c r="CCE2" s="212"/>
      <c r="CCF2" s="212"/>
      <c r="CCG2" s="212"/>
      <c r="CCH2" s="212"/>
      <c r="CCI2" s="212"/>
      <c r="CCJ2" s="212"/>
      <c r="CCK2" s="212"/>
      <c r="CCL2" s="212"/>
      <c r="CCM2" s="212"/>
      <c r="CCN2" s="212"/>
      <c r="CCO2" s="212"/>
      <c r="CCP2" s="212"/>
      <c r="CCQ2" s="212"/>
      <c r="CCR2" s="212"/>
      <c r="CCS2" s="212"/>
      <c r="CCT2" s="212"/>
      <c r="CCU2" s="212"/>
      <c r="CCV2" s="212"/>
      <c r="CCW2" s="212"/>
      <c r="CCX2" s="212"/>
      <c r="CCY2" s="212"/>
      <c r="CCZ2" s="212"/>
      <c r="CDA2" s="212"/>
      <c r="CDB2" s="212"/>
      <c r="CDC2" s="212"/>
      <c r="CDD2" s="212"/>
      <c r="CDE2" s="212"/>
      <c r="CDF2" s="212"/>
      <c r="CDG2" s="212"/>
      <c r="CDH2" s="212"/>
      <c r="CDI2" s="212"/>
      <c r="CDJ2" s="212"/>
      <c r="CDK2" s="212"/>
      <c r="CDL2" s="212"/>
      <c r="CDM2" s="212"/>
      <c r="CDN2" s="212"/>
      <c r="CDO2" s="212"/>
      <c r="CDP2" s="212"/>
      <c r="CDQ2" s="212"/>
      <c r="CDR2" s="212"/>
      <c r="CDS2" s="212"/>
      <c r="CDT2" s="212"/>
      <c r="CDU2" s="212"/>
      <c r="CDV2" s="212"/>
      <c r="CDW2" s="212"/>
      <c r="CDX2" s="212"/>
      <c r="CDY2" s="212"/>
      <c r="CDZ2" s="212"/>
      <c r="CEA2" s="212"/>
      <c r="CEB2" s="212"/>
      <c r="CEC2" s="212"/>
      <c r="CED2" s="212"/>
      <c r="CEE2" s="212"/>
      <c r="CEF2" s="212"/>
      <c r="CEG2" s="212"/>
      <c r="CEH2" s="212"/>
      <c r="CEI2" s="212"/>
      <c r="CEJ2" s="212"/>
      <c r="CEK2" s="212"/>
      <c r="CEL2" s="212"/>
      <c r="CEM2" s="212"/>
      <c r="CEN2" s="212"/>
      <c r="CEO2" s="212"/>
      <c r="CEP2" s="212"/>
      <c r="CEQ2" s="212"/>
      <c r="CER2" s="212"/>
      <c r="CES2" s="212"/>
      <c r="CET2" s="212"/>
      <c r="CEU2" s="212"/>
      <c r="CEV2" s="212"/>
      <c r="CEW2" s="212"/>
      <c r="CEX2" s="212"/>
      <c r="CEY2" s="212"/>
      <c r="CEZ2" s="212"/>
      <c r="CFA2" s="212"/>
      <c r="CFB2" s="212"/>
      <c r="CFC2" s="212"/>
      <c r="CFD2" s="212"/>
      <c r="CFE2" s="212"/>
      <c r="CFF2" s="212"/>
      <c r="CFG2" s="212"/>
      <c r="CFH2" s="212"/>
      <c r="CFI2" s="212"/>
      <c r="CFJ2" s="212"/>
      <c r="CFK2" s="212"/>
      <c r="CFL2" s="212"/>
      <c r="CFM2" s="212"/>
      <c r="CFN2" s="212"/>
      <c r="CFO2" s="212"/>
      <c r="CFP2" s="212"/>
      <c r="CFQ2" s="212"/>
      <c r="CFR2" s="212"/>
      <c r="CFS2" s="212"/>
      <c r="CFT2" s="212"/>
      <c r="CFU2" s="212"/>
      <c r="CFV2" s="212"/>
      <c r="CFW2" s="212"/>
      <c r="CFX2" s="212"/>
      <c r="CFY2" s="212"/>
      <c r="CFZ2" s="212"/>
      <c r="CGA2" s="212"/>
      <c r="CGB2" s="212"/>
      <c r="CGC2" s="212"/>
      <c r="CGD2" s="212"/>
      <c r="CGE2" s="212"/>
      <c r="CGF2" s="212"/>
      <c r="CGG2" s="212"/>
      <c r="CGH2" s="212"/>
      <c r="CGI2" s="212"/>
      <c r="CGJ2" s="212"/>
      <c r="CGK2" s="212"/>
      <c r="CGL2" s="212"/>
      <c r="CGM2" s="212"/>
      <c r="CGN2" s="212"/>
      <c r="CGO2" s="212"/>
      <c r="CGP2" s="212"/>
      <c r="CGQ2" s="212"/>
      <c r="CGR2" s="212"/>
      <c r="CGS2" s="212"/>
      <c r="CGT2" s="212"/>
      <c r="CGU2" s="212"/>
      <c r="CGV2" s="212"/>
      <c r="CGW2" s="212"/>
      <c r="CGX2" s="212"/>
      <c r="CGY2" s="212"/>
      <c r="CGZ2" s="212"/>
      <c r="CHA2" s="212"/>
      <c r="CHB2" s="212"/>
      <c r="CHC2" s="212"/>
      <c r="CHD2" s="212"/>
      <c r="CHE2" s="212"/>
      <c r="CHF2" s="212"/>
      <c r="CHG2" s="212"/>
      <c r="CHH2" s="212"/>
      <c r="CHI2" s="212"/>
      <c r="CHJ2" s="212"/>
      <c r="CHK2" s="212"/>
      <c r="CHL2" s="212"/>
      <c r="CHM2" s="212"/>
      <c r="CHN2" s="212"/>
      <c r="CHO2" s="212"/>
      <c r="CHP2" s="212"/>
      <c r="CHQ2" s="212"/>
      <c r="CHR2" s="212"/>
      <c r="CHS2" s="212"/>
      <c r="CHT2" s="212"/>
      <c r="CHU2" s="212"/>
      <c r="CHV2" s="212"/>
      <c r="CHW2" s="212"/>
      <c r="CHX2" s="212"/>
      <c r="CHY2" s="212"/>
      <c r="CHZ2" s="212"/>
      <c r="CIA2" s="212"/>
      <c r="CIB2" s="212"/>
      <c r="CIC2" s="212"/>
      <c r="CID2" s="212"/>
      <c r="CIE2" s="212"/>
      <c r="CIF2" s="212"/>
      <c r="CIG2" s="212"/>
      <c r="CIH2" s="212"/>
      <c r="CII2" s="212"/>
      <c r="CIJ2" s="212"/>
      <c r="CIK2" s="212"/>
      <c r="CIL2" s="212"/>
      <c r="CIM2" s="212"/>
      <c r="CIN2" s="212"/>
      <c r="CIO2" s="212"/>
      <c r="CIP2" s="212"/>
      <c r="CIQ2" s="212"/>
      <c r="CIR2" s="212"/>
      <c r="CIS2" s="212"/>
      <c r="CIT2" s="212"/>
      <c r="CIU2" s="212"/>
      <c r="CIV2" s="212"/>
      <c r="CIW2" s="212"/>
      <c r="CIX2" s="212"/>
      <c r="CIY2" s="212"/>
      <c r="CIZ2" s="212"/>
      <c r="CJA2" s="212"/>
      <c r="CJB2" s="212"/>
      <c r="CJC2" s="212"/>
      <c r="CJD2" s="212"/>
      <c r="CJE2" s="212"/>
      <c r="CJF2" s="212"/>
      <c r="CJG2" s="212"/>
      <c r="CJH2" s="212"/>
      <c r="CJI2" s="212"/>
      <c r="CJJ2" s="212"/>
      <c r="CJK2" s="212"/>
      <c r="CJL2" s="212"/>
      <c r="CJM2" s="212"/>
      <c r="CJN2" s="212"/>
      <c r="CJO2" s="212"/>
      <c r="CJP2" s="212"/>
      <c r="CJQ2" s="212"/>
      <c r="CJR2" s="212"/>
      <c r="CJS2" s="212"/>
      <c r="CJT2" s="212"/>
      <c r="CJU2" s="212"/>
      <c r="CJV2" s="212"/>
      <c r="CJW2" s="212"/>
      <c r="CJX2" s="212"/>
      <c r="CJY2" s="212"/>
      <c r="CJZ2" s="212"/>
      <c r="CKA2" s="212"/>
      <c r="CKB2" s="212"/>
      <c r="CKC2" s="212"/>
      <c r="CKD2" s="212"/>
      <c r="CKE2" s="212"/>
      <c r="CKF2" s="212"/>
      <c r="CKG2" s="212"/>
      <c r="CKH2" s="212"/>
      <c r="CKI2" s="212"/>
      <c r="CKJ2" s="212"/>
      <c r="CKK2" s="212"/>
      <c r="CKL2" s="212"/>
      <c r="CKM2" s="212"/>
      <c r="CKN2" s="212"/>
      <c r="CKO2" s="212"/>
      <c r="CKP2" s="212"/>
      <c r="CKQ2" s="212"/>
      <c r="CKR2" s="212"/>
      <c r="CKS2" s="212"/>
      <c r="CKT2" s="212"/>
      <c r="CKU2" s="212"/>
      <c r="CKV2" s="212"/>
      <c r="CKW2" s="212"/>
      <c r="CKX2" s="212"/>
      <c r="CKY2" s="212"/>
      <c r="CKZ2" s="212"/>
      <c r="CLA2" s="212"/>
      <c r="CLB2" s="212"/>
      <c r="CLC2" s="212"/>
      <c r="CLD2" s="212"/>
      <c r="CLE2" s="212"/>
      <c r="CLF2" s="212"/>
      <c r="CLG2" s="212"/>
      <c r="CLH2" s="212"/>
      <c r="CLI2" s="212"/>
      <c r="CLJ2" s="212"/>
      <c r="CLK2" s="212"/>
      <c r="CLL2" s="212"/>
      <c r="CLM2" s="212"/>
      <c r="CLN2" s="212"/>
      <c r="CLO2" s="212"/>
      <c r="CLP2" s="212"/>
      <c r="CLQ2" s="212"/>
      <c r="CLR2" s="212"/>
      <c r="CLS2" s="212"/>
      <c r="CLT2" s="212"/>
      <c r="CLU2" s="212"/>
      <c r="CLV2" s="212"/>
      <c r="CLW2" s="212"/>
      <c r="CLX2" s="212"/>
      <c r="CLY2" s="212"/>
      <c r="CLZ2" s="212"/>
      <c r="CMA2" s="212"/>
      <c r="CMB2" s="212"/>
      <c r="CMC2" s="212"/>
      <c r="CMD2" s="212"/>
      <c r="CME2" s="212"/>
      <c r="CMF2" s="212"/>
      <c r="CMG2" s="212"/>
      <c r="CMH2" s="212"/>
      <c r="CMI2" s="212"/>
      <c r="CMJ2" s="212"/>
      <c r="CMK2" s="212"/>
      <c r="CML2" s="212"/>
      <c r="CMM2" s="212"/>
      <c r="CMN2" s="212"/>
      <c r="CMO2" s="212"/>
      <c r="CMP2" s="212"/>
      <c r="CMQ2" s="212"/>
      <c r="CMR2" s="212"/>
      <c r="CMS2" s="212"/>
      <c r="CMT2" s="212"/>
      <c r="CMU2" s="212"/>
      <c r="CMV2" s="212"/>
      <c r="CMW2" s="212"/>
      <c r="CMX2" s="212"/>
      <c r="CMY2" s="212"/>
      <c r="CMZ2" s="212"/>
      <c r="CNA2" s="212"/>
      <c r="CNB2" s="212"/>
      <c r="CNC2" s="212"/>
      <c r="CND2" s="212"/>
      <c r="CNE2" s="212"/>
      <c r="CNF2" s="212"/>
      <c r="CNG2" s="212"/>
      <c r="CNH2" s="212"/>
      <c r="CNI2" s="212"/>
      <c r="CNJ2" s="212"/>
      <c r="CNK2" s="212"/>
      <c r="CNL2" s="212"/>
      <c r="CNM2" s="212"/>
      <c r="CNN2" s="212"/>
      <c r="CNO2" s="212"/>
      <c r="CNP2" s="212"/>
      <c r="CNQ2" s="212"/>
      <c r="CNR2" s="212"/>
      <c r="CNS2" s="212"/>
      <c r="CNT2" s="212"/>
      <c r="CNU2" s="212"/>
      <c r="CNV2" s="212"/>
      <c r="CNW2" s="212"/>
      <c r="CNX2" s="212"/>
      <c r="CNY2" s="212"/>
      <c r="CNZ2" s="212"/>
      <c r="COA2" s="212"/>
      <c r="COB2" s="212"/>
      <c r="COC2" s="212"/>
      <c r="COD2" s="212"/>
      <c r="COE2" s="212"/>
      <c r="COF2" s="212"/>
      <c r="COG2" s="212"/>
      <c r="COH2" s="212"/>
      <c r="COI2" s="212"/>
      <c r="COJ2" s="212"/>
      <c r="COK2" s="212"/>
      <c r="COL2" s="212"/>
      <c r="COM2" s="212"/>
      <c r="CON2" s="212"/>
      <c r="COO2" s="212"/>
      <c r="COP2" s="212"/>
      <c r="COQ2" s="212"/>
      <c r="COR2" s="212"/>
      <c r="COS2" s="212"/>
      <c r="COT2" s="212"/>
      <c r="COU2" s="212"/>
      <c r="COV2" s="212"/>
      <c r="COW2" s="212"/>
      <c r="COX2" s="212"/>
      <c r="COY2" s="212"/>
      <c r="COZ2" s="212"/>
      <c r="CPA2" s="212"/>
      <c r="CPB2" s="212"/>
      <c r="CPC2" s="212"/>
      <c r="CPD2" s="212"/>
      <c r="CPE2" s="212"/>
      <c r="CPF2" s="212"/>
      <c r="CPG2" s="212"/>
      <c r="CPH2" s="212"/>
      <c r="CPI2" s="212"/>
      <c r="CPJ2" s="212"/>
      <c r="CPK2" s="212"/>
      <c r="CPL2" s="212"/>
      <c r="CPM2" s="212"/>
      <c r="CPN2" s="212"/>
      <c r="CPO2" s="212"/>
      <c r="CPP2" s="212"/>
      <c r="CPQ2" s="212"/>
      <c r="CPR2" s="212"/>
      <c r="CPS2" s="212"/>
      <c r="CPT2" s="212"/>
      <c r="CPU2" s="212"/>
      <c r="CPV2" s="212"/>
      <c r="CPW2" s="212"/>
      <c r="CPX2" s="212"/>
      <c r="CPY2" s="212"/>
      <c r="CPZ2" s="212"/>
      <c r="CQA2" s="212"/>
      <c r="CQB2" s="212"/>
      <c r="CQC2" s="212"/>
      <c r="CQD2" s="212"/>
      <c r="CQE2" s="212"/>
      <c r="CQF2" s="212"/>
      <c r="CQG2" s="212"/>
      <c r="CQH2" s="212"/>
      <c r="CQI2" s="212"/>
      <c r="CQJ2" s="212"/>
      <c r="CQK2" s="212"/>
      <c r="CQL2" s="212"/>
      <c r="CQM2" s="212"/>
      <c r="CQN2" s="212"/>
      <c r="CQO2" s="212"/>
      <c r="CQP2" s="212"/>
      <c r="CQQ2" s="212"/>
      <c r="CQR2" s="212"/>
      <c r="CQS2" s="212"/>
      <c r="CQT2" s="212"/>
      <c r="CQU2" s="212"/>
      <c r="CQV2" s="212"/>
      <c r="CQW2" s="212"/>
      <c r="CQX2" s="212"/>
      <c r="CQY2" s="212"/>
      <c r="CQZ2" s="212"/>
      <c r="CRA2" s="212"/>
      <c r="CRB2" s="212"/>
      <c r="CRC2" s="212"/>
      <c r="CRD2" s="212"/>
      <c r="CRE2" s="212"/>
      <c r="CRF2" s="212"/>
      <c r="CRG2" s="212"/>
      <c r="CRH2" s="212"/>
      <c r="CRI2" s="212"/>
      <c r="CRJ2" s="212"/>
      <c r="CRK2" s="212"/>
      <c r="CRL2" s="212"/>
      <c r="CRM2" s="212"/>
      <c r="CRN2" s="212"/>
      <c r="CRO2" s="212"/>
      <c r="CRP2" s="212"/>
      <c r="CRQ2" s="212"/>
      <c r="CRR2" s="212"/>
      <c r="CRS2" s="212"/>
      <c r="CRT2" s="212"/>
      <c r="CRU2" s="212"/>
      <c r="CRV2" s="212"/>
      <c r="CRW2" s="212"/>
      <c r="CRX2" s="212"/>
      <c r="CRY2" s="212"/>
      <c r="CRZ2" s="212"/>
      <c r="CSA2" s="212"/>
      <c r="CSB2" s="212"/>
      <c r="CSC2" s="212"/>
      <c r="CSD2" s="212"/>
      <c r="CSE2" s="212"/>
      <c r="CSF2" s="212"/>
      <c r="CSG2" s="212"/>
      <c r="CSH2" s="212"/>
      <c r="CSI2" s="212"/>
      <c r="CSJ2" s="212"/>
      <c r="CSK2" s="212"/>
      <c r="CSL2" s="212"/>
      <c r="CSM2" s="212"/>
      <c r="CSN2" s="212"/>
      <c r="CSO2" s="212"/>
      <c r="CSP2" s="212"/>
      <c r="CSQ2" s="212"/>
      <c r="CSR2" s="212"/>
      <c r="CSS2" s="212"/>
      <c r="CST2" s="212"/>
      <c r="CSU2" s="212"/>
      <c r="CSV2" s="212"/>
      <c r="CSW2" s="212"/>
      <c r="CSX2" s="212"/>
      <c r="CSY2" s="212"/>
      <c r="CSZ2" s="212"/>
      <c r="CTA2" s="212"/>
      <c r="CTB2" s="212"/>
      <c r="CTC2" s="212"/>
      <c r="CTD2" s="212"/>
      <c r="CTE2" s="212"/>
      <c r="CTF2" s="212"/>
      <c r="CTG2" s="212"/>
      <c r="CTH2" s="212"/>
      <c r="CTI2" s="212"/>
      <c r="CTJ2" s="212"/>
      <c r="CTK2" s="212"/>
      <c r="CTL2" s="212"/>
      <c r="CTM2" s="212"/>
      <c r="CTN2" s="212"/>
      <c r="CTO2" s="212"/>
      <c r="CTP2" s="212"/>
      <c r="CTQ2" s="212"/>
      <c r="CTR2" s="212"/>
      <c r="CTS2" s="212"/>
      <c r="CTT2" s="212"/>
      <c r="CTU2" s="212"/>
      <c r="CTV2" s="212"/>
      <c r="CTW2" s="212"/>
      <c r="CTX2" s="212"/>
      <c r="CTY2" s="212"/>
      <c r="CTZ2" s="212"/>
      <c r="CUA2" s="212"/>
      <c r="CUB2" s="212"/>
      <c r="CUC2" s="212"/>
      <c r="CUD2" s="212"/>
      <c r="CUE2" s="212"/>
      <c r="CUF2" s="212"/>
      <c r="CUG2" s="212"/>
      <c r="CUH2" s="212"/>
      <c r="CUI2" s="212"/>
      <c r="CUJ2" s="212"/>
      <c r="CUK2" s="212"/>
      <c r="CUL2" s="212"/>
      <c r="CUM2" s="212"/>
      <c r="CUN2" s="212"/>
      <c r="CUO2" s="212"/>
      <c r="CUP2" s="212"/>
      <c r="CUQ2" s="212"/>
      <c r="CUR2" s="212"/>
      <c r="CUS2" s="212"/>
      <c r="CUT2" s="212"/>
      <c r="CUU2" s="212"/>
      <c r="CUV2" s="212"/>
      <c r="CUW2" s="212"/>
      <c r="CUX2" s="212"/>
      <c r="CUY2" s="212"/>
      <c r="CUZ2" s="212"/>
      <c r="CVA2" s="212"/>
      <c r="CVB2" s="212"/>
      <c r="CVC2" s="212"/>
      <c r="CVD2" s="212"/>
      <c r="CVE2" s="212"/>
      <c r="CVF2" s="212"/>
      <c r="CVG2" s="212"/>
      <c r="CVH2" s="212"/>
      <c r="CVI2" s="212"/>
      <c r="CVJ2" s="212"/>
      <c r="CVK2" s="212"/>
      <c r="CVL2" s="212"/>
      <c r="CVM2" s="212"/>
      <c r="CVN2" s="212"/>
      <c r="CVO2" s="212"/>
      <c r="CVP2" s="212"/>
      <c r="CVQ2" s="212"/>
      <c r="CVR2" s="212"/>
      <c r="CVS2" s="212"/>
      <c r="CVT2" s="212"/>
      <c r="CVU2" s="212"/>
      <c r="CVV2" s="212"/>
      <c r="CVW2" s="212"/>
      <c r="CVX2" s="212"/>
      <c r="CVY2" s="212"/>
      <c r="CVZ2" s="212"/>
      <c r="CWA2" s="212"/>
      <c r="CWB2" s="212"/>
      <c r="CWC2" s="212"/>
      <c r="CWD2" s="212"/>
      <c r="CWE2" s="212"/>
      <c r="CWF2" s="212"/>
      <c r="CWG2" s="212"/>
      <c r="CWH2" s="212"/>
      <c r="CWI2" s="212"/>
      <c r="CWJ2" s="212"/>
      <c r="CWK2" s="212"/>
      <c r="CWL2" s="212"/>
      <c r="CWM2" s="212"/>
      <c r="CWN2" s="212"/>
      <c r="CWO2" s="212"/>
      <c r="CWP2" s="212"/>
      <c r="CWQ2" s="212"/>
      <c r="CWR2" s="212"/>
      <c r="CWS2" s="212"/>
      <c r="CWT2" s="212"/>
      <c r="CWU2" s="212"/>
      <c r="CWV2" s="212"/>
      <c r="CWW2" s="212"/>
      <c r="CWX2" s="212"/>
      <c r="CWY2" s="212"/>
      <c r="CWZ2" s="212"/>
      <c r="CXA2" s="212"/>
      <c r="CXB2" s="212"/>
      <c r="CXC2" s="212"/>
      <c r="CXD2" s="212"/>
      <c r="CXE2" s="212"/>
      <c r="CXF2" s="212"/>
      <c r="CXG2" s="212"/>
      <c r="CXH2" s="212"/>
      <c r="CXI2" s="212"/>
      <c r="CXJ2" s="212"/>
      <c r="CXK2" s="212"/>
      <c r="CXL2" s="212"/>
      <c r="CXM2" s="212"/>
      <c r="CXN2" s="212"/>
      <c r="CXO2" s="212"/>
      <c r="CXP2" s="212"/>
      <c r="CXQ2" s="212"/>
      <c r="CXR2" s="212"/>
      <c r="CXS2" s="212"/>
      <c r="CXT2" s="212"/>
      <c r="CXU2" s="212"/>
      <c r="CXV2" s="212"/>
      <c r="CXW2" s="212"/>
      <c r="CXX2" s="212"/>
      <c r="CXY2" s="212"/>
      <c r="CXZ2" s="212"/>
      <c r="CYA2" s="212"/>
      <c r="CYB2" s="212"/>
      <c r="CYC2" s="212"/>
      <c r="CYD2" s="212"/>
      <c r="CYE2" s="212"/>
      <c r="CYF2" s="212"/>
      <c r="CYG2" s="212"/>
      <c r="CYH2" s="212"/>
      <c r="CYI2" s="212"/>
      <c r="CYJ2" s="212"/>
      <c r="CYK2" s="212"/>
      <c r="CYL2" s="212"/>
      <c r="CYM2" s="212"/>
      <c r="CYN2" s="212"/>
      <c r="CYO2" s="212"/>
      <c r="CYP2" s="212"/>
      <c r="CYQ2" s="212"/>
      <c r="CYR2" s="212"/>
      <c r="CYS2" s="212"/>
      <c r="CYT2" s="212"/>
      <c r="CYU2" s="212"/>
      <c r="CYV2" s="212"/>
      <c r="CYW2" s="212"/>
      <c r="CYX2" s="212"/>
      <c r="CYY2" s="212"/>
      <c r="CYZ2" s="212"/>
      <c r="CZA2" s="212"/>
      <c r="CZB2" s="212"/>
      <c r="CZC2" s="212"/>
      <c r="CZD2" s="212"/>
      <c r="CZE2" s="212"/>
      <c r="CZF2" s="212"/>
      <c r="CZG2" s="212"/>
      <c r="CZH2" s="212"/>
      <c r="CZI2" s="212"/>
      <c r="CZJ2" s="212"/>
      <c r="CZK2" s="212"/>
      <c r="CZL2" s="212"/>
      <c r="CZM2" s="212"/>
      <c r="CZN2" s="212"/>
      <c r="CZO2" s="212"/>
      <c r="CZP2" s="212"/>
      <c r="CZQ2" s="212"/>
      <c r="CZR2" s="212"/>
      <c r="CZS2" s="212"/>
      <c r="CZT2" s="212"/>
      <c r="CZU2" s="212"/>
      <c r="CZV2" s="212"/>
      <c r="CZW2" s="212"/>
      <c r="CZX2" s="212"/>
      <c r="CZY2" s="212"/>
      <c r="CZZ2" s="212"/>
      <c r="DAA2" s="212"/>
      <c r="DAB2" s="212"/>
      <c r="DAC2" s="212"/>
      <c r="DAD2" s="212"/>
      <c r="DAE2" s="212"/>
      <c r="DAF2" s="212"/>
      <c r="DAG2" s="212"/>
      <c r="DAH2" s="212"/>
      <c r="DAI2" s="212"/>
      <c r="DAJ2" s="212"/>
      <c r="DAK2" s="212"/>
      <c r="DAL2" s="212"/>
      <c r="DAM2" s="212"/>
      <c r="DAN2" s="212"/>
      <c r="DAO2" s="212"/>
      <c r="DAP2" s="212"/>
      <c r="DAQ2" s="212"/>
      <c r="DAR2" s="212"/>
      <c r="DAS2" s="212"/>
      <c r="DAT2" s="212"/>
      <c r="DAU2" s="212"/>
      <c r="DAV2" s="212"/>
      <c r="DAW2" s="212"/>
      <c r="DAX2" s="212"/>
      <c r="DAY2" s="212"/>
      <c r="DAZ2" s="212"/>
      <c r="DBA2" s="212"/>
      <c r="DBB2" s="212"/>
      <c r="DBC2" s="212"/>
      <c r="DBD2" s="212"/>
      <c r="DBE2" s="212"/>
      <c r="DBF2" s="212"/>
      <c r="DBG2" s="212"/>
      <c r="DBH2" s="212"/>
      <c r="DBI2" s="212"/>
      <c r="DBJ2" s="212"/>
      <c r="DBK2" s="212"/>
      <c r="DBL2" s="212"/>
      <c r="DBM2" s="212"/>
      <c r="DBN2" s="212"/>
      <c r="DBO2" s="212"/>
      <c r="DBP2" s="212"/>
      <c r="DBQ2" s="212"/>
      <c r="DBR2" s="212"/>
      <c r="DBS2" s="212"/>
      <c r="DBT2" s="212"/>
      <c r="DBU2" s="212"/>
      <c r="DBV2" s="212"/>
      <c r="DBW2" s="212"/>
      <c r="DBX2" s="212"/>
      <c r="DBY2" s="212"/>
      <c r="DBZ2" s="212"/>
      <c r="DCA2" s="212"/>
      <c r="DCB2" s="212"/>
      <c r="DCC2" s="212"/>
      <c r="DCD2" s="212"/>
      <c r="DCE2" s="212"/>
      <c r="DCF2" s="212"/>
      <c r="DCG2" s="212"/>
      <c r="DCH2" s="212"/>
      <c r="DCI2" s="212"/>
      <c r="DCJ2" s="212"/>
      <c r="DCK2" s="212"/>
      <c r="DCL2" s="212"/>
      <c r="DCM2" s="212"/>
      <c r="DCN2" s="212"/>
      <c r="DCO2" s="212"/>
      <c r="DCP2" s="212"/>
      <c r="DCQ2" s="212"/>
      <c r="DCR2" s="212"/>
      <c r="DCS2" s="212"/>
      <c r="DCT2" s="212"/>
      <c r="DCU2" s="212"/>
      <c r="DCV2" s="212"/>
      <c r="DCW2" s="212"/>
      <c r="DCX2" s="212"/>
      <c r="DCY2" s="212"/>
      <c r="DCZ2" s="212"/>
      <c r="DDA2" s="212"/>
      <c r="DDB2" s="212"/>
      <c r="DDC2" s="212"/>
      <c r="DDD2" s="212"/>
      <c r="DDE2" s="212"/>
      <c r="DDF2" s="212"/>
      <c r="DDG2" s="212"/>
      <c r="DDH2" s="212"/>
      <c r="DDI2" s="212"/>
      <c r="DDJ2" s="212"/>
      <c r="DDK2" s="212"/>
      <c r="DDL2" s="212"/>
      <c r="DDM2" s="212"/>
      <c r="DDN2" s="212"/>
      <c r="DDO2" s="212"/>
      <c r="DDP2" s="212"/>
      <c r="DDQ2" s="212"/>
      <c r="DDR2" s="212"/>
      <c r="DDS2" s="212"/>
      <c r="DDT2" s="212"/>
      <c r="DDU2" s="212"/>
      <c r="DDV2" s="212"/>
      <c r="DDW2" s="212"/>
      <c r="DDX2" s="212"/>
      <c r="DDY2" s="212"/>
      <c r="DDZ2" s="212"/>
      <c r="DEA2" s="212"/>
      <c r="DEB2" s="212"/>
      <c r="DEC2" s="212"/>
      <c r="DED2" s="212"/>
      <c r="DEE2" s="212"/>
      <c r="DEF2" s="212"/>
      <c r="DEG2" s="212"/>
      <c r="DEH2" s="212"/>
      <c r="DEI2" s="212"/>
      <c r="DEJ2" s="212"/>
      <c r="DEK2" s="212"/>
      <c r="DEL2" s="212"/>
      <c r="DEM2" s="212"/>
      <c r="DEN2" s="212"/>
      <c r="DEO2" s="212"/>
      <c r="DEP2" s="212"/>
      <c r="DEQ2" s="212"/>
      <c r="DER2" s="212"/>
      <c r="DES2" s="212"/>
      <c r="DET2" s="212"/>
      <c r="DEU2" s="212"/>
      <c r="DEV2" s="212"/>
      <c r="DEW2" s="212"/>
      <c r="DEX2" s="212"/>
      <c r="DEY2" s="212"/>
      <c r="DEZ2" s="212"/>
      <c r="DFA2" s="212"/>
      <c r="DFB2" s="212"/>
      <c r="DFC2" s="212"/>
      <c r="DFD2" s="212"/>
      <c r="DFE2" s="212"/>
      <c r="DFF2" s="212"/>
      <c r="DFG2" s="212"/>
      <c r="DFH2" s="212"/>
      <c r="DFI2" s="212"/>
      <c r="DFJ2" s="212"/>
      <c r="DFK2" s="212"/>
      <c r="DFL2" s="212"/>
      <c r="DFM2" s="212"/>
      <c r="DFN2" s="212"/>
      <c r="DFO2" s="212"/>
      <c r="DFP2" s="212"/>
      <c r="DFQ2" s="212"/>
      <c r="DFR2" s="212"/>
      <c r="DFS2" s="212"/>
      <c r="DFT2" s="212"/>
      <c r="DFU2" s="212"/>
      <c r="DFV2" s="212"/>
      <c r="DFW2" s="212"/>
      <c r="DFX2" s="212"/>
      <c r="DFY2" s="212"/>
      <c r="DFZ2" s="212"/>
      <c r="DGA2" s="212"/>
      <c r="DGB2" s="212"/>
      <c r="DGC2" s="212"/>
      <c r="DGD2" s="212"/>
      <c r="DGE2" s="212"/>
      <c r="DGF2" s="212"/>
      <c r="DGG2" s="212"/>
      <c r="DGH2" s="212"/>
      <c r="DGI2" s="212"/>
      <c r="DGJ2" s="212"/>
      <c r="DGK2" s="212"/>
      <c r="DGL2" s="212"/>
      <c r="DGM2" s="212"/>
      <c r="DGN2" s="212"/>
      <c r="DGO2" s="212"/>
      <c r="DGP2" s="212"/>
      <c r="DGQ2" s="212"/>
      <c r="DGR2" s="212"/>
      <c r="DGS2" s="212"/>
      <c r="DGT2" s="212"/>
      <c r="DGU2" s="212"/>
      <c r="DGV2" s="212"/>
      <c r="DGW2" s="212"/>
      <c r="DGX2" s="212"/>
      <c r="DGY2" s="212"/>
      <c r="DGZ2" s="212"/>
      <c r="DHA2" s="212"/>
      <c r="DHB2" s="212"/>
      <c r="DHC2" s="212"/>
      <c r="DHD2" s="212"/>
      <c r="DHE2" s="212"/>
      <c r="DHF2" s="212"/>
      <c r="DHG2" s="212"/>
      <c r="DHH2" s="212"/>
      <c r="DHI2" s="212"/>
      <c r="DHJ2" s="212"/>
      <c r="DHK2" s="212"/>
      <c r="DHL2" s="212"/>
      <c r="DHM2" s="212"/>
      <c r="DHN2" s="212"/>
      <c r="DHO2" s="212"/>
      <c r="DHP2" s="212"/>
      <c r="DHQ2" s="212"/>
      <c r="DHR2" s="212"/>
      <c r="DHS2" s="212"/>
      <c r="DHT2" s="212"/>
      <c r="DHU2" s="212"/>
      <c r="DHV2" s="212"/>
      <c r="DHW2" s="212"/>
      <c r="DHX2" s="212"/>
      <c r="DHY2" s="212"/>
      <c r="DHZ2" s="212"/>
      <c r="DIA2" s="212"/>
      <c r="DIB2" s="212"/>
      <c r="DIC2" s="212"/>
      <c r="DID2" s="212"/>
      <c r="DIE2" s="212"/>
      <c r="DIF2" s="212"/>
      <c r="DIG2" s="212"/>
      <c r="DIH2" s="212"/>
      <c r="DII2" s="212"/>
      <c r="DIJ2" s="212"/>
      <c r="DIK2" s="212"/>
      <c r="DIL2" s="212"/>
      <c r="DIM2" s="212"/>
      <c r="DIN2" s="212"/>
      <c r="DIO2" s="212"/>
      <c r="DIP2" s="212"/>
      <c r="DIQ2" s="212"/>
      <c r="DIR2" s="212"/>
      <c r="DIS2" s="212"/>
      <c r="DIT2" s="212"/>
      <c r="DIU2" s="212"/>
      <c r="DIV2" s="212"/>
      <c r="DIW2" s="212"/>
      <c r="DIX2" s="212"/>
      <c r="DIY2" s="212"/>
      <c r="DIZ2" s="212"/>
      <c r="DJA2" s="212"/>
      <c r="DJB2" s="212"/>
      <c r="DJC2" s="212"/>
      <c r="DJD2" s="212"/>
      <c r="DJE2" s="212"/>
      <c r="DJF2" s="212"/>
      <c r="DJG2" s="212"/>
      <c r="DJH2" s="212"/>
      <c r="DJI2" s="212"/>
      <c r="DJJ2" s="212"/>
      <c r="DJK2" s="212"/>
      <c r="DJL2" s="212"/>
      <c r="DJM2" s="212"/>
      <c r="DJN2" s="212"/>
      <c r="DJO2" s="212"/>
      <c r="DJP2" s="212"/>
      <c r="DJQ2" s="212"/>
      <c r="DJR2" s="212"/>
      <c r="DJS2" s="212"/>
      <c r="DJT2" s="212"/>
      <c r="DJU2" s="212"/>
      <c r="DJV2" s="212"/>
      <c r="DJW2" s="212"/>
      <c r="DJX2" s="212"/>
      <c r="DJY2" s="212"/>
      <c r="DJZ2" s="212"/>
      <c r="DKA2" s="212"/>
      <c r="DKB2" s="212"/>
      <c r="DKC2" s="212"/>
      <c r="DKD2" s="212"/>
      <c r="DKE2" s="212"/>
      <c r="DKF2" s="212"/>
      <c r="DKG2" s="212"/>
      <c r="DKH2" s="212"/>
      <c r="DKI2" s="212"/>
      <c r="DKJ2" s="212"/>
      <c r="DKK2" s="212"/>
      <c r="DKL2" s="212"/>
      <c r="DKM2" s="212"/>
      <c r="DKN2" s="212"/>
      <c r="DKO2" s="212"/>
      <c r="DKP2" s="212"/>
      <c r="DKQ2" s="212"/>
      <c r="DKR2" s="212"/>
      <c r="DKS2" s="212"/>
      <c r="DKT2" s="212"/>
      <c r="DKU2" s="212"/>
      <c r="DKV2" s="212"/>
      <c r="DKW2" s="212"/>
      <c r="DKX2" s="212"/>
      <c r="DKY2" s="212"/>
      <c r="DKZ2" s="212"/>
      <c r="DLA2" s="212"/>
      <c r="DLB2" s="212"/>
      <c r="DLC2" s="212"/>
      <c r="DLD2" s="212"/>
      <c r="DLE2" s="212"/>
      <c r="DLF2" s="212"/>
      <c r="DLG2" s="212"/>
      <c r="DLH2" s="212"/>
      <c r="DLI2" s="212"/>
      <c r="DLJ2" s="212"/>
      <c r="DLK2" s="212"/>
      <c r="DLL2" s="212"/>
      <c r="DLM2" s="212"/>
      <c r="DLN2" s="212"/>
      <c r="DLO2" s="212"/>
      <c r="DLP2" s="212"/>
      <c r="DLQ2" s="212"/>
      <c r="DLR2" s="212"/>
      <c r="DLS2" s="212"/>
      <c r="DLT2" s="212"/>
      <c r="DLU2" s="212"/>
      <c r="DLV2" s="212"/>
      <c r="DLW2" s="212"/>
      <c r="DLX2" s="212"/>
      <c r="DLY2" s="212"/>
      <c r="DLZ2" s="212"/>
      <c r="DMA2" s="212"/>
      <c r="DMB2" s="212"/>
      <c r="DMC2" s="212"/>
      <c r="DMD2" s="212"/>
      <c r="DME2" s="212"/>
      <c r="DMF2" s="212"/>
      <c r="DMG2" s="212"/>
      <c r="DMH2" s="212"/>
      <c r="DMI2" s="212"/>
      <c r="DMJ2" s="212"/>
      <c r="DMK2" s="212"/>
      <c r="DML2" s="212"/>
      <c r="DMM2" s="212"/>
      <c r="DMN2" s="212"/>
      <c r="DMO2" s="212"/>
      <c r="DMP2" s="212"/>
      <c r="DMQ2" s="212"/>
      <c r="DMR2" s="212"/>
      <c r="DMS2" s="212"/>
      <c r="DMT2" s="212"/>
      <c r="DMU2" s="212"/>
      <c r="DMV2" s="212"/>
      <c r="DMW2" s="212"/>
      <c r="DMX2" s="212"/>
      <c r="DMY2" s="212"/>
      <c r="DMZ2" s="212"/>
      <c r="DNA2" s="212"/>
      <c r="DNB2" s="212"/>
      <c r="DNC2" s="212"/>
      <c r="DND2" s="212"/>
      <c r="DNE2" s="212"/>
      <c r="DNF2" s="212"/>
      <c r="DNG2" s="212"/>
      <c r="DNH2" s="212"/>
      <c r="DNI2" s="212"/>
      <c r="DNJ2" s="212"/>
      <c r="DNK2" s="212"/>
      <c r="DNL2" s="212"/>
      <c r="DNM2" s="212"/>
      <c r="DNN2" s="212"/>
      <c r="DNO2" s="212"/>
      <c r="DNP2" s="212"/>
      <c r="DNQ2" s="212"/>
      <c r="DNR2" s="212"/>
      <c r="DNS2" s="212"/>
      <c r="DNT2" s="212"/>
      <c r="DNU2" s="212"/>
      <c r="DNV2" s="212"/>
      <c r="DNW2" s="212"/>
      <c r="DNX2" s="212"/>
      <c r="DNY2" s="212"/>
      <c r="DNZ2" s="212"/>
      <c r="DOA2" s="212"/>
      <c r="DOB2" s="212"/>
      <c r="DOC2" s="212"/>
      <c r="DOD2" s="212"/>
      <c r="DOE2" s="212"/>
      <c r="DOF2" s="212"/>
      <c r="DOG2" s="212"/>
      <c r="DOH2" s="212"/>
      <c r="DOI2" s="212"/>
      <c r="DOJ2" s="212"/>
      <c r="DOK2" s="212"/>
      <c r="DOL2" s="212"/>
      <c r="DOM2" s="212"/>
      <c r="DON2" s="212"/>
      <c r="DOO2" s="212"/>
      <c r="DOP2" s="212"/>
      <c r="DOQ2" s="212"/>
      <c r="DOR2" s="212"/>
      <c r="DOS2" s="212"/>
      <c r="DOT2" s="212"/>
      <c r="DOU2" s="212"/>
      <c r="DOV2" s="212"/>
      <c r="DOW2" s="212"/>
      <c r="DOX2" s="212"/>
      <c r="DOY2" s="212"/>
      <c r="DOZ2" s="212"/>
      <c r="DPA2" s="212"/>
      <c r="DPB2" s="212"/>
      <c r="DPC2" s="212"/>
      <c r="DPD2" s="212"/>
      <c r="DPE2" s="212"/>
      <c r="DPF2" s="212"/>
      <c r="DPG2" s="212"/>
      <c r="DPH2" s="212"/>
      <c r="DPI2" s="212"/>
      <c r="DPJ2" s="212"/>
      <c r="DPK2" s="212"/>
      <c r="DPL2" s="212"/>
      <c r="DPM2" s="212"/>
      <c r="DPN2" s="212"/>
      <c r="DPO2" s="212"/>
      <c r="DPP2" s="212"/>
      <c r="DPQ2" s="212"/>
      <c r="DPR2" s="212"/>
      <c r="DPS2" s="212"/>
      <c r="DPT2" s="212"/>
      <c r="DPU2" s="212"/>
      <c r="DPV2" s="212"/>
      <c r="DPW2" s="212"/>
      <c r="DPX2" s="212"/>
      <c r="DPY2" s="212"/>
      <c r="DPZ2" s="212"/>
      <c r="DQA2" s="212"/>
      <c r="DQB2" s="212"/>
      <c r="DQC2" s="212"/>
      <c r="DQD2" s="212"/>
      <c r="DQE2" s="212"/>
      <c r="DQF2" s="212"/>
      <c r="DQG2" s="212"/>
      <c r="DQH2" s="212"/>
      <c r="DQI2" s="212"/>
      <c r="DQJ2" s="212"/>
      <c r="DQK2" s="212"/>
      <c r="DQL2" s="212"/>
      <c r="DQM2" s="212"/>
      <c r="DQN2" s="212"/>
      <c r="DQO2" s="212"/>
      <c r="DQP2" s="212"/>
      <c r="DQQ2" s="212"/>
      <c r="DQR2" s="212"/>
      <c r="DQS2" s="212"/>
      <c r="DQT2" s="212"/>
      <c r="DQU2" s="212"/>
      <c r="DQV2" s="212"/>
      <c r="DQW2" s="212"/>
      <c r="DQX2" s="212"/>
      <c r="DQY2" s="212"/>
      <c r="DQZ2" s="212"/>
      <c r="DRA2" s="212"/>
      <c r="DRB2" s="212"/>
      <c r="DRC2" s="212"/>
      <c r="DRD2" s="212"/>
      <c r="DRE2" s="212"/>
      <c r="DRF2" s="212"/>
      <c r="DRG2" s="212"/>
      <c r="DRH2" s="212"/>
      <c r="DRI2" s="212"/>
      <c r="DRJ2" s="212"/>
      <c r="DRK2" s="212"/>
      <c r="DRL2" s="212"/>
      <c r="DRM2" s="212"/>
      <c r="DRN2" s="212"/>
      <c r="DRO2" s="212"/>
      <c r="DRP2" s="212"/>
      <c r="DRQ2" s="212"/>
      <c r="DRR2" s="212"/>
      <c r="DRS2" s="212"/>
      <c r="DRT2" s="212"/>
      <c r="DRU2" s="212"/>
      <c r="DRV2" s="212"/>
      <c r="DRW2" s="212"/>
      <c r="DRX2" s="212"/>
      <c r="DRY2" s="212"/>
      <c r="DRZ2" s="212"/>
      <c r="DSA2" s="212"/>
      <c r="DSB2" s="212"/>
      <c r="DSC2" s="212"/>
      <c r="DSD2" s="212"/>
      <c r="DSE2" s="212"/>
      <c r="DSF2" s="212"/>
      <c r="DSG2" s="212"/>
      <c r="DSH2" s="212"/>
      <c r="DSI2" s="212"/>
      <c r="DSJ2" s="212"/>
      <c r="DSK2" s="212"/>
      <c r="DSL2" s="212"/>
      <c r="DSM2" s="212"/>
      <c r="DSN2" s="212"/>
      <c r="DSO2" s="212"/>
      <c r="DSP2" s="212"/>
      <c r="DSQ2" s="212"/>
      <c r="DSR2" s="212"/>
      <c r="DSS2" s="212"/>
      <c r="DST2" s="212"/>
      <c r="DSU2" s="212"/>
      <c r="DSV2" s="212"/>
      <c r="DSW2" s="212"/>
      <c r="DSX2" s="212"/>
      <c r="DSY2" s="212"/>
      <c r="DSZ2" s="212"/>
      <c r="DTA2" s="212"/>
      <c r="DTB2" s="212"/>
      <c r="DTC2" s="212"/>
      <c r="DTD2" s="212"/>
      <c r="DTE2" s="212"/>
      <c r="DTF2" s="212"/>
      <c r="DTG2" s="212"/>
      <c r="DTH2" s="212"/>
      <c r="DTI2" s="212"/>
      <c r="DTJ2" s="212"/>
      <c r="DTK2" s="212"/>
      <c r="DTL2" s="212"/>
      <c r="DTM2" s="212"/>
      <c r="DTN2" s="212"/>
      <c r="DTO2" s="212"/>
      <c r="DTP2" s="212"/>
      <c r="DTQ2" s="212"/>
      <c r="DTR2" s="212"/>
      <c r="DTS2" s="212"/>
      <c r="DTT2" s="212"/>
      <c r="DTU2" s="212"/>
      <c r="DTV2" s="212"/>
      <c r="DTW2" s="212"/>
      <c r="DTX2" s="212"/>
      <c r="DTY2" s="212"/>
      <c r="DTZ2" s="212"/>
      <c r="DUA2" s="212"/>
      <c r="DUB2" s="212"/>
      <c r="DUC2" s="212"/>
      <c r="DUD2" s="212"/>
      <c r="DUE2" s="212"/>
      <c r="DUF2" s="212"/>
      <c r="DUG2" s="212"/>
      <c r="DUH2" s="212"/>
      <c r="DUI2" s="212"/>
      <c r="DUJ2" s="212"/>
      <c r="DUK2" s="212"/>
      <c r="DUL2" s="212"/>
      <c r="DUM2" s="212"/>
      <c r="DUN2" s="212"/>
      <c r="DUO2" s="212"/>
      <c r="DUP2" s="212"/>
      <c r="DUQ2" s="212"/>
      <c r="DUR2" s="212"/>
      <c r="DUS2" s="212"/>
      <c r="DUT2" s="212"/>
      <c r="DUU2" s="212"/>
      <c r="DUV2" s="212"/>
      <c r="DUW2" s="212"/>
      <c r="DUX2" s="212"/>
      <c r="DUY2" s="212"/>
      <c r="DUZ2" s="212"/>
      <c r="DVA2" s="212"/>
      <c r="DVB2" s="212"/>
      <c r="DVC2" s="212"/>
      <c r="DVD2" s="212"/>
      <c r="DVE2" s="212"/>
      <c r="DVF2" s="212"/>
      <c r="DVG2" s="212"/>
      <c r="DVH2" s="212"/>
      <c r="DVI2" s="212"/>
      <c r="DVJ2" s="212"/>
      <c r="DVK2" s="212"/>
      <c r="DVL2" s="212"/>
      <c r="DVM2" s="212"/>
      <c r="DVN2" s="212"/>
      <c r="DVO2" s="212"/>
      <c r="DVP2" s="212"/>
      <c r="DVQ2" s="212"/>
      <c r="DVR2" s="212"/>
      <c r="DVS2" s="212"/>
      <c r="DVT2" s="212"/>
      <c r="DVU2" s="212"/>
      <c r="DVV2" s="212"/>
      <c r="DVW2" s="212"/>
      <c r="DVX2" s="212"/>
      <c r="DVY2" s="212"/>
      <c r="DVZ2" s="212"/>
      <c r="DWA2" s="212"/>
      <c r="DWB2" s="212"/>
      <c r="DWC2" s="212"/>
      <c r="DWD2" s="212"/>
      <c r="DWE2" s="212"/>
      <c r="DWF2" s="212"/>
      <c r="DWG2" s="212"/>
      <c r="DWH2" s="212"/>
      <c r="DWI2" s="212"/>
      <c r="DWJ2" s="212"/>
      <c r="DWK2" s="212"/>
      <c r="DWL2" s="212"/>
      <c r="DWM2" s="212"/>
      <c r="DWN2" s="212"/>
      <c r="DWO2" s="212"/>
      <c r="DWP2" s="212"/>
      <c r="DWQ2" s="212"/>
      <c r="DWR2" s="212"/>
      <c r="DWS2" s="212"/>
      <c r="DWT2" s="212"/>
      <c r="DWU2" s="212"/>
      <c r="DWV2" s="212"/>
      <c r="DWW2" s="212"/>
      <c r="DWX2" s="212"/>
      <c r="DWY2" s="212"/>
      <c r="DWZ2" s="212"/>
      <c r="DXA2" s="212"/>
      <c r="DXB2" s="212"/>
      <c r="DXC2" s="212"/>
      <c r="DXD2" s="212"/>
      <c r="DXE2" s="212"/>
      <c r="DXF2" s="212"/>
      <c r="DXG2" s="212"/>
      <c r="DXH2" s="212"/>
      <c r="DXI2" s="212"/>
      <c r="DXJ2" s="212"/>
      <c r="DXK2" s="212"/>
      <c r="DXL2" s="212"/>
      <c r="DXM2" s="212"/>
      <c r="DXN2" s="212"/>
      <c r="DXO2" s="212"/>
      <c r="DXP2" s="212"/>
      <c r="DXQ2" s="212"/>
      <c r="DXR2" s="212"/>
      <c r="DXS2" s="212"/>
      <c r="DXT2" s="212"/>
      <c r="DXU2" s="212"/>
      <c r="DXV2" s="212"/>
      <c r="DXW2" s="212"/>
      <c r="DXX2" s="212"/>
      <c r="DXY2" s="212"/>
      <c r="DXZ2" s="212"/>
      <c r="DYA2" s="212"/>
      <c r="DYB2" s="212"/>
      <c r="DYC2" s="212"/>
      <c r="DYD2" s="212"/>
      <c r="DYE2" s="212"/>
      <c r="DYF2" s="212"/>
      <c r="DYG2" s="212"/>
      <c r="DYH2" s="212"/>
      <c r="DYI2" s="212"/>
      <c r="DYJ2" s="212"/>
      <c r="DYK2" s="212"/>
      <c r="DYL2" s="212"/>
      <c r="DYM2" s="212"/>
      <c r="DYN2" s="212"/>
      <c r="DYO2" s="212"/>
      <c r="DYP2" s="212"/>
      <c r="DYQ2" s="212"/>
      <c r="DYR2" s="212"/>
      <c r="DYS2" s="212"/>
      <c r="DYT2" s="212"/>
      <c r="DYU2" s="212"/>
      <c r="DYV2" s="212"/>
      <c r="DYW2" s="212"/>
      <c r="DYX2" s="212"/>
      <c r="DYY2" s="212"/>
      <c r="DYZ2" s="212"/>
      <c r="DZA2" s="212"/>
      <c r="DZB2" s="212"/>
      <c r="DZC2" s="212"/>
      <c r="DZD2" s="212"/>
      <c r="DZE2" s="212"/>
      <c r="DZF2" s="212"/>
      <c r="DZG2" s="212"/>
      <c r="DZH2" s="212"/>
      <c r="DZI2" s="212"/>
      <c r="DZJ2" s="212"/>
      <c r="DZK2" s="212"/>
      <c r="DZL2" s="212"/>
      <c r="DZM2" s="212"/>
      <c r="DZN2" s="212"/>
      <c r="DZO2" s="212"/>
      <c r="DZP2" s="212"/>
      <c r="DZQ2" s="212"/>
      <c r="DZR2" s="212"/>
      <c r="DZS2" s="212"/>
      <c r="DZT2" s="212"/>
      <c r="DZU2" s="212"/>
      <c r="DZV2" s="212"/>
      <c r="DZW2" s="212"/>
      <c r="DZX2" s="212"/>
      <c r="DZY2" s="212"/>
      <c r="DZZ2" s="212"/>
      <c r="EAA2" s="212"/>
      <c r="EAB2" s="212"/>
      <c r="EAC2" s="212"/>
      <c r="EAD2" s="212"/>
      <c r="EAE2" s="212"/>
      <c r="EAF2" s="212"/>
      <c r="EAG2" s="212"/>
      <c r="EAH2" s="212"/>
      <c r="EAI2" s="212"/>
      <c r="EAJ2" s="212"/>
      <c r="EAK2" s="212"/>
      <c r="EAL2" s="212"/>
      <c r="EAM2" s="212"/>
      <c r="EAN2" s="212"/>
      <c r="EAO2" s="212"/>
      <c r="EAP2" s="212"/>
      <c r="EAQ2" s="212"/>
      <c r="EAR2" s="212"/>
      <c r="EAS2" s="212"/>
      <c r="EAT2" s="212"/>
      <c r="EAU2" s="212"/>
      <c r="EAV2" s="212"/>
      <c r="EAW2" s="212"/>
      <c r="EAX2" s="212"/>
      <c r="EAY2" s="212"/>
      <c r="EAZ2" s="212"/>
      <c r="EBA2" s="212"/>
      <c r="EBB2" s="212"/>
      <c r="EBC2" s="212"/>
      <c r="EBD2" s="212"/>
      <c r="EBE2" s="212"/>
      <c r="EBF2" s="212"/>
      <c r="EBG2" s="212"/>
      <c r="EBH2" s="212"/>
      <c r="EBI2" s="212"/>
      <c r="EBJ2" s="212"/>
      <c r="EBK2" s="212"/>
      <c r="EBL2" s="212"/>
      <c r="EBM2" s="212"/>
      <c r="EBN2" s="212"/>
      <c r="EBO2" s="212"/>
      <c r="EBP2" s="212"/>
      <c r="EBQ2" s="212"/>
      <c r="EBR2" s="212"/>
      <c r="EBS2" s="212"/>
      <c r="EBT2" s="212"/>
      <c r="EBU2" s="212"/>
      <c r="EBV2" s="212"/>
      <c r="EBW2" s="212"/>
      <c r="EBX2" s="212"/>
      <c r="EBY2" s="212"/>
      <c r="EBZ2" s="212"/>
      <c r="ECA2" s="212"/>
      <c r="ECB2" s="212"/>
      <c r="ECC2" s="212"/>
      <c r="ECD2" s="212"/>
      <c r="ECE2" s="212"/>
      <c r="ECF2" s="212"/>
      <c r="ECG2" s="212"/>
      <c r="ECH2" s="212"/>
      <c r="ECI2" s="212"/>
      <c r="ECJ2" s="212"/>
      <c r="ECK2" s="212"/>
      <c r="ECL2" s="212"/>
      <c r="ECM2" s="212"/>
      <c r="ECN2" s="212"/>
      <c r="ECO2" s="212"/>
      <c r="ECP2" s="212"/>
      <c r="ECQ2" s="212"/>
      <c r="ECR2" s="212"/>
      <c r="ECS2" s="212"/>
      <c r="ECT2" s="212"/>
      <c r="ECU2" s="212"/>
      <c r="ECV2" s="212"/>
      <c r="ECW2" s="212"/>
      <c r="ECX2" s="212"/>
      <c r="ECY2" s="212"/>
      <c r="ECZ2" s="212"/>
      <c r="EDA2" s="212"/>
      <c r="EDB2" s="212"/>
      <c r="EDC2" s="212"/>
      <c r="EDD2" s="212"/>
      <c r="EDE2" s="212"/>
      <c r="EDF2" s="212"/>
      <c r="EDG2" s="212"/>
      <c r="EDH2" s="212"/>
      <c r="EDI2" s="212"/>
      <c r="EDJ2" s="212"/>
      <c r="EDK2" s="212"/>
      <c r="EDL2" s="212"/>
      <c r="EDM2" s="212"/>
      <c r="EDN2" s="212"/>
      <c r="EDO2" s="212"/>
      <c r="EDP2" s="212"/>
      <c r="EDQ2" s="212"/>
      <c r="EDR2" s="212"/>
      <c r="EDS2" s="212"/>
      <c r="EDT2" s="212"/>
      <c r="EDU2" s="212"/>
      <c r="EDV2" s="212"/>
      <c r="EDW2" s="212"/>
      <c r="EDX2" s="212"/>
      <c r="EDY2" s="212"/>
      <c r="EDZ2" s="212"/>
      <c r="EEA2" s="212"/>
      <c r="EEB2" s="212"/>
      <c r="EEC2" s="212"/>
      <c r="EED2" s="212"/>
      <c r="EEE2" s="212"/>
      <c r="EEF2" s="212"/>
      <c r="EEG2" s="212"/>
      <c r="EEH2" s="212"/>
      <c r="EEI2" s="212"/>
      <c r="EEJ2" s="212"/>
      <c r="EEK2" s="212"/>
      <c r="EEL2" s="212"/>
      <c r="EEM2" s="212"/>
      <c r="EEN2" s="212"/>
      <c r="EEO2" s="212"/>
      <c r="EEP2" s="212"/>
      <c r="EEQ2" s="212"/>
      <c r="EER2" s="212"/>
      <c r="EES2" s="212"/>
      <c r="EET2" s="212"/>
      <c r="EEU2" s="212"/>
      <c r="EEV2" s="212"/>
      <c r="EEW2" s="212"/>
      <c r="EEX2" s="212"/>
      <c r="EEY2" s="212"/>
      <c r="EEZ2" s="212"/>
      <c r="EFA2" s="212"/>
      <c r="EFB2" s="212"/>
      <c r="EFC2" s="212"/>
      <c r="EFD2" s="212"/>
      <c r="EFE2" s="212"/>
      <c r="EFF2" s="212"/>
      <c r="EFG2" s="212"/>
      <c r="EFH2" s="212"/>
      <c r="EFI2" s="212"/>
      <c r="EFJ2" s="212"/>
      <c r="EFK2" s="212"/>
      <c r="EFL2" s="212"/>
      <c r="EFM2" s="212"/>
      <c r="EFN2" s="212"/>
      <c r="EFO2" s="212"/>
      <c r="EFP2" s="212"/>
      <c r="EFQ2" s="212"/>
      <c r="EFR2" s="212"/>
      <c r="EFS2" s="212"/>
      <c r="EFT2" s="212"/>
      <c r="EFU2" s="212"/>
      <c r="EFV2" s="212"/>
      <c r="EFW2" s="212"/>
      <c r="EFX2" s="212"/>
      <c r="EFY2" s="212"/>
      <c r="EFZ2" s="212"/>
      <c r="EGA2" s="212"/>
      <c r="EGB2" s="212"/>
      <c r="EGC2" s="212"/>
      <c r="EGD2" s="212"/>
      <c r="EGE2" s="212"/>
      <c r="EGF2" s="212"/>
      <c r="EGG2" s="212"/>
      <c r="EGH2" s="212"/>
      <c r="EGI2" s="212"/>
      <c r="EGJ2" s="212"/>
      <c r="EGK2" s="212"/>
      <c r="EGL2" s="212"/>
      <c r="EGM2" s="212"/>
      <c r="EGN2" s="212"/>
      <c r="EGO2" s="212"/>
      <c r="EGP2" s="212"/>
      <c r="EGQ2" s="212"/>
      <c r="EGR2" s="212"/>
      <c r="EGS2" s="212"/>
      <c r="EGT2" s="212"/>
      <c r="EGU2" s="212"/>
      <c r="EGV2" s="212"/>
      <c r="EGW2" s="212"/>
      <c r="EGX2" s="212"/>
      <c r="EGY2" s="212"/>
      <c r="EGZ2" s="212"/>
      <c r="EHA2" s="212"/>
      <c r="EHB2" s="212"/>
      <c r="EHC2" s="212"/>
      <c r="EHD2" s="212"/>
      <c r="EHE2" s="212"/>
      <c r="EHF2" s="212"/>
      <c r="EHG2" s="212"/>
      <c r="EHH2" s="212"/>
      <c r="EHI2" s="212"/>
      <c r="EHJ2" s="212"/>
      <c r="EHK2" s="212"/>
      <c r="EHL2" s="212"/>
      <c r="EHM2" s="212"/>
      <c r="EHN2" s="212"/>
      <c r="EHO2" s="212"/>
      <c r="EHP2" s="212"/>
      <c r="EHQ2" s="212"/>
      <c r="EHR2" s="212"/>
      <c r="EHS2" s="212"/>
      <c r="EHT2" s="212"/>
      <c r="EHU2" s="212"/>
      <c r="EHV2" s="212"/>
      <c r="EHW2" s="212"/>
      <c r="EHX2" s="212"/>
      <c r="EHY2" s="212"/>
      <c r="EHZ2" s="212"/>
      <c r="EIA2" s="212"/>
      <c r="EIB2" s="212"/>
      <c r="EIC2" s="212"/>
      <c r="EID2" s="212"/>
      <c r="EIE2" s="212"/>
      <c r="EIF2" s="212"/>
      <c r="EIG2" s="212"/>
      <c r="EIH2" s="212"/>
      <c r="EII2" s="212"/>
      <c r="EIJ2" s="212"/>
      <c r="EIK2" s="212"/>
      <c r="EIL2" s="212"/>
      <c r="EIM2" s="212"/>
      <c r="EIN2" s="212"/>
      <c r="EIO2" s="212"/>
      <c r="EIP2" s="212"/>
      <c r="EIQ2" s="212"/>
      <c r="EIR2" s="212"/>
      <c r="EIS2" s="212"/>
      <c r="EIT2" s="212"/>
      <c r="EIU2" s="212"/>
      <c r="EIV2" s="212"/>
      <c r="EIW2" s="212"/>
      <c r="EIX2" s="212"/>
      <c r="EIY2" s="212"/>
      <c r="EIZ2" s="212"/>
      <c r="EJA2" s="212"/>
      <c r="EJB2" s="212"/>
      <c r="EJC2" s="212"/>
      <c r="EJD2" s="212"/>
      <c r="EJE2" s="212"/>
      <c r="EJF2" s="212"/>
      <c r="EJG2" s="212"/>
      <c r="EJH2" s="212"/>
      <c r="EJI2" s="212"/>
      <c r="EJJ2" s="212"/>
      <c r="EJK2" s="212"/>
      <c r="EJL2" s="212"/>
      <c r="EJM2" s="212"/>
      <c r="EJN2" s="212"/>
      <c r="EJO2" s="212"/>
      <c r="EJP2" s="212"/>
      <c r="EJQ2" s="212"/>
      <c r="EJR2" s="212"/>
      <c r="EJS2" s="212"/>
      <c r="EJT2" s="212"/>
      <c r="EJU2" s="212"/>
      <c r="EJV2" s="212"/>
      <c r="EJW2" s="212"/>
      <c r="EJX2" s="212"/>
      <c r="EJY2" s="212"/>
      <c r="EJZ2" s="212"/>
      <c r="EKA2" s="212"/>
      <c r="EKB2" s="212"/>
      <c r="EKC2" s="212"/>
      <c r="EKD2" s="212"/>
      <c r="EKE2" s="212"/>
      <c r="EKF2" s="212"/>
      <c r="EKG2" s="212"/>
      <c r="EKH2" s="212"/>
      <c r="EKI2" s="212"/>
      <c r="EKJ2" s="212"/>
      <c r="EKK2" s="212"/>
      <c r="EKL2" s="212"/>
      <c r="EKM2" s="212"/>
      <c r="EKN2" s="212"/>
      <c r="EKO2" s="212"/>
      <c r="EKP2" s="212"/>
      <c r="EKQ2" s="212"/>
      <c r="EKR2" s="212"/>
      <c r="EKS2" s="212"/>
      <c r="EKT2" s="212"/>
      <c r="EKU2" s="212"/>
      <c r="EKV2" s="212"/>
      <c r="EKW2" s="212"/>
      <c r="EKX2" s="212"/>
      <c r="EKY2" s="212"/>
      <c r="EKZ2" s="212"/>
      <c r="ELA2" s="212"/>
      <c r="ELB2" s="212"/>
      <c r="ELC2" s="212"/>
      <c r="ELD2" s="212"/>
      <c r="ELE2" s="212"/>
      <c r="ELF2" s="212"/>
      <c r="ELG2" s="212"/>
      <c r="ELH2" s="212"/>
      <c r="ELI2" s="212"/>
      <c r="ELJ2" s="212"/>
      <c r="ELK2" s="212"/>
      <c r="ELL2" s="212"/>
      <c r="ELM2" s="212"/>
      <c r="ELN2" s="212"/>
      <c r="ELO2" s="212"/>
      <c r="ELP2" s="212"/>
      <c r="ELQ2" s="212"/>
      <c r="ELR2" s="212"/>
      <c r="ELS2" s="212"/>
      <c r="ELT2" s="212"/>
      <c r="ELU2" s="212"/>
      <c r="ELV2" s="212"/>
      <c r="ELW2" s="212"/>
      <c r="ELX2" s="212"/>
      <c r="ELY2" s="212"/>
      <c r="ELZ2" s="212"/>
      <c r="EMA2" s="212"/>
      <c r="EMB2" s="212"/>
      <c r="EMC2" s="212"/>
      <c r="EMD2" s="212"/>
      <c r="EME2" s="212"/>
      <c r="EMF2" s="212"/>
      <c r="EMG2" s="212"/>
      <c r="EMH2" s="212"/>
      <c r="EMI2" s="212"/>
      <c r="EMJ2" s="212"/>
      <c r="EMK2" s="212"/>
      <c r="EML2" s="212"/>
      <c r="EMM2" s="212"/>
      <c r="EMN2" s="212"/>
      <c r="EMO2" s="212"/>
      <c r="EMP2" s="212"/>
      <c r="EMQ2" s="212"/>
      <c r="EMR2" s="212"/>
      <c r="EMS2" s="212"/>
      <c r="EMT2" s="212"/>
      <c r="EMU2" s="212"/>
      <c r="EMV2" s="212"/>
      <c r="EMW2" s="212"/>
      <c r="EMX2" s="212"/>
      <c r="EMY2" s="212"/>
      <c r="EMZ2" s="212"/>
      <c r="ENA2" s="212"/>
      <c r="ENB2" s="212"/>
      <c r="ENC2" s="212"/>
      <c r="END2" s="212"/>
      <c r="ENE2" s="212"/>
      <c r="ENF2" s="212"/>
      <c r="ENG2" s="212"/>
      <c r="ENH2" s="212"/>
      <c r="ENI2" s="212"/>
      <c r="ENJ2" s="212"/>
      <c r="ENK2" s="212"/>
      <c r="ENL2" s="212"/>
      <c r="ENM2" s="212"/>
      <c r="ENN2" s="212"/>
      <c r="ENO2" s="212"/>
      <c r="ENP2" s="212"/>
      <c r="ENQ2" s="212"/>
      <c r="ENR2" s="212"/>
      <c r="ENS2" s="212"/>
      <c r="ENT2" s="212"/>
      <c r="ENU2" s="212"/>
      <c r="ENV2" s="212"/>
      <c r="ENW2" s="212"/>
      <c r="ENX2" s="212"/>
      <c r="ENY2" s="212"/>
      <c r="ENZ2" s="212"/>
      <c r="EOA2" s="212"/>
      <c r="EOB2" s="212"/>
      <c r="EOC2" s="212"/>
      <c r="EOD2" s="212"/>
      <c r="EOE2" s="212"/>
      <c r="EOF2" s="212"/>
      <c r="EOG2" s="212"/>
      <c r="EOH2" s="212"/>
      <c r="EOI2" s="212"/>
      <c r="EOJ2" s="212"/>
      <c r="EOK2" s="212"/>
      <c r="EOL2" s="212"/>
      <c r="EOM2" s="212"/>
      <c r="EON2" s="212"/>
      <c r="EOO2" s="212"/>
      <c r="EOP2" s="212"/>
      <c r="EOQ2" s="212"/>
      <c r="EOR2" s="212"/>
      <c r="EOS2" s="212"/>
      <c r="EOT2" s="212"/>
      <c r="EOU2" s="212"/>
      <c r="EOV2" s="212"/>
      <c r="EOW2" s="212"/>
      <c r="EOX2" s="212"/>
      <c r="EOY2" s="212"/>
      <c r="EOZ2" s="212"/>
      <c r="EPA2" s="212"/>
      <c r="EPB2" s="212"/>
      <c r="EPC2" s="212"/>
      <c r="EPD2" s="212"/>
      <c r="EPE2" s="212"/>
      <c r="EPF2" s="212"/>
      <c r="EPG2" s="212"/>
      <c r="EPH2" s="212"/>
      <c r="EPI2" s="212"/>
      <c r="EPJ2" s="212"/>
      <c r="EPK2" s="212"/>
      <c r="EPL2" s="212"/>
      <c r="EPM2" s="212"/>
      <c r="EPN2" s="212"/>
      <c r="EPO2" s="212"/>
      <c r="EPP2" s="212"/>
      <c r="EPQ2" s="212"/>
      <c r="EPR2" s="212"/>
      <c r="EPS2" s="212"/>
      <c r="EPT2" s="212"/>
      <c r="EPU2" s="212"/>
      <c r="EPV2" s="212"/>
      <c r="EPW2" s="212"/>
      <c r="EPX2" s="212"/>
      <c r="EPY2" s="212"/>
      <c r="EPZ2" s="212"/>
      <c r="EQA2" s="212"/>
      <c r="EQB2" s="212"/>
      <c r="EQC2" s="212"/>
      <c r="EQD2" s="212"/>
      <c r="EQE2" s="212"/>
      <c r="EQF2" s="212"/>
      <c r="EQG2" s="212"/>
      <c r="EQH2" s="212"/>
      <c r="EQI2" s="212"/>
      <c r="EQJ2" s="212"/>
      <c r="EQK2" s="212"/>
      <c r="EQL2" s="212"/>
      <c r="EQM2" s="212"/>
      <c r="EQN2" s="212"/>
      <c r="EQO2" s="212"/>
      <c r="EQP2" s="212"/>
      <c r="EQQ2" s="212"/>
      <c r="EQR2" s="212"/>
      <c r="EQS2" s="212"/>
      <c r="EQT2" s="212"/>
      <c r="EQU2" s="212"/>
      <c r="EQV2" s="212"/>
      <c r="EQW2" s="212"/>
      <c r="EQX2" s="212"/>
      <c r="EQY2" s="212"/>
      <c r="EQZ2" s="212"/>
      <c r="ERA2" s="212"/>
      <c r="ERB2" s="212"/>
      <c r="ERC2" s="212"/>
      <c r="ERD2" s="212"/>
      <c r="ERE2" s="212"/>
      <c r="ERF2" s="212"/>
      <c r="ERG2" s="212"/>
      <c r="ERH2" s="212"/>
      <c r="ERI2" s="212"/>
      <c r="ERJ2" s="212"/>
      <c r="ERK2" s="212"/>
      <c r="ERL2" s="212"/>
      <c r="ERM2" s="212"/>
      <c r="ERN2" s="212"/>
      <c r="ERO2" s="212"/>
      <c r="ERP2" s="212"/>
      <c r="ERQ2" s="212"/>
      <c r="ERR2" s="212"/>
      <c r="ERS2" s="212"/>
      <c r="ERT2" s="212"/>
      <c r="ERU2" s="212"/>
      <c r="ERV2" s="212"/>
      <c r="ERW2" s="212"/>
      <c r="ERX2" s="212"/>
      <c r="ERY2" s="212"/>
      <c r="ERZ2" s="212"/>
      <c r="ESA2" s="212"/>
      <c r="ESB2" s="212"/>
      <c r="ESC2" s="212"/>
      <c r="ESD2" s="212"/>
      <c r="ESE2" s="212"/>
      <c r="ESF2" s="212"/>
      <c r="ESG2" s="212"/>
      <c r="ESH2" s="212"/>
      <c r="ESI2" s="212"/>
      <c r="ESJ2" s="212"/>
      <c r="ESK2" s="212"/>
      <c r="ESL2" s="212"/>
      <c r="ESM2" s="212"/>
      <c r="ESN2" s="212"/>
      <c r="ESO2" s="212"/>
      <c r="ESP2" s="212"/>
      <c r="ESQ2" s="212"/>
      <c r="ESR2" s="212"/>
      <c r="ESS2" s="212"/>
      <c r="EST2" s="212"/>
      <c r="ESU2" s="212"/>
      <c r="ESV2" s="212"/>
      <c r="ESW2" s="212"/>
      <c r="ESX2" s="212"/>
      <c r="ESY2" s="212"/>
      <c r="ESZ2" s="212"/>
      <c r="ETA2" s="212"/>
      <c r="ETB2" s="212"/>
      <c r="ETC2" s="212"/>
      <c r="ETD2" s="212"/>
      <c r="ETE2" s="212"/>
      <c r="ETF2" s="212"/>
      <c r="ETG2" s="212"/>
      <c r="ETH2" s="212"/>
      <c r="ETI2" s="212"/>
      <c r="ETJ2" s="212"/>
      <c r="ETK2" s="212"/>
      <c r="ETL2" s="212"/>
      <c r="ETM2" s="212"/>
      <c r="ETN2" s="212"/>
      <c r="ETO2" s="212"/>
      <c r="ETP2" s="212"/>
      <c r="ETQ2" s="212"/>
      <c r="ETR2" s="212"/>
      <c r="ETS2" s="212"/>
      <c r="ETT2" s="212"/>
      <c r="ETU2" s="212"/>
      <c r="ETV2" s="212"/>
      <c r="ETW2" s="212"/>
      <c r="ETX2" s="212"/>
      <c r="ETY2" s="212"/>
      <c r="ETZ2" s="212"/>
      <c r="EUA2" s="212"/>
      <c r="EUB2" s="212"/>
      <c r="EUC2" s="212"/>
      <c r="EUD2" s="212"/>
      <c r="EUE2" s="212"/>
      <c r="EUF2" s="212"/>
      <c r="EUG2" s="212"/>
      <c r="EUH2" s="212"/>
      <c r="EUI2" s="212"/>
      <c r="EUJ2" s="212"/>
      <c r="EUK2" s="212"/>
      <c r="EUL2" s="212"/>
      <c r="EUM2" s="212"/>
      <c r="EUN2" s="212"/>
      <c r="EUO2" s="212"/>
      <c r="EUP2" s="212"/>
      <c r="EUQ2" s="212"/>
      <c r="EUR2" s="212"/>
      <c r="EUS2" s="212"/>
      <c r="EUT2" s="212"/>
      <c r="EUU2" s="212"/>
      <c r="EUV2" s="212"/>
      <c r="EUW2" s="212"/>
      <c r="EUX2" s="212"/>
      <c r="EUY2" s="212"/>
      <c r="EUZ2" s="212"/>
      <c r="EVA2" s="212"/>
      <c r="EVB2" s="212"/>
      <c r="EVC2" s="212"/>
      <c r="EVD2" s="212"/>
      <c r="EVE2" s="212"/>
      <c r="EVF2" s="212"/>
      <c r="EVG2" s="212"/>
      <c r="EVH2" s="212"/>
      <c r="EVI2" s="212"/>
      <c r="EVJ2" s="212"/>
      <c r="EVK2" s="212"/>
      <c r="EVL2" s="212"/>
      <c r="EVM2" s="212"/>
      <c r="EVN2" s="212"/>
      <c r="EVO2" s="212"/>
      <c r="EVP2" s="212"/>
      <c r="EVQ2" s="212"/>
      <c r="EVR2" s="212"/>
      <c r="EVS2" s="212"/>
      <c r="EVT2" s="212"/>
      <c r="EVU2" s="212"/>
      <c r="EVV2" s="212"/>
      <c r="EVW2" s="212"/>
      <c r="EVX2" s="212"/>
      <c r="EVY2" s="212"/>
      <c r="EVZ2" s="212"/>
      <c r="EWA2" s="212"/>
      <c r="EWB2" s="212"/>
      <c r="EWC2" s="212"/>
      <c r="EWD2" s="212"/>
      <c r="EWE2" s="212"/>
      <c r="EWF2" s="212"/>
      <c r="EWG2" s="212"/>
      <c r="EWH2" s="212"/>
      <c r="EWI2" s="212"/>
      <c r="EWJ2" s="212"/>
      <c r="EWK2" s="212"/>
      <c r="EWL2" s="212"/>
      <c r="EWM2" s="212"/>
      <c r="EWN2" s="212"/>
      <c r="EWO2" s="212"/>
      <c r="EWP2" s="212"/>
      <c r="EWQ2" s="212"/>
      <c r="EWR2" s="212"/>
      <c r="EWS2" s="212"/>
      <c r="EWT2" s="212"/>
      <c r="EWU2" s="212"/>
      <c r="EWV2" s="212"/>
      <c r="EWW2" s="212"/>
      <c r="EWX2" s="212"/>
      <c r="EWY2" s="212"/>
      <c r="EWZ2" s="212"/>
      <c r="EXA2" s="212"/>
      <c r="EXB2" s="212"/>
      <c r="EXC2" s="212"/>
      <c r="EXD2" s="212"/>
      <c r="EXE2" s="212"/>
      <c r="EXF2" s="212"/>
      <c r="EXG2" s="212"/>
      <c r="EXH2" s="212"/>
      <c r="EXI2" s="212"/>
      <c r="EXJ2" s="212"/>
      <c r="EXK2" s="212"/>
      <c r="EXL2" s="212"/>
      <c r="EXM2" s="212"/>
      <c r="EXN2" s="212"/>
      <c r="EXO2" s="212"/>
      <c r="EXP2" s="212"/>
      <c r="EXQ2" s="212"/>
      <c r="EXR2" s="212"/>
      <c r="EXS2" s="212"/>
      <c r="EXT2" s="212"/>
      <c r="EXU2" s="212"/>
      <c r="EXV2" s="212"/>
      <c r="EXW2" s="212"/>
      <c r="EXX2" s="212"/>
      <c r="EXY2" s="212"/>
      <c r="EXZ2" s="212"/>
      <c r="EYA2" s="212"/>
      <c r="EYB2" s="212"/>
      <c r="EYC2" s="212"/>
      <c r="EYD2" s="212"/>
      <c r="EYE2" s="212"/>
      <c r="EYF2" s="212"/>
      <c r="EYG2" s="212"/>
      <c r="EYH2" s="212"/>
      <c r="EYI2" s="212"/>
      <c r="EYJ2" s="212"/>
      <c r="EYK2" s="212"/>
      <c r="EYL2" s="212"/>
      <c r="EYM2" s="212"/>
      <c r="EYN2" s="212"/>
      <c r="EYO2" s="212"/>
      <c r="EYP2" s="212"/>
      <c r="EYQ2" s="212"/>
      <c r="EYR2" s="212"/>
      <c r="EYS2" s="212"/>
      <c r="EYT2" s="212"/>
      <c r="EYU2" s="212"/>
      <c r="EYV2" s="212"/>
      <c r="EYW2" s="212"/>
      <c r="EYX2" s="212"/>
      <c r="EYY2" s="212"/>
      <c r="EYZ2" s="212"/>
      <c r="EZA2" s="212"/>
      <c r="EZB2" s="212"/>
      <c r="EZC2" s="212"/>
      <c r="EZD2" s="212"/>
      <c r="EZE2" s="212"/>
      <c r="EZF2" s="212"/>
      <c r="EZG2" s="212"/>
      <c r="EZH2" s="212"/>
      <c r="EZI2" s="212"/>
      <c r="EZJ2" s="212"/>
      <c r="EZK2" s="212"/>
      <c r="EZL2" s="212"/>
      <c r="EZM2" s="212"/>
      <c r="EZN2" s="212"/>
      <c r="EZO2" s="212"/>
      <c r="EZP2" s="212"/>
      <c r="EZQ2" s="212"/>
      <c r="EZR2" s="212"/>
      <c r="EZS2" s="212"/>
      <c r="EZT2" s="212"/>
      <c r="EZU2" s="212"/>
      <c r="EZV2" s="212"/>
      <c r="EZW2" s="212"/>
      <c r="EZX2" s="212"/>
      <c r="EZY2" s="212"/>
      <c r="EZZ2" s="212"/>
      <c r="FAA2" s="212"/>
      <c r="FAB2" s="212"/>
      <c r="FAC2" s="212"/>
      <c r="FAD2" s="212"/>
      <c r="FAE2" s="212"/>
      <c r="FAF2" s="212"/>
      <c r="FAG2" s="212"/>
      <c r="FAH2" s="212"/>
      <c r="FAI2" s="212"/>
      <c r="FAJ2" s="212"/>
      <c r="FAK2" s="212"/>
      <c r="FAL2" s="212"/>
      <c r="FAM2" s="212"/>
      <c r="FAN2" s="212"/>
      <c r="FAO2" s="212"/>
      <c r="FAP2" s="212"/>
      <c r="FAQ2" s="212"/>
      <c r="FAR2" s="212"/>
      <c r="FAS2" s="212"/>
      <c r="FAT2" s="212"/>
      <c r="FAU2" s="212"/>
      <c r="FAV2" s="212"/>
      <c r="FAW2" s="212"/>
      <c r="FAX2" s="212"/>
      <c r="FAY2" s="212"/>
      <c r="FAZ2" s="212"/>
      <c r="FBA2" s="212"/>
      <c r="FBB2" s="212"/>
      <c r="FBC2" s="212"/>
      <c r="FBD2" s="212"/>
      <c r="FBE2" s="212"/>
      <c r="FBF2" s="212"/>
      <c r="FBG2" s="212"/>
      <c r="FBH2" s="212"/>
      <c r="FBI2" s="212"/>
      <c r="FBJ2" s="212"/>
      <c r="FBK2" s="212"/>
      <c r="FBL2" s="212"/>
      <c r="FBM2" s="212"/>
      <c r="FBN2" s="212"/>
      <c r="FBO2" s="212"/>
      <c r="FBP2" s="212"/>
      <c r="FBQ2" s="212"/>
      <c r="FBR2" s="212"/>
      <c r="FBS2" s="212"/>
      <c r="FBT2" s="212"/>
      <c r="FBU2" s="212"/>
      <c r="FBV2" s="212"/>
      <c r="FBW2" s="212"/>
      <c r="FBX2" s="212"/>
      <c r="FBY2" s="212"/>
      <c r="FBZ2" s="212"/>
      <c r="FCA2" s="212"/>
      <c r="FCB2" s="212"/>
      <c r="FCC2" s="212"/>
      <c r="FCD2" s="212"/>
      <c r="FCE2" s="212"/>
      <c r="FCF2" s="212"/>
      <c r="FCG2" s="212"/>
      <c r="FCH2" s="212"/>
      <c r="FCI2" s="212"/>
      <c r="FCJ2" s="212"/>
      <c r="FCK2" s="212"/>
      <c r="FCL2" s="212"/>
      <c r="FCM2" s="212"/>
      <c r="FCN2" s="212"/>
      <c r="FCO2" s="212"/>
      <c r="FCP2" s="212"/>
      <c r="FCQ2" s="212"/>
      <c r="FCR2" s="212"/>
      <c r="FCS2" s="212"/>
      <c r="FCT2" s="212"/>
      <c r="FCU2" s="212"/>
      <c r="FCV2" s="212"/>
      <c r="FCW2" s="212"/>
      <c r="FCX2" s="212"/>
      <c r="FCY2" s="212"/>
      <c r="FCZ2" s="212"/>
      <c r="FDA2" s="212"/>
      <c r="FDB2" s="212"/>
      <c r="FDC2" s="212"/>
      <c r="FDD2" s="212"/>
      <c r="FDE2" s="212"/>
      <c r="FDF2" s="212"/>
      <c r="FDG2" s="212"/>
      <c r="FDH2" s="212"/>
      <c r="FDI2" s="212"/>
      <c r="FDJ2" s="212"/>
      <c r="FDK2" s="212"/>
      <c r="FDL2" s="212"/>
      <c r="FDM2" s="212"/>
      <c r="FDN2" s="212"/>
      <c r="FDO2" s="212"/>
      <c r="FDP2" s="212"/>
      <c r="FDQ2" s="212"/>
      <c r="FDR2" s="212"/>
      <c r="FDS2" s="212"/>
      <c r="FDT2" s="212"/>
      <c r="FDU2" s="212"/>
      <c r="FDV2" s="212"/>
      <c r="FDW2" s="212"/>
      <c r="FDX2" s="212"/>
      <c r="FDY2" s="212"/>
      <c r="FDZ2" s="212"/>
      <c r="FEA2" s="212"/>
      <c r="FEB2" s="212"/>
      <c r="FEC2" s="212"/>
      <c r="FED2" s="212"/>
      <c r="FEE2" s="212"/>
      <c r="FEF2" s="212"/>
      <c r="FEG2" s="212"/>
      <c r="FEH2" s="212"/>
      <c r="FEI2" s="212"/>
      <c r="FEJ2" s="212"/>
      <c r="FEK2" s="212"/>
      <c r="FEL2" s="212"/>
      <c r="FEM2" s="212"/>
      <c r="FEN2" s="212"/>
      <c r="FEO2" s="212"/>
      <c r="FEP2" s="212"/>
      <c r="FEQ2" s="212"/>
      <c r="FER2" s="212"/>
      <c r="FES2" s="212"/>
      <c r="FET2" s="212"/>
      <c r="FEU2" s="212"/>
      <c r="FEV2" s="212"/>
      <c r="FEW2" s="212"/>
      <c r="FEX2" s="212"/>
      <c r="FEY2" s="212"/>
      <c r="FEZ2" s="212"/>
      <c r="FFA2" s="212"/>
      <c r="FFB2" s="212"/>
      <c r="FFC2" s="212"/>
      <c r="FFD2" s="212"/>
      <c r="FFE2" s="212"/>
      <c r="FFF2" s="212"/>
      <c r="FFG2" s="212"/>
      <c r="FFH2" s="212"/>
      <c r="FFI2" s="212"/>
      <c r="FFJ2" s="212"/>
      <c r="FFK2" s="212"/>
      <c r="FFL2" s="212"/>
      <c r="FFM2" s="212"/>
      <c r="FFN2" s="212"/>
      <c r="FFO2" s="212"/>
      <c r="FFP2" s="212"/>
      <c r="FFQ2" s="212"/>
      <c r="FFR2" s="212"/>
      <c r="FFS2" s="212"/>
      <c r="FFT2" s="212"/>
      <c r="FFU2" s="212"/>
      <c r="FFV2" s="212"/>
      <c r="FFW2" s="212"/>
      <c r="FFX2" s="212"/>
      <c r="FFY2" s="212"/>
      <c r="FFZ2" s="212"/>
      <c r="FGA2" s="212"/>
      <c r="FGB2" s="212"/>
      <c r="FGC2" s="212"/>
      <c r="FGD2" s="212"/>
      <c r="FGE2" s="212"/>
      <c r="FGF2" s="212"/>
      <c r="FGG2" s="212"/>
      <c r="FGH2" s="212"/>
      <c r="FGI2" s="212"/>
      <c r="FGJ2" s="212"/>
      <c r="FGK2" s="212"/>
      <c r="FGL2" s="212"/>
      <c r="FGM2" s="212"/>
      <c r="FGN2" s="212"/>
      <c r="FGO2" s="212"/>
      <c r="FGP2" s="212"/>
      <c r="FGQ2" s="212"/>
      <c r="FGR2" s="212"/>
      <c r="FGS2" s="212"/>
      <c r="FGT2" s="212"/>
      <c r="FGU2" s="212"/>
      <c r="FGV2" s="212"/>
      <c r="FGW2" s="212"/>
      <c r="FGX2" s="212"/>
      <c r="FGY2" s="212"/>
      <c r="FGZ2" s="212"/>
      <c r="FHA2" s="212"/>
      <c r="FHB2" s="212"/>
      <c r="FHC2" s="212"/>
      <c r="FHD2" s="212"/>
      <c r="FHE2" s="212"/>
      <c r="FHF2" s="212"/>
      <c r="FHG2" s="212"/>
      <c r="FHH2" s="212"/>
      <c r="FHI2" s="212"/>
      <c r="FHJ2" s="212"/>
      <c r="FHK2" s="212"/>
      <c r="FHL2" s="212"/>
      <c r="FHM2" s="212"/>
      <c r="FHN2" s="212"/>
      <c r="FHO2" s="212"/>
      <c r="FHP2" s="212"/>
      <c r="FHQ2" s="212"/>
      <c r="FHR2" s="212"/>
      <c r="FHS2" s="212"/>
      <c r="FHT2" s="212"/>
      <c r="FHU2" s="212"/>
      <c r="FHV2" s="212"/>
      <c r="FHW2" s="212"/>
      <c r="FHX2" s="212"/>
      <c r="FHY2" s="212"/>
      <c r="FHZ2" s="212"/>
      <c r="FIA2" s="212"/>
      <c r="FIB2" s="212"/>
      <c r="FIC2" s="212"/>
      <c r="FID2" s="212"/>
      <c r="FIE2" s="212"/>
      <c r="FIF2" s="212"/>
      <c r="FIG2" s="212"/>
      <c r="FIH2" s="212"/>
      <c r="FII2" s="212"/>
      <c r="FIJ2" s="212"/>
      <c r="FIK2" s="212"/>
      <c r="FIL2" s="212"/>
      <c r="FIM2" s="212"/>
      <c r="FIN2" s="212"/>
      <c r="FIO2" s="212"/>
      <c r="FIP2" s="212"/>
      <c r="FIQ2" s="212"/>
      <c r="FIR2" s="212"/>
      <c r="FIS2" s="212"/>
      <c r="FIT2" s="212"/>
      <c r="FIU2" s="212"/>
      <c r="FIV2" s="212"/>
      <c r="FIW2" s="212"/>
      <c r="FIX2" s="212"/>
      <c r="FIY2" s="212"/>
      <c r="FIZ2" s="212"/>
      <c r="FJA2" s="212"/>
      <c r="FJB2" s="212"/>
      <c r="FJC2" s="212"/>
      <c r="FJD2" s="212"/>
      <c r="FJE2" s="212"/>
      <c r="FJF2" s="212"/>
      <c r="FJG2" s="212"/>
      <c r="FJH2" s="212"/>
      <c r="FJI2" s="212"/>
      <c r="FJJ2" s="212"/>
      <c r="FJK2" s="212"/>
      <c r="FJL2" s="212"/>
      <c r="FJM2" s="212"/>
      <c r="FJN2" s="212"/>
      <c r="FJO2" s="212"/>
      <c r="FJP2" s="212"/>
      <c r="FJQ2" s="212"/>
      <c r="FJR2" s="212"/>
      <c r="FJS2" s="212"/>
      <c r="FJT2" s="212"/>
      <c r="FJU2" s="212"/>
      <c r="FJV2" s="212"/>
      <c r="FJW2" s="212"/>
      <c r="FJX2" s="212"/>
      <c r="FJY2" s="212"/>
      <c r="FJZ2" s="212"/>
      <c r="FKA2" s="212"/>
      <c r="FKB2" s="212"/>
      <c r="FKC2" s="212"/>
      <c r="FKD2" s="212"/>
      <c r="FKE2" s="212"/>
      <c r="FKF2" s="212"/>
      <c r="FKG2" s="212"/>
      <c r="FKH2" s="212"/>
      <c r="FKI2" s="212"/>
      <c r="FKJ2" s="212"/>
      <c r="FKK2" s="212"/>
      <c r="FKL2" s="212"/>
      <c r="FKM2" s="212"/>
      <c r="FKN2" s="212"/>
      <c r="FKO2" s="212"/>
      <c r="FKP2" s="212"/>
      <c r="FKQ2" s="212"/>
      <c r="FKR2" s="212"/>
      <c r="FKS2" s="212"/>
      <c r="FKT2" s="212"/>
      <c r="FKU2" s="212"/>
      <c r="FKV2" s="212"/>
      <c r="FKW2" s="212"/>
      <c r="FKX2" s="212"/>
      <c r="FKY2" s="212"/>
      <c r="FKZ2" s="212"/>
      <c r="FLA2" s="212"/>
      <c r="FLB2" s="212"/>
      <c r="FLC2" s="212"/>
      <c r="FLD2" s="212"/>
      <c r="FLE2" s="212"/>
      <c r="FLF2" s="212"/>
      <c r="FLG2" s="212"/>
      <c r="FLH2" s="212"/>
      <c r="FLI2" s="212"/>
      <c r="FLJ2" s="212"/>
      <c r="FLK2" s="212"/>
      <c r="FLL2" s="212"/>
      <c r="FLM2" s="212"/>
      <c r="FLN2" s="212"/>
      <c r="FLO2" s="212"/>
      <c r="FLP2" s="212"/>
      <c r="FLQ2" s="212"/>
      <c r="FLR2" s="212"/>
      <c r="FLS2" s="212"/>
      <c r="FLT2" s="212"/>
      <c r="FLU2" s="212"/>
      <c r="FLV2" s="212"/>
      <c r="FLW2" s="212"/>
      <c r="FLX2" s="212"/>
      <c r="FLY2" s="212"/>
      <c r="FLZ2" s="212"/>
      <c r="FMA2" s="212"/>
      <c r="FMB2" s="212"/>
      <c r="FMC2" s="212"/>
      <c r="FMD2" s="212"/>
      <c r="FME2" s="212"/>
      <c r="FMF2" s="212"/>
      <c r="FMG2" s="212"/>
      <c r="FMH2" s="212"/>
      <c r="FMI2" s="212"/>
      <c r="FMJ2" s="212"/>
      <c r="FMK2" s="212"/>
      <c r="FML2" s="212"/>
      <c r="FMM2" s="212"/>
      <c r="FMN2" s="212"/>
      <c r="FMO2" s="212"/>
      <c r="FMP2" s="212"/>
      <c r="FMQ2" s="212"/>
      <c r="FMR2" s="212"/>
      <c r="FMS2" s="212"/>
      <c r="FMT2" s="212"/>
      <c r="FMU2" s="212"/>
      <c r="FMV2" s="212"/>
      <c r="FMW2" s="212"/>
      <c r="FMX2" s="212"/>
      <c r="FMY2" s="212"/>
      <c r="FMZ2" s="212"/>
      <c r="FNA2" s="212"/>
      <c r="FNB2" s="212"/>
      <c r="FNC2" s="212"/>
      <c r="FND2" s="212"/>
      <c r="FNE2" s="212"/>
      <c r="FNF2" s="212"/>
      <c r="FNG2" s="212"/>
      <c r="FNH2" s="212"/>
      <c r="FNI2" s="212"/>
      <c r="FNJ2" s="212"/>
      <c r="FNK2" s="212"/>
      <c r="FNL2" s="212"/>
      <c r="FNM2" s="212"/>
      <c r="FNN2" s="212"/>
      <c r="FNO2" s="212"/>
      <c r="FNP2" s="212"/>
      <c r="FNQ2" s="212"/>
      <c r="FNR2" s="212"/>
      <c r="FNS2" s="212"/>
      <c r="FNT2" s="212"/>
      <c r="FNU2" s="212"/>
      <c r="FNV2" s="212"/>
      <c r="FNW2" s="212"/>
      <c r="FNX2" s="212"/>
      <c r="FNY2" s="212"/>
      <c r="FNZ2" s="212"/>
      <c r="FOA2" s="212"/>
      <c r="FOB2" s="212"/>
      <c r="FOC2" s="212"/>
      <c r="FOD2" s="212"/>
      <c r="FOE2" s="212"/>
      <c r="FOF2" s="212"/>
      <c r="FOG2" s="212"/>
      <c r="FOH2" s="212"/>
      <c r="FOI2" s="212"/>
      <c r="FOJ2" s="212"/>
      <c r="FOK2" s="212"/>
      <c r="FOL2" s="212"/>
      <c r="FOM2" s="212"/>
      <c r="FON2" s="212"/>
      <c r="FOO2" s="212"/>
      <c r="FOP2" s="212"/>
      <c r="FOQ2" s="212"/>
      <c r="FOR2" s="212"/>
      <c r="FOS2" s="212"/>
      <c r="FOT2" s="212"/>
      <c r="FOU2" s="212"/>
      <c r="FOV2" s="212"/>
      <c r="FOW2" s="212"/>
      <c r="FOX2" s="212"/>
      <c r="FOY2" s="212"/>
      <c r="FOZ2" s="212"/>
      <c r="FPA2" s="212"/>
      <c r="FPB2" s="212"/>
      <c r="FPC2" s="212"/>
      <c r="FPD2" s="212"/>
      <c r="FPE2" s="212"/>
      <c r="FPF2" s="212"/>
      <c r="FPG2" s="212"/>
      <c r="FPH2" s="212"/>
      <c r="FPI2" s="212"/>
      <c r="FPJ2" s="212"/>
      <c r="FPK2" s="212"/>
      <c r="FPL2" s="212"/>
      <c r="FPM2" s="212"/>
      <c r="FPN2" s="212"/>
      <c r="FPO2" s="212"/>
      <c r="FPP2" s="212"/>
      <c r="FPQ2" s="212"/>
      <c r="FPR2" s="212"/>
      <c r="FPS2" s="212"/>
      <c r="FPT2" s="212"/>
      <c r="FPU2" s="212"/>
      <c r="FPV2" s="212"/>
      <c r="FPW2" s="212"/>
      <c r="FPX2" s="212"/>
      <c r="FPY2" s="212"/>
      <c r="FPZ2" s="212"/>
      <c r="FQA2" s="212"/>
      <c r="FQB2" s="212"/>
      <c r="FQC2" s="212"/>
      <c r="FQD2" s="212"/>
      <c r="FQE2" s="212"/>
      <c r="FQF2" s="212"/>
      <c r="FQG2" s="212"/>
      <c r="FQH2" s="212"/>
      <c r="FQI2" s="212"/>
      <c r="FQJ2" s="212"/>
      <c r="FQK2" s="212"/>
      <c r="FQL2" s="212"/>
      <c r="FQM2" s="212"/>
      <c r="FQN2" s="212"/>
      <c r="FQO2" s="212"/>
      <c r="FQP2" s="212"/>
      <c r="FQQ2" s="212"/>
      <c r="FQR2" s="212"/>
      <c r="FQS2" s="212"/>
      <c r="FQT2" s="212"/>
      <c r="FQU2" s="212"/>
      <c r="FQV2" s="212"/>
      <c r="FQW2" s="212"/>
      <c r="FQX2" s="212"/>
      <c r="FQY2" s="212"/>
      <c r="FQZ2" s="212"/>
      <c r="FRA2" s="212"/>
      <c r="FRB2" s="212"/>
      <c r="FRC2" s="212"/>
      <c r="FRD2" s="212"/>
      <c r="FRE2" s="212"/>
      <c r="FRF2" s="212"/>
      <c r="FRG2" s="212"/>
      <c r="FRH2" s="212"/>
      <c r="FRI2" s="212"/>
      <c r="FRJ2" s="212"/>
      <c r="FRK2" s="212"/>
      <c r="FRL2" s="212"/>
      <c r="FRM2" s="212"/>
      <c r="FRN2" s="212"/>
      <c r="FRO2" s="212"/>
      <c r="FRP2" s="212"/>
      <c r="FRQ2" s="212"/>
      <c r="FRR2" s="212"/>
      <c r="FRS2" s="212"/>
      <c r="FRT2" s="212"/>
      <c r="FRU2" s="212"/>
      <c r="FRV2" s="212"/>
      <c r="FRW2" s="212"/>
      <c r="FRX2" s="212"/>
      <c r="FRY2" s="212"/>
      <c r="FRZ2" s="212"/>
      <c r="FSA2" s="212"/>
      <c r="FSB2" s="212"/>
      <c r="FSC2" s="212"/>
      <c r="FSD2" s="212"/>
      <c r="FSE2" s="212"/>
      <c r="FSF2" s="212"/>
      <c r="FSG2" s="212"/>
      <c r="FSH2" s="212"/>
      <c r="FSI2" s="212"/>
      <c r="FSJ2" s="212"/>
      <c r="FSK2" s="212"/>
      <c r="FSL2" s="212"/>
      <c r="FSM2" s="212"/>
      <c r="FSN2" s="212"/>
      <c r="FSO2" s="212"/>
      <c r="FSP2" s="212"/>
      <c r="FSQ2" s="212"/>
      <c r="FSR2" s="212"/>
      <c r="FSS2" s="212"/>
      <c r="FST2" s="212"/>
      <c r="FSU2" s="212"/>
      <c r="FSV2" s="212"/>
      <c r="FSW2" s="212"/>
      <c r="FSX2" s="212"/>
      <c r="FSY2" s="212"/>
      <c r="FSZ2" s="212"/>
      <c r="FTA2" s="212"/>
      <c r="FTB2" s="212"/>
      <c r="FTC2" s="212"/>
      <c r="FTD2" s="212"/>
      <c r="FTE2" s="212"/>
      <c r="FTF2" s="212"/>
      <c r="FTG2" s="212"/>
      <c r="FTH2" s="212"/>
      <c r="FTI2" s="212"/>
      <c r="FTJ2" s="212"/>
      <c r="FTK2" s="212"/>
      <c r="FTL2" s="212"/>
      <c r="FTM2" s="212"/>
      <c r="FTN2" s="212"/>
      <c r="FTO2" s="212"/>
      <c r="FTP2" s="212"/>
      <c r="FTQ2" s="212"/>
      <c r="FTR2" s="212"/>
      <c r="FTS2" s="212"/>
      <c r="FTT2" s="212"/>
      <c r="FTU2" s="212"/>
      <c r="FTV2" s="212"/>
      <c r="FTW2" s="212"/>
      <c r="FTX2" s="212"/>
      <c r="FTY2" s="212"/>
      <c r="FTZ2" s="212"/>
      <c r="FUA2" s="212"/>
      <c r="FUB2" s="212"/>
      <c r="FUC2" s="212"/>
      <c r="FUD2" s="212"/>
      <c r="FUE2" s="212"/>
      <c r="FUF2" s="212"/>
      <c r="FUG2" s="212"/>
      <c r="FUH2" s="212"/>
      <c r="FUI2" s="212"/>
      <c r="FUJ2" s="212"/>
      <c r="FUK2" s="212"/>
      <c r="FUL2" s="212"/>
      <c r="FUM2" s="212"/>
      <c r="FUN2" s="212"/>
      <c r="FUO2" s="212"/>
      <c r="FUP2" s="212"/>
      <c r="FUQ2" s="212"/>
      <c r="FUR2" s="212"/>
      <c r="FUS2" s="212"/>
      <c r="FUT2" s="212"/>
      <c r="FUU2" s="212"/>
      <c r="FUV2" s="212"/>
      <c r="FUW2" s="212"/>
      <c r="FUX2" s="212"/>
      <c r="FUY2" s="212"/>
      <c r="FUZ2" s="212"/>
      <c r="FVA2" s="212"/>
      <c r="FVB2" s="212"/>
      <c r="FVC2" s="212"/>
      <c r="FVD2" s="212"/>
      <c r="FVE2" s="212"/>
      <c r="FVF2" s="212"/>
      <c r="FVG2" s="212"/>
      <c r="FVH2" s="212"/>
      <c r="FVI2" s="212"/>
      <c r="FVJ2" s="212"/>
      <c r="FVK2" s="212"/>
      <c r="FVL2" s="212"/>
      <c r="FVM2" s="212"/>
      <c r="FVN2" s="212"/>
      <c r="FVO2" s="212"/>
      <c r="FVP2" s="212"/>
      <c r="FVQ2" s="212"/>
      <c r="FVR2" s="212"/>
      <c r="FVS2" s="212"/>
      <c r="FVT2" s="212"/>
      <c r="FVU2" s="212"/>
      <c r="FVV2" s="212"/>
      <c r="FVW2" s="212"/>
      <c r="FVX2" s="212"/>
      <c r="FVY2" s="212"/>
      <c r="FVZ2" s="212"/>
      <c r="FWA2" s="212"/>
      <c r="FWB2" s="212"/>
      <c r="FWC2" s="212"/>
      <c r="FWD2" s="212"/>
      <c r="FWE2" s="212"/>
      <c r="FWF2" s="212"/>
      <c r="FWG2" s="212"/>
      <c r="FWH2" s="212"/>
      <c r="FWI2" s="212"/>
      <c r="FWJ2" s="212"/>
      <c r="FWK2" s="212"/>
      <c r="FWL2" s="212"/>
      <c r="FWM2" s="212"/>
      <c r="FWN2" s="212"/>
      <c r="FWO2" s="212"/>
      <c r="FWP2" s="212"/>
      <c r="FWQ2" s="212"/>
      <c r="FWR2" s="212"/>
      <c r="FWS2" s="212"/>
      <c r="FWT2" s="212"/>
      <c r="FWU2" s="212"/>
      <c r="FWV2" s="212"/>
      <c r="FWW2" s="212"/>
      <c r="FWX2" s="212"/>
      <c r="FWY2" s="212"/>
      <c r="FWZ2" s="212"/>
      <c r="FXA2" s="212"/>
      <c r="FXB2" s="212"/>
      <c r="FXC2" s="212"/>
      <c r="FXD2" s="212"/>
      <c r="FXE2" s="212"/>
      <c r="FXF2" s="212"/>
      <c r="FXG2" s="212"/>
      <c r="FXH2" s="212"/>
      <c r="FXI2" s="212"/>
      <c r="FXJ2" s="212"/>
      <c r="FXK2" s="212"/>
      <c r="FXL2" s="212"/>
      <c r="FXM2" s="212"/>
      <c r="FXN2" s="212"/>
      <c r="FXO2" s="212"/>
      <c r="FXP2" s="212"/>
      <c r="FXQ2" s="212"/>
      <c r="FXR2" s="212"/>
      <c r="FXS2" s="212"/>
      <c r="FXT2" s="212"/>
      <c r="FXU2" s="212"/>
      <c r="FXV2" s="212"/>
      <c r="FXW2" s="212"/>
      <c r="FXX2" s="212"/>
      <c r="FXY2" s="212"/>
      <c r="FXZ2" s="212"/>
      <c r="FYA2" s="212"/>
      <c r="FYB2" s="212"/>
      <c r="FYC2" s="212"/>
      <c r="FYD2" s="212"/>
      <c r="FYE2" s="212"/>
      <c r="FYF2" s="212"/>
      <c r="FYG2" s="212"/>
      <c r="FYH2" s="212"/>
      <c r="FYI2" s="212"/>
      <c r="FYJ2" s="212"/>
      <c r="FYK2" s="212"/>
      <c r="FYL2" s="212"/>
      <c r="FYM2" s="212"/>
      <c r="FYN2" s="212"/>
      <c r="FYO2" s="212"/>
      <c r="FYP2" s="212"/>
      <c r="FYQ2" s="212"/>
      <c r="FYR2" s="212"/>
      <c r="FYS2" s="212"/>
      <c r="FYT2" s="212"/>
      <c r="FYU2" s="212"/>
      <c r="FYV2" s="212"/>
      <c r="FYW2" s="212"/>
      <c r="FYX2" s="212"/>
      <c r="FYY2" s="212"/>
      <c r="FYZ2" s="212"/>
      <c r="FZA2" s="212"/>
      <c r="FZB2" s="212"/>
      <c r="FZC2" s="212"/>
      <c r="FZD2" s="212"/>
      <c r="FZE2" s="212"/>
      <c r="FZF2" s="212"/>
      <c r="FZG2" s="212"/>
      <c r="FZH2" s="212"/>
      <c r="FZI2" s="212"/>
      <c r="FZJ2" s="212"/>
      <c r="FZK2" s="212"/>
      <c r="FZL2" s="212"/>
      <c r="FZM2" s="212"/>
      <c r="FZN2" s="212"/>
      <c r="FZO2" s="212"/>
      <c r="FZP2" s="212"/>
      <c r="FZQ2" s="212"/>
      <c r="FZR2" s="212"/>
      <c r="FZS2" s="212"/>
      <c r="FZT2" s="212"/>
      <c r="FZU2" s="212"/>
      <c r="FZV2" s="212"/>
      <c r="FZW2" s="212"/>
      <c r="FZX2" s="212"/>
      <c r="FZY2" s="212"/>
      <c r="FZZ2" s="212"/>
      <c r="GAA2" s="212"/>
      <c r="GAB2" s="212"/>
      <c r="GAC2" s="212"/>
      <c r="GAD2" s="212"/>
      <c r="GAE2" s="212"/>
      <c r="GAF2" s="212"/>
      <c r="GAG2" s="212"/>
      <c r="GAH2" s="212"/>
      <c r="GAI2" s="212"/>
      <c r="GAJ2" s="212"/>
      <c r="GAK2" s="212"/>
      <c r="GAL2" s="212"/>
      <c r="GAM2" s="212"/>
      <c r="GAN2" s="212"/>
      <c r="GAO2" s="212"/>
      <c r="GAP2" s="212"/>
      <c r="GAQ2" s="212"/>
      <c r="GAR2" s="212"/>
      <c r="GAS2" s="212"/>
      <c r="GAT2" s="212"/>
      <c r="GAU2" s="212"/>
      <c r="GAV2" s="212"/>
      <c r="GAW2" s="212"/>
      <c r="GAX2" s="212"/>
      <c r="GAY2" s="212"/>
      <c r="GAZ2" s="212"/>
      <c r="GBA2" s="212"/>
      <c r="GBB2" s="212"/>
      <c r="GBC2" s="212"/>
      <c r="GBD2" s="212"/>
      <c r="GBE2" s="212"/>
      <c r="GBF2" s="212"/>
      <c r="GBG2" s="212"/>
      <c r="GBH2" s="212"/>
      <c r="GBI2" s="212"/>
      <c r="GBJ2" s="212"/>
      <c r="GBK2" s="212"/>
      <c r="GBL2" s="212"/>
      <c r="GBM2" s="212"/>
      <c r="GBN2" s="212"/>
      <c r="GBO2" s="212"/>
      <c r="GBP2" s="212"/>
      <c r="GBQ2" s="212"/>
      <c r="GBR2" s="212"/>
      <c r="GBS2" s="212"/>
      <c r="GBT2" s="212"/>
      <c r="GBU2" s="212"/>
      <c r="GBV2" s="212"/>
      <c r="GBW2" s="212"/>
      <c r="GBX2" s="212"/>
      <c r="GBY2" s="212"/>
      <c r="GBZ2" s="212"/>
      <c r="GCA2" s="212"/>
      <c r="GCB2" s="212"/>
      <c r="GCC2" s="212"/>
      <c r="GCD2" s="212"/>
      <c r="GCE2" s="212"/>
      <c r="GCF2" s="212"/>
      <c r="GCG2" s="212"/>
      <c r="GCH2" s="212"/>
      <c r="GCI2" s="212"/>
      <c r="GCJ2" s="212"/>
      <c r="GCK2" s="212"/>
      <c r="GCL2" s="212"/>
      <c r="GCM2" s="212"/>
      <c r="GCN2" s="212"/>
      <c r="GCO2" s="212"/>
      <c r="GCP2" s="212"/>
      <c r="GCQ2" s="212"/>
      <c r="GCR2" s="212"/>
      <c r="GCS2" s="212"/>
      <c r="GCT2" s="212"/>
      <c r="GCU2" s="212"/>
      <c r="GCV2" s="212"/>
      <c r="GCW2" s="212"/>
      <c r="GCX2" s="212"/>
      <c r="GCY2" s="212"/>
      <c r="GCZ2" s="212"/>
      <c r="GDA2" s="212"/>
      <c r="GDB2" s="212"/>
      <c r="GDC2" s="212"/>
      <c r="GDD2" s="212"/>
      <c r="GDE2" s="212"/>
      <c r="GDF2" s="212"/>
      <c r="GDG2" s="212"/>
      <c r="GDH2" s="212"/>
      <c r="GDI2" s="212"/>
      <c r="GDJ2" s="212"/>
      <c r="GDK2" s="212"/>
      <c r="GDL2" s="212"/>
      <c r="GDM2" s="212"/>
      <c r="GDN2" s="212"/>
      <c r="GDO2" s="212"/>
      <c r="GDP2" s="212"/>
      <c r="GDQ2" s="212"/>
      <c r="GDR2" s="212"/>
      <c r="GDS2" s="212"/>
      <c r="GDT2" s="212"/>
      <c r="GDU2" s="212"/>
      <c r="GDV2" s="212"/>
      <c r="GDW2" s="212"/>
      <c r="GDX2" s="212"/>
      <c r="GDY2" s="212"/>
      <c r="GDZ2" s="212"/>
      <c r="GEA2" s="212"/>
      <c r="GEB2" s="212"/>
      <c r="GEC2" s="212"/>
      <c r="GED2" s="212"/>
      <c r="GEE2" s="212"/>
      <c r="GEF2" s="212"/>
      <c r="GEG2" s="212"/>
      <c r="GEH2" s="212"/>
      <c r="GEI2" s="212"/>
      <c r="GEJ2" s="212"/>
      <c r="GEK2" s="212"/>
      <c r="GEL2" s="212"/>
      <c r="GEM2" s="212"/>
      <c r="GEN2" s="212"/>
      <c r="GEO2" s="212"/>
      <c r="GEP2" s="212"/>
      <c r="GEQ2" s="212"/>
      <c r="GER2" s="212"/>
      <c r="GES2" s="212"/>
      <c r="GET2" s="212"/>
      <c r="GEU2" s="212"/>
      <c r="GEV2" s="212"/>
      <c r="GEW2" s="212"/>
      <c r="GEX2" s="212"/>
      <c r="GEY2" s="212"/>
      <c r="GEZ2" s="212"/>
      <c r="GFA2" s="212"/>
      <c r="GFB2" s="212"/>
      <c r="GFC2" s="212"/>
      <c r="GFD2" s="212"/>
      <c r="GFE2" s="212"/>
      <c r="GFF2" s="212"/>
      <c r="GFG2" s="212"/>
      <c r="GFH2" s="212"/>
      <c r="GFI2" s="212"/>
      <c r="GFJ2" s="212"/>
      <c r="GFK2" s="212"/>
      <c r="GFL2" s="212"/>
      <c r="GFM2" s="212"/>
      <c r="GFN2" s="212"/>
      <c r="GFO2" s="212"/>
      <c r="GFP2" s="212"/>
      <c r="GFQ2" s="212"/>
      <c r="GFR2" s="212"/>
      <c r="GFS2" s="212"/>
      <c r="GFT2" s="212"/>
      <c r="GFU2" s="212"/>
      <c r="GFV2" s="212"/>
      <c r="GFW2" s="212"/>
      <c r="GFX2" s="212"/>
      <c r="GFY2" s="212"/>
      <c r="GFZ2" s="212"/>
      <c r="GGA2" s="212"/>
      <c r="GGB2" s="212"/>
      <c r="GGC2" s="212"/>
      <c r="GGD2" s="212"/>
      <c r="GGE2" s="212"/>
      <c r="GGF2" s="212"/>
      <c r="GGG2" s="212"/>
      <c r="GGH2" s="212"/>
      <c r="GGI2" s="212"/>
      <c r="GGJ2" s="212"/>
      <c r="GGK2" s="212"/>
      <c r="GGL2" s="212"/>
      <c r="GGM2" s="212"/>
      <c r="GGN2" s="212"/>
      <c r="GGO2" s="212"/>
      <c r="GGP2" s="212"/>
      <c r="GGQ2" s="212"/>
      <c r="GGR2" s="212"/>
      <c r="GGS2" s="212"/>
      <c r="GGT2" s="212"/>
      <c r="GGU2" s="212"/>
      <c r="GGV2" s="212"/>
      <c r="GGW2" s="212"/>
      <c r="GGX2" s="212"/>
      <c r="GGY2" s="212"/>
      <c r="GGZ2" s="212"/>
      <c r="GHA2" s="212"/>
      <c r="GHB2" s="212"/>
      <c r="GHC2" s="212"/>
      <c r="GHD2" s="212"/>
      <c r="GHE2" s="212"/>
      <c r="GHF2" s="212"/>
      <c r="GHG2" s="212"/>
      <c r="GHH2" s="212"/>
      <c r="GHI2" s="212"/>
      <c r="GHJ2" s="212"/>
      <c r="GHK2" s="212"/>
      <c r="GHL2" s="212"/>
      <c r="GHM2" s="212"/>
      <c r="GHN2" s="212"/>
      <c r="GHO2" s="212"/>
      <c r="GHP2" s="212"/>
      <c r="GHQ2" s="212"/>
      <c r="GHR2" s="212"/>
      <c r="GHS2" s="212"/>
      <c r="GHT2" s="212"/>
      <c r="GHU2" s="212"/>
      <c r="GHV2" s="212"/>
      <c r="GHW2" s="212"/>
      <c r="GHX2" s="212"/>
      <c r="GHY2" s="212"/>
      <c r="GHZ2" s="212"/>
      <c r="GIA2" s="212"/>
      <c r="GIB2" s="212"/>
      <c r="GIC2" s="212"/>
      <c r="GID2" s="212"/>
      <c r="GIE2" s="212"/>
      <c r="GIF2" s="212"/>
      <c r="GIG2" s="212"/>
      <c r="GIH2" s="212"/>
      <c r="GII2" s="212"/>
      <c r="GIJ2" s="212"/>
      <c r="GIK2" s="212"/>
      <c r="GIL2" s="212"/>
      <c r="GIM2" s="212"/>
      <c r="GIN2" s="212"/>
      <c r="GIO2" s="212"/>
      <c r="GIP2" s="212"/>
      <c r="GIQ2" s="212"/>
      <c r="GIR2" s="212"/>
      <c r="GIS2" s="212"/>
      <c r="GIT2" s="212"/>
      <c r="GIU2" s="212"/>
      <c r="GIV2" s="212"/>
      <c r="GIW2" s="212"/>
      <c r="GIX2" s="212"/>
      <c r="GIY2" s="212"/>
      <c r="GIZ2" s="212"/>
      <c r="GJA2" s="212"/>
      <c r="GJB2" s="212"/>
      <c r="GJC2" s="212"/>
      <c r="GJD2" s="212"/>
      <c r="GJE2" s="212"/>
      <c r="GJF2" s="212"/>
      <c r="GJG2" s="212"/>
      <c r="GJH2" s="212"/>
      <c r="GJI2" s="212"/>
      <c r="GJJ2" s="212"/>
      <c r="GJK2" s="212"/>
      <c r="GJL2" s="212"/>
      <c r="GJM2" s="212"/>
      <c r="GJN2" s="212"/>
      <c r="GJO2" s="212"/>
      <c r="GJP2" s="212"/>
      <c r="GJQ2" s="212"/>
      <c r="GJR2" s="212"/>
      <c r="GJS2" s="212"/>
      <c r="GJT2" s="212"/>
      <c r="GJU2" s="212"/>
      <c r="GJV2" s="212"/>
      <c r="GJW2" s="212"/>
      <c r="GJX2" s="212"/>
      <c r="GJY2" s="212"/>
      <c r="GJZ2" s="212"/>
      <c r="GKA2" s="212"/>
      <c r="GKB2" s="212"/>
      <c r="GKC2" s="212"/>
      <c r="GKD2" s="212"/>
      <c r="GKE2" s="212"/>
      <c r="GKF2" s="212"/>
      <c r="GKG2" s="212"/>
      <c r="GKH2" s="212"/>
      <c r="GKI2" s="212"/>
      <c r="GKJ2" s="212"/>
      <c r="GKK2" s="212"/>
      <c r="GKL2" s="212"/>
      <c r="GKM2" s="212"/>
      <c r="GKN2" s="212"/>
      <c r="GKO2" s="212"/>
      <c r="GKP2" s="212"/>
      <c r="GKQ2" s="212"/>
      <c r="GKR2" s="212"/>
      <c r="GKS2" s="212"/>
      <c r="GKT2" s="212"/>
      <c r="GKU2" s="212"/>
      <c r="GKV2" s="212"/>
      <c r="GKW2" s="212"/>
      <c r="GKX2" s="212"/>
      <c r="GKY2" s="212"/>
      <c r="GKZ2" s="212"/>
      <c r="GLA2" s="212"/>
      <c r="GLB2" s="212"/>
      <c r="GLC2" s="212"/>
      <c r="GLD2" s="212"/>
      <c r="GLE2" s="212"/>
      <c r="GLF2" s="212"/>
      <c r="GLG2" s="212"/>
      <c r="GLH2" s="212"/>
      <c r="GLI2" s="212"/>
      <c r="GLJ2" s="212"/>
      <c r="GLK2" s="212"/>
      <c r="GLL2" s="212"/>
      <c r="GLM2" s="212"/>
      <c r="GLN2" s="212"/>
      <c r="GLO2" s="212"/>
      <c r="GLP2" s="212"/>
      <c r="GLQ2" s="212"/>
      <c r="GLR2" s="212"/>
      <c r="GLS2" s="212"/>
      <c r="GLT2" s="212"/>
      <c r="GLU2" s="212"/>
      <c r="GLV2" s="212"/>
      <c r="GLW2" s="212"/>
      <c r="GLX2" s="212"/>
      <c r="GLY2" s="212"/>
      <c r="GLZ2" s="212"/>
      <c r="GMA2" s="212"/>
      <c r="GMB2" s="212"/>
      <c r="GMC2" s="212"/>
      <c r="GMD2" s="212"/>
      <c r="GME2" s="212"/>
      <c r="GMF2" s="212"/>
      <c r="GMG2" s="212"/>
      <c r="GMH2" s="212"/>
      <c r="GMI2" s="212"/>
      <c r="GMJ2" s="212"/>
      <c r="GMK2" s="212"/>
      <c r="GML2" s="212"/>
      <c r="GMM2" s="212"/>
      <c r="GMN2" s="212"/>
      <c r="GMO2" s="212"/>
      <c r="GMP2" s="212"/>
      <c r="GMQ2" s="212"/>
      <c r="GMR2" s="212"/>
      <c r="GMS2" s="212"/>
      <c r="GMT2" s="212"/>
      <c r="GMU2" s="212"/>
      <c r="GMV2" s="212"/>
      <c r="GMW2" s="212"/>
      <c r="GMX2" s="212"/>
      <c r="GMY2" s="212"/>
      <c r="GMZ2" s="212"/>
      <c r="GNA2" s="212"/>
      <c r="GNB2" s="212"/>
      <c r="GNC2" s="212"/>
      <c r="GND2" s="212"/>
      <c r="GNE2" s="212"/>
      <c r="GNF2" s="212"/>
      <c r="GNG2" s="212"/>
      <c r="GNH2" s="212"/>
      <c r="GNI2" s="212"/>
      <c r="GNJ2" s="212"/>
      <c r="GNK2" s="212"/>
      <c r="GNL2" s="212"/>
      <c r="GNM2" s="212"/>
      <c r="GNN2" s="212"/>
      <c r="GNO2" s="212"/>
      <c r="GNP2" s="212"/>
      <c r="GNQ2" s="212"/>
      <c r="GNR2" s="212"/>
      <c r="GNS2" s="212"/>
      <c r="GNT2" s="212"/>
      <c r="GNU2" s="212"/>
      <c r="GNV2" s="212"/>
      <c r="GNW2" s="212"/>
      <c r="GNX2" s="212"/>
      <c r="GNY2" s="212"/>
      <c r="GNZ2" s="212"/>
      <c r="GOA2" s="212"/>
      <c r="GOB2" s="212"/>
      <c r="GOC2" s="212"/>
      <c r="GOD2" s="212"/>
      <c r="GOE2" s="212"/>
      <c r="GOF2" s="212"/>
      <c r="GOG2" s="212"/>
      <c r="GOH2" s="212"/>
      <c r="GOI2" s="212"/>
      <c r="GOJ2" s="212"/>
      <c r="GOK2" s="212"/>
      <c r="GOL2" s="212"/>
      <c r="GOM2" s="212"/>
      <c r="GON2" s="212"/>
      <c r="GOO2" s="212"/>
      <c r="GOP2" s="212"/>
      <c r="GOQ2" s="212"/>
      <c r="GOR2" s="212"/>
      <c r="GOS2" s="212"/>
      <c r="GOT2" s="212"/>
      <c r="GOU2" s="212"/>
      <c r="GOV2" s="212"/>
      <c r="GOW2" s="212"/>
      <c r="GOX2" s="212"/>
      <c r="GOY2" s="212"/>
      <c r="GOZ2" s="212"/>
      <c r="GPA2" s="212"/>
      <c r="GPB2" s="212"/>
      <c r="GPC2" s="212"/>
      <c r="GPD2" s="212"/>
      <c r="GPE2" s="212"/>
      <c r="GPF2" s="212"/>
      <c r="GPG2" s="212"/>
      <c r="GPH2" s="212"/>
      <c r="GPI2" s="212"/>
      <c r="GPJ2" s="212"/>
      <c r="GPK2" s="212"/>
      <c r="GPL2" s="212"/>
      <c r="GPM2" s="212"/>
      <c r="GPN2" s="212"/>
      <c r="GPO2" s="212"/>
      <c r="GPP2" s="212"/>
      <c r="GPQ2" s="212"/>
      <c r="GPR2" s="212"/>
      <c r="GPS2" s="212"/>
      <c r="GPT2" s="212"/>
      <c r="GPU2" s="212"/>
      <c r="GPV2" s="212"/>
      <c r="GPW2" s="212"/>
      <c r="GPX2" s="212"/>
      <c r="GPY2" s="212"/>
      <c r="GPZ2" s="212"/>
      <c r="GQA2" s="212"/>
      <c r="GQB2" s="212"/>
      <c r="GQC2" s="212"/>
      <c r="GQD2" s="212"/>
      <c r="GQE2" s="212"/>
      <c r="GQF2" s="212"/>
      <c r="GQG2" s="212"/>
      <c r="GQH2" s="212"/>
      <c r="GQI2" s="212"/>
      <c r="GQJ2" s="212"/>
      <c r="GQK2" s="212"/>
      <c r="GQL2" s="212"/>
      <c r="GQM2" s="212"/>
      <c r="GQN2" s="212"/>
      <c r="GQO2" s="212"/>
      <c r="GQP2" s="212"/>
      <c r="GQQ2" s="212"/>
      <c r="GQR2" s="212"/>
      <c r="GQS2" s="212"/>
      <c r="GQT2" s="212"/>
      <c r="GQU2" s="212"/>
      <c r="GQV2" s="212"/>
      <c r="GQW2" s="212"/>
      <c r="GQX2" s="212"/>
      <c r="GQY2" s="212"/>
      <c r="GQZ2" s="212"/>
      <c r="GRA2" s="212"/>
      <c r="GRB2" s="212"/>
      <c r="GRC2" s="212"/>
      <c r="GRD2" s="212"/>
      <c r="GRE2" s="212"/>
      <c r="GRF2" s="212"/>
      <c r="GRG2" s="212"/>
      <c r="GRH2" s="212"/>
      <c r="GRI2" s="212"/>
      <c r="GRJ2" s="212"/>
      <c r="GRK2" s="212"/>
      <c r="GRL2" s="212"/>
      <c r="GRM2" s="212"/>
      <c r="GRN2" s="212"/>
      <c r="GRO2" s="212"/>
      <c r="GRP2" s="212"/>
      <c r="GRQ2" s="212"/>
      <c r="GRR2" s="212"/>
      <c r="GRS2" s="212"/>
      <c r="GRT2" s="212"/>
      <c r="GRU2" s="212"/>
      <c r="GRV2" s="212"/>
      <c r="GRW2" s="212"/>
      <c r="GRX2" s="212"/>
      <c r="GRY2" s="212"/>
      <c r="GRZ2" s="212"/>
      <c r="GSA2" s="212"/>
      <c r="GSB2" s="212"/>
      <c r="GSC2" s="212"/>
      <c r="GSD2" s="212"/>
      <c r="GSE2" s="212"/>
      <c r="GSF2" s="212"/>
      <c r="GSG2" s="212"/>
      <c r="GSH2" s="212"/>
      <c r="GSI2" s="212"/>
      <c r="GSJ2" s="212"/>
      <c r="GSK2" s="212"/>
      <c r="GSL2" s="212"/>
      <c r="GSM2" s="212"/>
      <c r="GSN2" s="212"/>
      <c r="GSO2" s="212"/>
      <c r="GSP2" s="212"/>
      <c r="GSQ2" s="212"/>
      <c r="GSR2" s="212"/>
      <c r="GSS2" s="212"/>
      <c r="GST2" s="212"/>
      <c r="GSU2" s="212"/>
      <c r="GSV2" s="212"/>
      <c r="GSW2" s="212"/>
      <c r="GSX2" s="212"/>
      <c r="GSY2" s="212"/>
      <c r="GSZ2" s="212"/>
      <c r="GTA2" s="212"/>
      <c r="GTB2" s="212"/>
      <c r="GTC2" s="212"/>
      <c r="GTD2" s="212"/>
      <c r="GTE2" s="212"/>
      <c r="GTF2" s="212"/>
      <c r="GTG2" s="212"/>
      <c r="GTH2" s="212"/>
      <c r="GTI2" s="212"/>
      <c r="GTJ2" s="212"/>
      <c r="GTK2" s="212"/>
      <c r="GTL2" s="212"/>
      <c r="GTM2" s="212"/>
      <c r="GTN2" s="212"/>
      <c r="GTO2" s="212"/>
      <c r="GTP2" s="212"/>
      <c r="GTQ2" s="212"/>
      <c r="GTR2" s="212"/>
      <c r="GTS2" s="212"/>
      <c r="GTT2" s="212"/>
      <c r="GTU2" s="212"/>
      <c r="GTV2" s="212"/>
      <c r="GTW2" s="212"/>
      <c r="GTX2" s="212"/>
      <c r="GTY2" s="212"/>
      <c r="GTZ2" s="212"/>
      <c r="GUA2" s="212"/>
      <c r="GUB2" s="212"/>
      <c r="GUC2" s="212"/>
      <c r="GUD2" s="212"/>
      <c r="GUE2" s="212"/>
      <c r="GUF2" s="212"/>
      <c r="GUG2" s="212"/>
      <c r="GUH2" s="212"/>
      <c r="GUI2" s="212"/>
      <c r="GUJ2" s="212"/>
      <c r="GUK2" s="212"/>
      <c r="GUL2" s="212"/>
      <c r="GUM2" s="212"/>
      <c r="GUN2" s="212"/>
      <c r="GUO2" s="212"/>
      <c r="GUP2" s="212"/>
      <c r="GUQ2" s="212"/>
      <c r="GUR2" s="212"/>
      <c r="GUS2" s="212"/>
      <c r="GUT2" s="212"/>
      <c r="GUU2" s="212"/>
      <c r="GUV2" s="212"/>
      <c r="GUW2" s="212"/>
      <c r="GUX2" s="212"/>
      <c r="GUY2" s="212"/>
      <c r="GUZ2" s="212"/>
      <c r="GVA2" s="212"/>
      <c r="GVB2" s="212"/>
      <c r="GVC2" s="212"/>
      <c r="GVD2" s="212"/>
      <c r="GVE2" s="212"/>
      <c r="GVF2" s="212"/>
      <c r="GVG2" s="212"/>
      <c r="GVH2" s="212"/>
      <c r="GVI2" s="212"/>
      <c r="GVJ2" s="212"/>
      <c r="GVK2" s="212"/>
      <c r="GVL2" s="212"/>
      <c r="GVM2" s="212"/>
      <c r="GVN2" s="212"/>
      <c r="GVO2" s="212"/>
      <c r="GVP2" s="212"/>
      <c r="GVQ2" s="212"/>
      <c r="GVR2" s="212"/>
      <c r="GVS2" s="212"/>
      <c r="GVT2" s="212"/>
      <c r="GVU2" s="212"/>
      <c r="GVV2" s="212"/>
      <c r="GVW2" s="212"/>
      <c r="GVX2" s="212"/>
      <c r="GVY2" s="212"/>
      <c r="GVZ2" s="212"/>
      <c r="GWA2" s="212"/>
      <c r="GWB2" s="212"/>
      <c r="GWC2" s="212"/>
      <c r="GWD2" s="212"/>
      <c r="GWE2" s="212"/>
      <c r="GWF2" s="212"/>
      <c r="GWG2" s="212"/>
      <c r="GWH2" s="212"/>
      <c r="GWI2" s="212"/>
      <c r="GWJ2" s="212"/>
      <c r="GWK2" s="212"/>
      <c r="GWL2" s="212"/>
      <c r="GWM2" s="212"/>
      <c r="GWN2" s="212"/>
      <c r="GWO2" s="212"/>
      <c r="GWP2" s="212"/>
      <c r="GWQ2" s="212"/>
      <c r="GWR2" s="212"/>
      <c r="GWS2" s="212"/>
      <c r="GWT2" s="212"/>
      <c r="GWU2" s="212"/>
      <c r="GWV2" s="212"/>
      <c r="GWW2" s="212"/>
      <c r="GWX2" s="212"/>
      <c r="GWY2" s="212"/>
      <c r="GWZ2" s="212"/>
      <c r="GXA2" s="212"/>
      <c r="GXB2" s="212"/>
      <c r="GXC2" s="212"/>
      <c r="GXD2" s="212"/>
      <c r="GXE2" s="212"/>
      <c r="GXF2" s="212"/>
      <c r="GXG2" s="212"/>
      <c r="GXH2" s="212"/>
      <c r="GXI2" s="212"/>
      <c r="GXJ2" s="212"/>
      <c r="GXK2" s="212"/>
      <c r="GXL2" s="212"/>
      <c r="GXM2" s="212"/>
      <c r="GXN2" s="212"/>
      <c r="GXO2" s="212"/>
      <c r="GXP2" s="212"/>
      <c r="GXQ2" s="212"/>
      <c r="GXR2" s="212"/>
      <c r="GXS2" s="212"/>
      <c r="GXT2" s="212"/>
      <c r="GXU2" s="212"/>
      <c r="GXV2" s="212"/>
      <c r="GXW2" s="212"/>
      <c r="GXX2" s="212"/>
      <c r="GXY2" s="212"/>
      <c r="GXZ2" s="212"/>
      <c r="GYA2" s="212"/>
      <c r="GYB2" s="212"/>
      <c r="GYC2" s="212"/>
      <c r="GYD2" s="212"/>
      <c r="GYE2" s="212"/>
      <c r="GYF2" s="212"/>
      <c r="GYG2" s="212"/>
      <c r="GYH2" s="212"/>
      <c r="GYI2" s="212"/>
      <c r="GYJ2" s="212"/>
      <c r="GYK2" s="212"/>
      <c r="GYL2" s="212"/>
      <c r="GYM2" s="212"/>
      <c r="GYN2" s="212"/>
      <c r="GYO2" s="212"/>
      <c r="GYP2" s="212"/>
      <c r="GYQ2" s="212"/>
      <c r="GYR2" s="212"/>
      <c r="GYS2" s="212"/>
      <c r="GYT2" s="212"/>
      <c r="GYU2" s="212"/>
      <c r="GYV2" s="212"/>
      <c r="GYW2" s="212"/>
      <c r="GYX2" s="212"/>
      <c r="GYY2" s="212"/>
      <c r="GYZ2" s="212"/>
      <c r="GZA2" s="212"/>
      <c r="GZB2" s="212"/>
      <c r="GZC2" s="212"/>
      <c r="GZD2" s="212"/>
      <c r="GZE2" s="212"/>
      <c r="GZF2" s="212"/>
      <c r="GZG2" s="212"/>
      <c r="GZH2" s="212"/>
      <c r="GZI2" s="212"/>
      <c r="GZJ2" s="212"/>
      <c r="GZK2" s="212"/>
      <c r="GZL2" s="212"/>
      <c r="GZM2" s="212"/>
      <c r="GZN2" s="212"/>
      <c r="GZO2" s="212"/>
      <c r="GZP2" s="212"/>
      <c r="GZQ2" s="212"/>
      <c r="GZR2" s="212"/>
      <c r="GZS2" s="212"/>
      <c r="GZT2" s="212"/>
      <c r="GZU2" s="212"/>
      <c r="GZV2" s="212"/>
      <c r="GZW2" s="212"/>
      <c r="GZX2" s="212"/>
      <c r="GZY2" s="212"/>
      <c r="GZZ2" s="212"/>
      <c r="HAA2" s="212"/>
      <c r="HAB2" s="212"/>
      <c r="HAC2" s="212"/>
      <c r="HAD2" s="212"/>
      <c r="HAE2" s="212"/>
      <c r="HAF2" s="212"/>
      <c r="HAG2" s="212"/>
      <c r="HAH2" s="212"/>
      <c r="HAI2" s="212"/>
      <c r="HAJ2" s="212"/>
      <c r="HAK2" s="212"/>
      <c r="HAL2" s="212"/>
      <c r="HAM2" s="212"/>
      <c r="HAN2" s="212"/>
      <c r="HAO2" s="212"/>
      <c r="HAP2" s="212"/>
      <c r="HAQ2" s="212"/>
      <c r="HAR2" s="212"/>
      <c r="HAS2" s="212"/>
      <c r="HAT2" s="212"/>
      <c r="HAU2" s="212"/>
      <c r="HAV2" s="212"/>
      <c r="HAW2" s="212"/>
      <c r="HAX2" s="212"/>
      <c r="HAY2" s="212"/>
      <c r="HAZ2" s="212"/>
      <c r="HBA2" s="212"/>
      <c r="HBB2" s="212"/>
      <c r="HBC2" s="212"/>
      <c r="HBD2" s="212"/>
      <c r="HBE2" s="212"/>
      <c r="HBF2" s="212"/>
      <c r="HBG2" s="212"/>
      <c r="HBH2" s="212"/>
      <c r="HBI2" s="212"/>
      <c r="HBJ2" s="212"/>
      <c r="HBK2" s="212"/>
      <c r="HBL2" s="212"/>
      <c r="HBM2" s="212"/>
      <c r="HBN2" s="212"/>
      <c r="HBO2" s="212"/>
      <c r="HBP2" s="212"/>
      <c r="HBQ2" s="212"/>
      <c r="HBR2" s="212"/>
      <c r="HBS2" s="212"/>
      <c r="HBT2" s="212"/>
      <c r="HBU2" s="212"/>
      <c r="HBV2" s="212"/>
      <c r="HBW2" s="212"/>
      <c r="HBX2" s="212"/>
      <c r="HBY2" s="212"/>
      <c r="HBZ2" s="212"/>
      <c r="HCA2" s="212"/>
      <c r="HCB2" s="212"/>
      <c r="HCC2" s="212"/>
      <c r="HCD2" s="212"/>
      <c r="HCE2" s="212"/>
      <c r="HCF2" s="212"/>
      <c r="HCG2" s="212"/>
      <c r="HCH2" s="212"/>
      <c r="HCI2" s="212"/>
      <c r="HCJ2" s="212"/>
      <c r="HCK2" s="212"/>
      <c r="HCL2" s="212"/>
      <c r="HCM2" s="212"/>
      <c r="HCN2" s="212"/>
      <c r="HCO2" s="212"/>
      <c r="HCP2" s="212"/>
      <c r="HCQ2" s="212"/>
      <c r="HCR2" s="212"/>
      <c r="HCS2" s="212"/>
      <c r="HCT2" s="212"/>
      <c r="HCU2" s="212"/>
      <c r="HCV2" s="212"/>
      <c r="HCW2" s="212"/>
      <c r="HCX2" s="212"/>
      <c r="HCY2" s="212"/>
      <c r="HCZ2" s="212"/>
      <c r="HDA2" s="212"/>
      <c r="HDB2" s="212"/>
      <c r="HDC2" s="212"/>
      <c r="HDD2" s="212"/>
      <c r="HDE2" s="212"/>
      <c r="HDF2" s="212"/>
      <c r="HDG2" s="212"/>
      <c r="HDH2" s="212"/>
      <c r="HDI2" s="212"/>
      <c r="HDJ2" s="212"/>
      <c r="HDK2" s="212"/>
      <c r="HDL2" s="212"/>
      <c r="HDM2" s="212"/>
      <c r="HDN2" s="212"/>
      <c r="HDO2" s="212"/>
      <c r="HDP2" s="212"/>
      <c r="HDQ2" s="212"/>
      <c r="HDR2" s="212"/>
      <c r="HDS2" s="212"/>
      <c r="HDT2" s="212"/>
      <c r="HDU2" s="212"/>
      <c r="HDV2" s="212"/>
      <c r="HDW2" s="212"/>
      <c r="HDX2" s="212"/>
      <c r="HDY2" s="212"/>
      <c r="HDZ2" s="212"/>
      <c r="HEA2" s="212"/>
      <c r="HEB2" s="212"/>
      <c r="HEC2" s="212"/>
      <c r="HED2" s="212"/>
      <c r="HEE2" s="212"/>
      <c r="HEF2" s="212"/>
      <c r="HEG2" s="212"/>
      <c r="HEH2" s="212"/>
      <c r="HEI2" s="212"/>
      <c r="HEJ2" s="212"/>
      <c r="HEK2" s="212"/>
      <c r="HEL2" s="212"/>
      <c r="HEM2" s="212"/>
      <c r="HEN2" s="212"/>
      <c r="HEO2" s="212"/>
      <c r="HEP2" s="212"/>
      <c r="HEQ2" s="212"/>
      <c r="HER2" s="212"/>
      <c r="HES2" s="212"/>
      <c r="HET2" s="212"/>
      <c r="HEU2" s="212"/>
      <c r="HEV2" s="212"/>
      <c r="HEW2" s="212"/>
      <c r="HEX2" s="212"/>
      <c r="HEY2" s="212"/>
      <c r="HEZ2" s="212"/>
      <c r="HFA2" s="212"/>
      <c r="HFB2" s="212"/>
      <c r="HFC2" s="212"/>
      <c r="HFD2" s="212"/>
      <c r="HFE2" s="212"/>
      <c r="HFF2" s="212"/>
      <c r="HFG2" s="212"/>
      <c r="HFH2" s="212"/>
      <c r="HFI2" s="212"/>
      <c r="HFJ2" s="212"/>
      <c r="HFK2" s="212"/>
      <c r="HFL2" s="212"/>
      <c r="HFM2" s="212"/>
      <c r="HFN2" s="212"/>
      <c r="HFO2" s="212"/>
      <c r="HFP2" s="212"/>
      <c r="HFQ2" s="212"/>
      <c r="HFR2" s="212"/>
      <c r="HFS2" s="212"/>
      <c r="HFT2" s="212"/>
      <c r="HFU2" s="212"/>
      <c r="HFV2" s="212"/>
      <c r="HFW2" s="212"/>
      <c r="HFX2" s="212"/>
      <c r="HFY2" s="212"/>
      <c r="HFZ2" s="212"/>
      <c r="HGA2" s="212"/>
      <c r="HGB2" s="212"/>
      <c r="HGC2" s="212"/>
      <c r="HGD2" s="212"/>
      <c r="HGE2" s="212"/>
      <c r="HGF2" s="212"/>
      <c r="HGG2" s="212"/>
      <c r="HGH2" s="212"/>
      <c r="HGI2" s="212"/>
      <c r="HGJ2" s="212"/>
      <c r="HGK2" s="212"/>
      <c r="HGL2" s="212"/>
      <c r="HGM2" s="212"/>
      <c r="HGN2" s="212"/>
      <c r="HGO2" s="212"/>
      <c r="HGP2" s="212"/>
      <c r="HGQ2" s="212"/>
      <c r="HGR2" s="212"/>
      <c r="HGS2" s="212"/>
      <c r="HGT2" s="212"/>
      <c r="HGU2" s="212"/>
      <c r="HGV2" s="212"/>
      <c r="HGW2" s="212"/>
      <c r="HGX2" s="212"/>
      <c r="HGY2" s="212"/>
      <c r="HGZ2" s="212"/>
      <c r="HHA2" s="212"/>
      <c r="HHB2" s="212"/>
      <c r="HHC2" s="212"/>
      <c r="HHD2" s="212"/>
      <c r="HHE2" s="212"/>
      <c r="HHF2" s="212"/>
      <c r="HHG2" s="212"/>
      <c r="HHH2" s="212"/>
      <c r="HHI2" s="212"/>
      <c r="HHJ2" s="212"/>
      <c r="HHK2" s="212"/>
      <c r="HHL2" s="212"/>
      <c r="HHM2" s="212"/>
      <c r="HHN2" s="212"/>
      <c r="HHO2" s="212"/>
      <c r="HHP2" s="212"/>
      <c r="HHQ2" s="212"/>
      <c r="HHR2" s="212"/>
      <c r="HHS2" s="212"/>
      <c r="HHT2" s="212"/>
      <c r="HHU2" s="212"/>
      <c r="HHV2" s="212"/>
      <c r="HHW2" s="212"/>
      <c r="HHX2" s="212"/>
      <c r="HHY2" s="212"/>
      <c r="HHZ2" s="212"/>
      <c r="HIA2" s="212"/>
      <c r="HIB2" s="212"/>
      <c r="HIC2" s="212"/>
      <c r="HID2" s="212"/>
      <c r="HIE2" s="212"/>
      <c r="HIF2" s="212"/>
      <c r="HIG2" s="212"/>
      <c r="HIH2" s="212"/>
      <c r="HII2" s="212"/>
      <c r="HIJ2" s="212"/>
      <c r="HIK2" s="212"/>
      <c r="HIL2" s="212"/>
      <c r="HIM2" s="212"/>
      <c r="HIN2" s="212"/>
      <c r="HIO2" s="212"/>
      <c r="HIP2" s="212"/>
      <c r="HIQ2" s="212"/>
      <c r="HIR2" s="212"/>
      <c r="HIS2" s="212"/>
      <c r="HIT2" s="212"/>
      <c r="HIU2" s="212"/>
      <c r="HIV2" s="212"/>
      <c r="HIW2" s="212"/>
      <c r="HIX2" s="212"/>
      <c r="HIY2" s="212"/>
      <c r="HIZ2" s="212"/>
      <c r="HJA2" s="212"/>
      <c r="HJB2" s="212"/>
      <c r="HJC2" s="212"/>
      <c r="HJD2" s="212"/>
      <c r="HJE2" s="212"/>
      <c r="HJF2" s="212"/>
      <c r="HJG2" s="212"/>
      <c r="HJH2" s="212"/>
      <c r="HJI2" s="212"/>
      <c r="HJJ2" s="212"/>
      <c r="HJK2" s="212"/>
      <c r="HJL2" s="212"/>
      <c r="HJM2" s="212"/>
      <c r="HJN2" s="212"/>
      <c r="HJO2" s="212"/>
      <c r="HJP2" s="212"/>
      <c r="HJQ2" s="212"/>
      <c r="HJR2" s="212"/>
      <c r="HJS2" s="212"/>
      <c r="HJT2" s="212"/>
      <c r="HJU2" s="212"/>
      <c r="HJV2" s="212"/>
      <c r="HJW2" s="212"/>
      <c r="HJX2" s="212"/>
      <c r="HJY2" s="212"/>
      <c r="HJZ2" s="212"/>
      <c r="HKA2" s="212"/>
      <c r="HKB2" s="212"/>
      <c r="HKC2" s="212"/>
      <c r="HKD2" s="212"/>
      <c r="HKE2" s="212"/>
      <c r="HKF2" s="212"/>
      <c r="HKG2" s="212"/>
      <c r="HKH2" s="212"/>
      <c r="HKI2" s="212"/>
      <c r="HKJ2" s="212"/>
      <c r="HKK2" s="212"/>
      <c r="HKL2" s="212"/>
      <c r="HKM2" s="212"/>
      <c r="HKN2" s="212"/>
      <c r="HKO2" s="212"/>
      <c r="HKP2" s="212"/>
      <c r="HKQ2" s="212"/>
      <c r="HKR2" s="212"/>
      <c r="HKS2" s="212"/>
      <c r="HKT2" s="212"/>
      <c r="HKU2" s="212"/>
      <c r="HKV2" s="212"/>
      <c r="HKW2" s="212"/>
      <c r="HKX2" s="212"/>
      <c r="HKY2" s="212"/>
      <c r="HKZ2" s="212"/>
      <c r="HLA2" s="212"/>
      <c r="HLB2" s="212"/>
      <c r="HLC2" s="212"/>
      <c r="HLD2" s="212"/>
      <c r="HLE2" s="212"/>
      <c r="HLF2" s="212"/>
      <c r="HLG2" s="212"/>
      <c r="HLH2" s="212"/>
      <c r="HLI2" s="212"/>
      <c r="HLJ2" s="212"/>
      <c r="HLK2" s="212"/>
      <c r="HLL2" s="212"/>
      <c r="HLM2" s="212"/>
      <c r="HLN2" s="212"/>
      <c r="HLO2" s="212"/>
      <c r="HLP2" s="212"/>
      <c r="HLQ2" s="212"/>
      <c r="HLR2" s="212"/>
      <c r="HLS2" s="212"/>
      <c r="HLT2" s="212"/>
      <c r="HLU2" s="212"/>
      <c r="HLV2" s="212"/>
      <c r="HLW2" s="212"/>
      <c r="HLX2" s="212"/>
      <c r="HLY2" s="212"/>
      <c r="HLZ2" s="212"/>
      <c r="HMA2" s="212"/>
      <c r="HMB2" s="212"/>
      <c r="HMC2" s="212"/>
      <c r="HMD2" s="212"/>
      <c r="HME2" s="212"/>
      <c r="HMF2" s="212"/>
      <c r="HMG2" s="212"/>
      <c r="HMH2" s="212"/>
      <c r="HMI2" s="212"/>
      <c r="HMJ2" s="212"/>
      <c r="HMK2" s="212"/>
      <c r="HML2" s="212"/>
      <c r="HMM2" s="212"/>
      <c r="HMN2" s="212"/>
      <c r="HMO2" s="212"/>
      <c r="HMP2" s="212"/>
      <c r="HMQ2" s="212"/>
      <c r="HMR2" s="212"/>
      <c r="HMS2" s="212"/>
      <c r="HMT2" s="212"/>
      <c r="HMU2" s="212"/>
      <c r="HMV2" s="212"/>
      <c r="HMW2" s="212"/>
      <c r="HMX2" s="212"/>
      <c r="HMY2" s="212"/>
      <c r="HMZ2" s="212"/>
      <c r="HNA2" s="212"/>
      <c r="HNB2" s="212"/>
      <c r="HNC2" s="212"/>
      <c r="HND2" s="212"/>
      <c r="HNE2" s="212"/>
      <c r="HNF2" s="212"/>
      <c r="HNG2" s="212"/>
      <c r="HNH2" s="212"/>
      <c r="HNI2" s="212"/>
      <c r="HNJ2" s="212"/>
      <c r="HNK2" s="212"/>
      <c r="HNL2" s="212"/>
      <c r="HNM2" s="212"/>
      <c r="HNN2" s="212"/>
      <c r="HNO2" s="212"/>
      <c r="HNP2" s="212"/>
      <c r="HNQ2" s="212"/>
      <c r="HNR2" s="212"/>
      <c r="HNS2" s="212"/>
      <c r="HNT2" s="212"/>
      <c r="HNU2" s="212"/>
      <c r="HNV2" s="212"/>
      <c r="HNW2" s="212"/>
      <c r="HNX2" s="212"/>
      <c r="HNY2" s="212"/>
      <c r="HNZ2" s="212"/>
      <c r="HOA2" s="212"/>
      <c r="HOB2" s="212"/>
      <c r="HOC2" s="212"/>
      <c r="HOD2" s="212"/>
      <c r="HOE2" s="212"/>
      <c r="HOF2" s="212"/>
      <c r="HOG2" s="212"/>
      <c r="HOH2" s="212"/>
      <c r="HOI2" s="212"/>
      <c r="HOJ2" s="212"/>
      <c r="HOK2" s="212"/>
      <c r="HOL2" s="212"/>
      <c r="HOM2" s="212"/>
      <c r="HON2" s="212"/>
      <c r="HOO2" s="212"/>
      <c r="HOP2" s="212"/>
      <c r="HOQ2" s="212"/>
      <c r="HOR2" s="212"/>
      <c r="HOS2" s="212"/>
      <c r="HOT2" s="212"/>
      <c r="HOU2" s="212"/>
      <c r="HOV2" s="212"/>
      <c r="HOW2" s="212"/>
      <c r="HOX2" s="212"/>
      <c r="HOY2" s="212"/>
      <c r="HOZ2" s="212"/>
      <c r="HPA2" s="212"/>
      <c r="HPB2" s="212"/>
      <c r="HPC2" s="212"/>
      <c r="HPD2" s="212"/>
      <c r="HPE2" s="212"/>
      <c r="HPF2" s="212"/>
      <c r="HPG2" s="212"/>
      <c r="HPH2" s="212"/>
      <c r="HPI2" s="212"/>
      <c r="HPJ2" s="212"/>
      <c r="HPK2" s="212"/>
      <c r="HPL2" s="212"/>
      <c r="HPM2" s="212"/>
      <c r="HPN2" s="212"/>
      <c r="HPO2" s="212"/>
      <c r="HPP2" s="212"/>
      <c r="HPQ2" s="212"/>
      <c r="HPR2" s="212"/>
      <c r="HPS2" s="212"/>
      <c r="HPT2" s="212"/>
      <c r="HPU2" s="212"/>
      <c r="HPV2" s="212"/>
      <c r="HPW2" s="212"/>
      <c r="HPX2" s="212"/>
      <c r="HPY2" s="212"/>
      <c r="HPZ2" s="212"/>
      <c r="HQA2" s="212"/>
      <c r="HQB2" s="212"/>
      <c r="HQC2" s="212"/>
      <c r="HQD2" s="212"/>
      <c r="HQE2" s="212"/>
      <c r="HQF2" s="212"/>
      <c r="HQG2" s="212"/>
      <c r="HQH2" s="212"/>
      <c r="HQI2" s="212"/>
      <c r="HQJ2" s="212"/>
      <c r="HQK2" s="212"/>
      <c r="HQL2" s="212"/>
      <c r="HQM2" s="212"/>
      <c r="HQN2" s="212"/>
      <c r="HQO2" s="212"/>
      <c r="HQP2" s="212"/>
      <c r="HQQ2" s="212"/>
      <c r="HQR2" s="212"/>
      <c r="HQS2" s="212"/>
      <c r="HQT2" s="212"/>
      <c r="HQU2" s="212"/>
      <c r="HQV2" s="212"/>
      <c r="HQW2" s="212"/>
      <c r="HQX2" s="212"/>
      <c r="HQY2" s="212"/>
      <c r="HQZ2" s="212"/>
      <c r="HRA2" s="212"/>
      <c r="HRB2" s="212"/>
      <c r="HRC2" s="212"/>
      <c r="HRD2" s="212"/>
      <c r="HRE2" s="212"/>
      <c r="HRF2" s="212"/>
      <c r="HRG2" s="212"/>
      <c r="HRH2" s="212"/>
      <c r="HRI2" s="212"/>
      <c r="HRJ2" s="212"/>
      <c r="HRK2" s="212"/>
      <c r="HRL2" s="212"/>
      <c r="HRM2" s="212"/>
      <c r="HRN2" s="212"/>
      <c r="HRO2" s="212"/>
      <c r="HRP2" s="212"/>
      <c r="HRQ2" s="212"/>
      <c r="HRR2" s="212"/>
      <c r="HRS2" s="212"/>
      <c r="HRT2" s="212"/>
      <c r="HRU2" s="212"/>
      <c r="HRV2" s="212"/>
      <c r="HRW2" s="212"/>
      <c r="HRX2" s="212"/>
      <c r="HRY2" s="212"/>
      <c r="HRZ2" s="212"/>
      <c r="HSA2" s="212"/>
      <c r="HSB2" s="212"/>
      <c r="HSC2" s="212"/>
      <c r="HSD2" s="212"/>
      <c r="HSE2" s="212"/>
      <c r="HSF2" s="212"/>
      <c r="HSG2" s="212"/>
      <c r="HSH2" s="212"/>
      <c r="HSI2" s="212"/>
      <c r="HSJ2" s="212"/>
      <c r="HSK2" s="212"/>
      <c r="HSL2" s="212"/>
      <c r="HSM2" s="212"/>
      <c r="HSN2" s="212"/>
      <c r="HSO2" s="212"/>
      <c r="HSP2" s="212"/>
      <c r="HSQ2" s="212"/>
      <c r="HSR2" s="212"/>
      <c r="HSS2" s="212"/>
      <c r="HST2" s="212"/>
      <c r="HSU2" s="212"/>
      <c r="HSV2" s="212"/>
      <c r="HSW2" s="212"/>
      <c r="HSX2" s="212"/>
      <c r="HSY2" s="212"/>
      <c r="HSZ2" s="212"/>
      <c r="HTA2" s="212"/>
      <c r="HTB2" s="212"/>
      <c r="HTC2" s="212"/>
      <c r="HTD2" s="212"/>
      <c r="HTE2" s="212"/>
      <c r="HTF2" s="212"/>
      <c r="HTG2" s="212"/>
      <c r="HTH2" s="212"/>
      <c r="HTI2" s="212"/>
      <c r="HTJ2" s="212"/>
      <c r="HTK2" s="212"/>
      <c r="HTL2" s="212"/>
      <c r="HTM2" s="212"/>
      <c r="HTN2" s="212"/>
      <c r="HTO2" s="212"/>
      <c r="HTP2" s="212"/>
      <c r="HTQ2" s="212"/>
      <c r="HTR2" s="212"/>
      <c r="HTS2" s="212"/>
      <c r="HTT2" s="212"/>
      <c r="HTU2" s="212"/>
      <c r="HTV2" s="212"/>
      <c r="HTW2" s="212"/>
      <c r="HTX2" s="212"/>
      <c r="HTY2" s="212"/>
      <c r="HTZ2" s="212"/>
      <c r="HUA2" s="212"/>
      <c r="HUB2" s="212"/>
      <c r="HUC2" s="212"/>
      <c r="HUD2" s="212"/>
      <c r="HUE2" s="212"/>
      <c r="HUF2" s="212"/>
      <c r="HUG2" s="212"/>
      <c r="HUH2" s="212"/>
      <c r="HUI2" s="212"/>
      <c r="HUJ2" s="212"/>
      <c r="HUK2" s="212"/>
      <c r="HUL2" s="212"/>
      <c r="HUM2" s="212"/>
      <c r="HUN2" s="212"/>
      <c r="HUO2" s="212"/>
      <c r="HUP2" s="212"/>
      <c r="HUQ2" s="212"/>
      <c r="HUR2" s="212"/>
      <c r="HUS2" s="212"/>
      <c r="HUT2" s="212"/>
      <c r="HUU2" s="212"/>
      <c r="HUV2" s="212"/>
      <c r="HUW2" s="212"/>
      <c r="HUX2" s="212"/>
      <c r="HUY2" s="212"/>
      <c r="HUZ2" s="212"/>
      <c r="HVA2" s="212"/>
      <c r="HVB2" s="212"/>
      <c r="HVC2" s="212"/>
      <c r="HVD2" s="212"/>
      <c r="HVE2" s="212"/>
      <c r="HVF2" s="212"/>
      <c r="HVG2" s="212"/>
      <c r="HVH2" s="212"/>
      <c r="HVI2" s="212"/>
      <c r="HVJ2" s="212"/>
      <c r="HVK2" s="212"/>
      <c r="HVL2" s="212"/>
      <c r="HVM2" s="212"/>
      <c r="HVN2" s="212"/>
      <c r="HVO2" s="212"/>
      <c r="HVP2" s="212"/>
      <c r="HVQ2" s="212"/>
      <c r="HVR2" s="212"/>
      <c r="HVS2" s="212"/>
      <c r="HVT2" s="212"/>
      <c r="HVU2" s="212"/>
      <c r="HVV2" s="212"/>
      <c r="HVW2" s="212"/>
      <c r="HVX2" s="212"/>
      <c r="HVY2" s="212"/>
      <c r="HVZ2" s="212"/>
      <c r="HWA2" s="212"/>
      <c r="HWB2" s="212"/>
      <c r="HWC2" s="212"/>
      <c r="HWD2" s="212"/>
      <c r="HWE2" s="212"/>
      <c r="HWF2" s="212"/>
      <c r="HWG2" s="212"/>
      <c r="HWH2" s="212"/>
      <c r="HWI2" s="212"/>
      <c r="HWJ2" s="212"/>
      <c r="HWK2" s="212"/>
      <c r="HWL2" s="212"/>
      <c r="HWM2" s="212"/>
      <c r="HWN2" s="212"/>
      <c r="HWO2" s="212"/>
      <c r="HWP2" s="212"/>
      <c r="HWQ2" s="212"/>
      <c r="HWR2" s="212"/>
      <c r="HWS2" s="212"/>
      <c r="HWT2" s="212"/>
      <c r="HWU2" s="212"/>
      <c r="HWV2" s="212"/>
      <c r="HWW2" s="212"/>
      <c r="HWX2" s="212"/>
      <c r="HWY2" s="212"/>
      <c r="HWZ2" s="212"/>
      <c r="HXA2" s="212"/>
      <c r="HXB2" s="212"/>
      <c r="HXC2" s="212"/>
      <c r="HXD2" s="212"/>
      <c r="HXE2" s="212"/>
      <c r="HXF2" s="212"/>
      <c r="HXG2" s="212"/>
      <c r="HXH2" s="212"/>
      <c r="HXI2" s="212"/>
      <c r="HXJ2" s="212"/>
      <c r="HXK2" s="212"/>
      <c r="HXL2" s="212"/>
      <c r="HXM2" s="212"/>
      <c r="HXN2" s="212"/>
      <c r="HXO2" s="212"/>
      <c r="HXP2" s="212"/>
      <c r="HXQ2" s="212"/>
      <c r="HXR2" s="212"/>
      <c r="HXS2" s="212"/>
      <c r="HXT2" s="212"/>
      <c r="HXU2" s="212"/>
      <c r="HXV2" s="212"/>
      <c r="HXW2" s="212"/>
      <c r="HXX2" s="212"/>
      <c r="HXY2" s="212"/>
      <c r="HXZ2" s="212"/>
      <c r="HYA2" s="212"/>
      <c r="HYB2" s="212"/>
      <c r="HYC2" s="212"/>
      <c r="HYD2" s="212"/>
      <c r="HYE2" s="212"/>
      <c r="HYF2" s="212"/>
      <c r="HYG2" s="212"/>
      <c r="HYH2" s="212"/>
      <c r="HYI2" s="212"/>
      <c r="HYJ2" s="212"/>
      <c r="HYK2" s="212"/>
      <c r="HYL2" s="212"/>
      <c r="HYM2" s="212"/>
      <c r="HYN2" s="212"/>
      <c r="HYO2" s="212"/>
      <c r="HYP2" s="212"/>
      <c r="HYQ2" s="212"/>
      <c r="HYR2" s="212"/>
      <c r="HYS2" s="212"/>
      <c r="HYT2" s="212"/>
      <c r="HYU2" s="212"/>
      <c r="HYV2" s="212"/>
      <c r="HYW2" s="212"/>
      <c r="HYX2" s="212"/>
      <c r="HYY2" s="212"/>
      <c r="HYZ2" s="212"/>
      <c r="HZA2" s="212"/>
      <c r="HZB2" s="212"/>
      <c r="HZC2" s="212"/>
      <c r="HZD2" s="212"/>
      <c r="HZE2" s="212"/>
      <c r="HZF2" s="212"/>
      <c r="HZG2" s="212"/>
      <c r="HZH2" s="212"/>
      <c r="HZI2" s="212"/>
      <c r="HZJ2" s="212"/>
      <c r="HZK2" s="212"/>
      <c r="HZL2" s="212"/>
      <c r="HZM2" s="212"/>
      <c r="HZN2" s="212"/>
      <c r="HZO2" s="212"/>
      <c r="HZP2" s="212"/>
      <c r="HZQ2" s="212"/>
      <c r="HZR2" s="212"/>
      <c r="HZS2" s="212"/>
      <c r="HZT2" s="212"/>
      <c r="HZU2" s="212"/>
      <c r="HZV2" s="212"/>
      <c r="HZW2" s="212"/>
      <c r="HZX2" s="212"/>
      <c r="HZY2" s="212"/>
      <c r="HZZ2" s="212"/>
      <c r="IAA2" s="212"/>
      <c r="IAB2" s="212"/>
      <c r="IAC2" s="212"/>
      <c r="IAD2" s="212"/>
      <c r="IAE2" s="212"/>
      <c r="IAF2" s="212"/>
      <c r="IAG2" s="212"/>
      <c r="IAH2" s="212"/>
      <c r="IAI2" s="212"/>
      <c r="IAJ2" s="212"/>
      <c r="IAK2" s="212"/>
      <c r="IAL2" s="212"/>
      <c r="IAM2" s="212"/>
      <c r="IAN2" s="212"/>
      <c r="IAO2" s="212"/>
      <c r="IAP2" s="212"/>
      <c r="IAQ2" s="212"/>
      <c r="IAR2" s="212"/>
      <c r="IAS2" s="212"/>
      <c r="IAT2" s="212"/>
      <c r="IAU2" s="212"/>
      <c r="IAV2" s="212"/>
      <c r="IAW2" s="212"/>
      <c r="IAX2" s="212"/>
      <c r="IAY2" s="212"/>
      <c r="IAZ2" s="212"/>
      <c r="IBA2" s="212"/>
      <c r="IBB2" s="212"/>
      <c r="IBC2" s="212"/>
      <c r="IBD2" s="212"/>
      <c r="IBE2" s="212"/>
      <c r="IBF2" s="212"/>
      <c r="IBG2" s="212"/>
      <c r="IBH2" s="212"/>
      <c r="IBI2" s="212"/>
      <c r="IBJ2" s="212"/>
      <c r="IBK2" s="212"/>
      <c r="IBL2" s="212"/>
      <c r="IBM2" s="212"/>
      <c r="IBN2" s="212"/>
      <c r="IBO2" s="212"/>
      <c r="IBP2" s="212"/>
      <c r="IBQ2" s="212"/>
      <c r="IBR2" s="212"/>
      <c r="IBS2" s="212"/>
      <c r="IBT2" s="212"/>
      <c r="IBU2" s="212"/>
      <c r="IBV2" s="212"/>
      <c r="IBW2" s="212"/>
      <c r="IBX2" s="212"/>
      <c r="IBY2" s="212"/>
      <c r="IBZ2" s="212"/>
      <c r="ICA2" s="212"/>
      <c r="ICB2" s="212"/>
      <c r="ICC2" s="212"/>
      <c r="ICD2" s="212"/>
      <c r="ICE2" s="212"/>
      <c r="ICF2" s="212"/>
      <c r="ICG2" s="212"/>
      <c r="ICH2" s="212"/>
      <c r="ICI2" s="212"/>
      <c r="ICJ2" s="212"/>
      <c r="ICK2" s="212"/>
      <c r="ICL2" s="212"/>
      <c r="ICM2" s="212"/>
      <c r="ICN2" s="212"/>
      <c r="ICO2" s="212"/>
      <c r="ICP2" s="212"/>
      <c r="ICQ2" s="212"/>
      <c r="ICR2" s="212"/>
      <c r="ICS2" s="212"/>
      <c r="ICT2" s="212"/>
      <c r="ICU2" s="212"/>
      <c r="ICV2" s="212"/>
      <c r="ICW2" s="212"/>
      <c r="ICX2" s="212"/>
      <c r="ICY2" s="212"/>
      <c r="ICZ2" s="212"/>
      <c r="IDA2" s="212"/>
      <c r="IDB2" s="212"/>
      <c r="IDC2" s="212"/>
      <c r="IDD2" s="212"/>
      <c r="IDE2" s="212"/>
      <c r="IDF2" s="212"/>
      <c r="IDG2" s="212"/>
      <c r="IDH2" s="212"/>
      <c r="IDI2" s="212"/>
      <c r="IDJ2" s="212"/>
      <c r="IDK2" s="212"/>
      <c r="IDL2" s="212"/>
      <c r="IDM2" s="212"/>
      <c r="IDN2" s="212"/>
      <c r="IDO2" s="212"/>
      <c r="IDP2" s="212"/>
      <c r="IDQ2" s="212"/>
      <c r="IDR2" s="212"/>
      <c r="IDS2" s="212"/>
      <c r="IDT2" s="212"/>
      <c r="IDU2" s="212"/>
      <c r="IDV2" s="212"/>
      <c r="IDW2" s="212"/>
      <c r="IDX2" s="212"/>
      <c r="IDY2" s="212"/>
      <c r="IDZ2" s="212"/>
      <c r="IEA2" s="212"/>
      <c r="IEB2" s="212"/>
      <c r="IEC2" s="212"/>
      <c r="IED2" s="212"/>
      <c r="IEE2" s="212"/>
      <c r="IEF2" s="212"/>
      <c r="IEG2" s="212"/>
      <c r="IEH2" s="212"/>
      <c r="IEI2" s="212"/>
      <c r="IEJ2" s="212"/>
      <c r="IEK2" s="212"/>
      <c r="IEL2" s="212"/>
      <c r="IEM2" s="212"/>
      <c r="IEN2" s="212"/>
      <c r="IEO2" s="212"/>
      <c r="IEP2" s="212"/>
      <c r="IEQ2" s="212"/>
      <c r="IER2" s="212"/>
      <c r="IES2" s="212"/>
      <c r="IET2" s="212"/>
      <c r="IEU2" s="212"/>
      <c r="IEV2" s="212"/>
      <c r="IEW2" s="212"/>
      <c r="IEX2" s="212"/>
      <c r="IEY2" s="212"/>
      <c r="IEZ2" s="212"/>
      <c r="IFA2" s="212"/>
      <c r="IFB2" s="212"/>
      <c r="IFC2" s="212"/>
      <c r="IFD2" s="212"/>
      <c r="IFE2" s="212"/>
      <c r="IFF2" s="212"/>
      <c r="IFG2" s="212"/>
      <c r="IFH2" s="212"/>
      <c r="IFI2" s="212"/>
      <c r="IFJ2" s="212"/>
      <c r="IFK2" s="212"/>
      <c r="IFL2" s="212"/>
      <c r="IFM2" s="212"/>
      <c r="IFN2" s="212"/>
      <c r="IFO2" s="212"/>
      <c r="IFP2" s="212"/>
      <c r="IFQ2" s="212"/>
      <c r="IFR2" s="212"/>
      <c r="IFS2" s="212"/>
      <c r="IFT2" s="212"/>
      <c r="IFU2" s="212"/>
      <c r="IFV2" s="212"/>
      <c r="IFW2" s="212"/>
      <c r="IFX2" s="212"/>
      <c r="IFY2" s="212"/>
      <c r="IFZ2" s="212"/>
      <c r="IGA2" s="212"/>
      <c r="IGB2" s="212"/>
      <c r="IGC2" s="212"/>
      <c r="IGD2" s="212"/>
      <c r="IGE2" s="212"/>
      <c r="IGF2" s="212"/>
      <c r="IGG2" s="212"/>
      <c r="IGH2" s="212"/>
      <c r="IGI2" s="212"/>
      <c r="IGJ2" s="212"/>
      <c r="IGK2" s="212"/>
      <c r="IGL2" s="212"/>
      <c r="IGM2" s="212"/>
      <c r="IGN2" s="212"/>
      <c r="IGO2" s="212"/>
      <c r="IGP2" s="212"/>
      <c r="IGQ2" s="212"/>
      <c r="IGR2" s="212"/>
      <c r="IGS2" s="212"/>
      <c r="IGT2" s="212"/>
      <c r="IGU2" s="212"/>
      <c r="IGV2" s="212"/>
      <c r="IGW2" s="212"/>
      <c r="IGX2" s="212"/>
      <c r="IGY2" s="212"/>
      <c r="IGZ2" s="212"/>
      <c r="IHA2" s="212"/>
      <c r="IHB2" s="212"/>
      <c r="IHC2" s="212"/>
      <c r="IHD2" s="212"/>
      <c r="IHE2" s="212"/>
      <c r="IHF2" s="212"/>
      <c r="IHG2" s="212"/>
      <c r="IHH2" s="212"/>
      <c r="IHI2" s="212"/>
      <c r="IHJ2" s="212"/>
      <c r="IHK2" s="212"/>
      <c r="IHL2" s="212"/>
      <c r="IHM2" s="212"/>
      <c r="IHN2" s="212"/>
      <c r="IHO2" s="212"/>
      <c r="IHP2" s="212"/>
      <c r="IHQ2" s="212"/>
      <c r="IHR2" s="212"/>
      <c r="IHS2" s="212"/>
      <c r="IHT2" s="212"/>
      <c r="IHU2" s="212"/>
      <c r="IHV2" s="212"/>
      <c r="IHW2" s="212"/>
      <c r="IHX2" s="212"/>
      <c r="IHY2" s="212"/>
      <c r="IHZ2" s="212"/>
      <c r="IIA2" s="212"/>
      <c r="IIB2" s="212"/>
      <c r="IIC2" s="212"/>
      <c r="IID2" s="212"/>
      <c r="IIE2" s="212"/>
      <c r="IIF2" s="212"/>
      <c r="IIG2" s="212"/>
      <c r="IIH2" s="212"/>
      <c r="III2" s="212"/>
      <c r="IIJ2" s="212"/>
      <c r="IIK2" s="212"/>
      <c r="IIL2" s="212"/>
      <c r="IIM2" s="212"/>
      <c r="IIN2" s="212"/>
      <c r="IIO2" s="212"/>
      <c r="IIP2" s="212"/>
      <c r="IIQ2" s="212"/>
      <c r="IIR2" s="212"/>
      <c r="IIS2" s="212"/>
      <c r="IIT2" s="212"/>
      <c r="IIU2" s="212"/>
      <c r="IIV2" s="212"/>
      <c r="IIW2" s="212"/>
      <c r="IIX2" s="212"/>
      <c r="IIY2" s="212"/>
      <c r="IIZ2" s="212"/>
      <c r="IJA2" s="212"/>
      <c r="IJB2" s="212"/>
      <c r="IJC2" s="212"/>
      <c r="IJD2" s="212"/>
      <c r="IJE2" s="212"/>
      <c r="IJF2" s="212"/>
      <c r="IJG2" s="212"/>
      <c r="IJH2" s="212"/>
      <c r="IJI2" s="212"/>
      <c r="IJJ2" s="212"/>
      <c r="IJK2" s="212"/>
      <c r="IJL2" s="212"/>
      <c r="IJM2" s="212"/>
      <c r="IJN2" s="212"/>
      <c r="IJO2" s="212"/>
      <c r="IJP2" s="212"/>
      <c r="IJQ2" s="212"/>
      <c r="IJR2" s="212"/>
      <c r="IJS2" s="212"/>
      <c r="IJT2" s="212"/>
      <c r="IJU2" s="212"/>
      <c r="IJV2" s="212"/>
      <c r="IJW2" s="212"/>
      <c r="IJX2" s="212"/>
      <c r="IJY2" s="212"/>
      <c r="IJZ2" s="212"/>
      <c r="IKA2" s="212"/>
      <c r="IKB2" s="212"/>
      <c r="IKC2" s="212"/>
      <c r="IKD2" s="212"/>
      <c r="IKE2" s="212"/>
      <c r="IKF2" s="212"/>
      <c r="IKG2" s="212"/>
      <c r="IKH2" s="212"/>
      <c r="IKI2" s="212"/>
      <c r="IKJ2" s="212"/>
      <c r="IKK2" s="212"/>
      <c r="IKL2" s="212"/>
      <c r="IKM2" s="212"/>
      <c r="IKN2" s="212"/>
      <c r="IKO2" s="212"/>
      <c r="IKP2" s="212"/>
      <c r="IKQ2" s="212"/>
      <c r="IKR2" s="212"/>
      <c r="IKS2" s="212"/>
      <c r="IKT2" s="212"/>
      <c r="IKU2" s="212"/>
      <c r="IKV2" s="212"/>
      <c r="IKW2" s="212"/>
      <c r="IKX2" s="212"/>
      <c r="IKY2" s="212"/>
      <c r="IKZ2" s="212"/>
      <c r="ILA2" s="212"/>
      <c r="ILB2" s="212"/>
      <c r="ILC2" s="212"/>
      <c r="ILD2" s="212"/>
      <c r="ILE2" s="212"/>
      <c r="ILF2" s="212"/>
      <c r="ILG2" s="212"/>
      <c r="ILH2" s="212"/>
      <c r="ILI2" s="212"/>
      <c r="ILJ2" s="212"/>
      <c r="ILK2" s="212"/>
      <c r="ILL2" s="212"/>
      <c r="ILM2" s="212"/>
      <c r="ILN2" s="212"/>
      <c r="ILO2" s="212"/>
      <c r="ILP2" s="212"/>
      <c r="ILQ2" s="212"/>
      <c r="ILR2" s="212"/>
      <c r="ILS2" s="212"/>
      <c r="ILT2" s="212"/>
      <c r="ILU2" s="212"/>
      <c r="ILV2" s="212"/>
      <c r="ILW2" s="212"/>
      <c r="ILX2" s="212"/>
      <c r="ILY2" s="212"/>
      <c r="ILZ2" s="212"/>
      <c r="IMA2" s="212"/>
      <c r="IMB2" s="212"/>
      <c r="IMC2" s="212"/>
      <c r="IMD2" s="212"/>
      <c r="IME2" s="212"/>
      <c r="IMF2" s="212"/>
      <c r="IMG2" s="212"/>
      <c r="IMH2" s="212"/>
      <c r="IMI2" s="212"/>
      <c r="IMJ2" s="212"/>
      <c r="IMK2" s="212"/>
      <c r="IML2" s="212"/>
      <c r="IMM2" s="212"/>
      <c r="IMN2" s="212"/>
      <c r="IMO2" s="212"/>
      <c r="IMP2" s="212"/>
      <c r="IMQ2" s="212"/>
      <c r="IMR2" s="212"/>
      <c r="IMS2" s="212"/>
      <c r="IMT2" s="212"/>
      <c r="IMU2" s="212"/>
      <c r="IMV2" s="212"/>
      <c r="IMW2" s="212"/>
      <c r="IMX2" s="212"/>
      <c r="IMY2" s="212"/>
      <c r="IMZ2" s="212"/>
      <c r="INA2" s="212"/>
      <c r="INB2" s="212"/>
      <c r="INC2" s="212"/>
      <c r="IND2" s="212"/>
      <c r="INE2" s="212"/>
      <c r="INF2" s="212"/>
      <c r="ING2" s="212"/>
      <c r="INH2" s="212"/>
      <c r="INI2" s="212"/>
      <c r="INJ2" s="212"/>
      <c r="INK2" s="212"/>
      <c r="INL2" s="212"/>
      <c r="INM2" s="212"/>
      <c r="INN2" s="212"/>
      <c r="INO2" s="212"/>
      <c r="INP2" s="212"/>
      <c r="INQ2" s="212"/>
      <c r="INR2" s="212"/>
      <c r="INS2" s="212"/>
      <c r="INT2" s="212"/>
      <c r="INU2" s="212"/>
      <c r="INV2" s="212"/>
      <c r="INW2" s="212"/>
      <c r="INX2" s="212"/>
      <c r="INY2" s="212"/>
      <c r="INZ2" s="212"/>
      <c r="IOA2" s="212"/>
      <c r="IOB2" s="212"/>
      <c r="IOC2" s="212"/>
      <c r="IOD2" s="212"/>
      <c r="IOE2" s="212"/>
      <c r="IOF2" s="212"/>
      <c r="IOG2" s="212"/>
      <c r="IOH2" s="212"/>
      <c r="IOI2" s="212"/>
      <c r="IOJ2" s="212"/>
      <c r="IOK2" s="212"/>
      <c r="IOL2" s="212"/>
      <c r="IOM2" s="212"/>
      <c r="ION2" s="212"/>
      <c r="IOO2" s="212"/>
      <c r="IOP2" s="212"/>
      <c r="IOQ2" s="212"/>
      <c r="IOR2" s="212"/>
      <c r="IOS2" s="212"/>
      <c r="IOT2" s="212"/>
      <c r="IOU2" s="212"/>
      <c r="IOV2" s="212"/>
      <c r="IOW2" s="212"/>
      <c r="IOX2" s="212"/>
      <c r="IOY2" s="212"/>
      <c r="IOZ2" s="212"/>
      <c r="IPA2" s="212"/>
      <c r="IPB2" s="212"/>
      <c r="IPC2" s="212"/>
      <c r="IPD2" s="212"/>
      <c r="IPE2" s="212"/>
      <c r="IPF2" s="212"/>
      <c r="IPG2" s="212"/>
      <c r="IPH2" s="212"/>
      <c r="IPI2" s="212"/>
      <c r="IPJ2" s="212"/>
      <c r="IPK2" s="212"/>
      <c r="IPL2" s="212"/>
      <c r="IPM2" s="212"/>
      <c r="IPN2" s="212"/>
      <c r="IPO2" s="212"/>
      <c r="IPP2" s="212"/>
      <c r="IPQ2" s="212"/>
      <c r="IPR2" s="212"/>
      <c r="IPS2" s="212"/>
      <c r="IPT2" s="212"/>
      <c r="IPU2" s="212"/>
      <c r="IPV2" s="212"/>
      <c r="IPW2" s="212"/>
      <c r="IPX2" s="212"/>
      <c r="IPY2" s="212"/>
      <c r="IPZ2" s="212"/>
      <c r="IQA2" s="212"/>
      <c r="IQB2" s="212"/>
      <c r="IQC2" s="212"/>
      <c r="IQD2" s="212"/>
      <c r="IQE2" s="212"/>
      <c r="IQF2" s="212"/>
      <c r="IQG2" s="212"/>
      <c r="IQH2" s="212"/>
      <c r="IQI2" s="212"/>
      <c r="IQJ2" s="212"/>
      <c r="IQK2" s="212"/>
      <c r="IQL2" s="212"/>
      <c r="IQM2" s="212"/>
      <c r="IQN2" s="212"/>
      <c r="IQO2" s="212"/>
      <c r="IQP2" s="212"/>
      <c r="IQQ2" s="212"/>
      <c r="IQR2" s="212"/>
      <c r="IQS2" s="212"/>
      <c r="IQT2" s="212"/>
      <c r="IQU2" s="212"/>
      <c r="IQV2" s="212"/>
      <c r="IQW2" s="212"/>
      <c r="IQX2" s="212"/>
      <c r="IQY2" s="212"/>
      <c r="IQZ2" s="212"/>
      <c r="IRA2" s="212"/>
      <c r="IRB2" s="212"/>
      <c r="IRC2" s="212"/>
      <c r="IRD2" s="212"/>
      <c r="IRE2" s="212"/>
      <c r="IRF2" s="212"/>
      <c r="IRG2" s="212"/>
      <c r="IRH2" s="212"/>
      <c r="IRI2" s="212"/>
      <c r="IRJ2" s="212"/>
      <c r="IRK2" s="212"/>
      <c r="IRL2" s="212"/>
      <c r="IRM2" s="212"/>
      <c r="IRN2" s="212"/>
      <c r="IRO2" s="212"/>
      <c r="IRP2" s="212"/>
      <c r="IRQ2" s="212"/>
      <c r="IRR2" s="212"/>
      <c r="IRS2" s="212"/>
      <c r="IRT2" s="212"/>
      <c r="IRU2" s="212"/>
      <c r="IRV2" s="212"/>
      <c r="IRW2" s="212"/>
      <c r="IRX2" s="212"/>
      <c r="IRY2" s="212"/>
      <c r="IRZ2" s="212"/>
      <c r="ISA2" s="212"/>
      <c r="ISB2" s="212"/>
      <c r="ISC2" s="212"/>
      <c r="ISD2" s="212"/>
      <c r="ISE2" s="212"/>
      <c r="ISF2" s="212"/>
      <c r="ISG2" s="212"/>
      <c r="ISH2" s="212"/>
      <c r="ISI2" s="212"/>
      <c r="ISJ2" s="212"/>
      <c r="ISK2" s="212"/>
      <c r="ISL2" s="212"/>
      <c r="ISM2" s="212"/>
      <c r="ISN2" s="212"/>
      <c r="ISO2" s="212"/>
      <c r="ISP2" s="212"/>
      <c r="ISQ2" s="212"/>
      <c r="ISR2" s="212"/>
      <c r="ISS2" s="212"/>
      <c r="IST2" s="212"/>
      <c r="ISU2" s="212"/>
      <c r="ISV2" s="212"/>
      <c r="ISW2" s="212"/>
      <c r="ISX2" s="212"/>
      <c r="ISY2" s="212"/>
      <c r="ISZ2" s="212"/>
      <c r="ITA2" s="212"/>
      <c r="ITB2" s="212"/>
      <c r="ITC2" s="212"/>
      <c r="ITD2" s="212"/>
      <c r="ITE2" s="212"/>
      <c r="ITF2" s="212"/>
      <c r="ITG2" s="212"/>
      <c r="ITH2" s="212"/>
      <c r="ITI2" s="212"/>
      <c r="ITJ2" s="212"/>
      <c r="ITK2" s="212"/>
      <c r="ITL2" s="212"/>
      <c r="ITM2" s="212"/>
      <c r="ITN2" s="212"/>
      <c r="ITO2" s="212"/>
      <c r="ITP2" s="212"/>
      <c r="ITQ2" s="212"/>
      <c r="ITR2" s="212"/>
      <c r="ITS2" s="212"/>
      <c r="ITT2" s="212"/>
      <c r="ITU2" s="212"/>
      <c r="ITV2" s="212"/>
      <c r="ITW2" s="212"/>
      <c r="ITX2" s="212"/>
      <c r="ITY2" s="212"/>
      <c r="ITZ2" s="212"/>
      <c r="IUA2" s="212"/>
      <c r="IUB2" s="212"/>
      <c r="IUC2" s="212"/>
      <c r="IUD2" s="212"/>
      <c r="IUE2" s="212"/>
      <c r="IUF2" s="212"/>
      <c r="IUG2" s="212"/>
      <c r="IUH2" s="212"/>
      <c r="IUI2" s="212"/>
      <c r="IUJ2" s="212"/>
      <c r="IUK2" s="212"/>
      <c r="IUL2" s="212"/>
      <c r="IUM2" s="212"/>
      <c r="IUN2" s="212"/>
      <c r="IUO2" s="212"/>
      <c r="IUP2" s="212"/>
      <c r="IUQ2" s="212"/>
      <c r="IUR2" s="212"/>
      <c r="IUS2" s="212"/>
      <c r="IUT2" s="212"/>
      <c r="IUU2" s="212"/>
      <c r="IUV2" s="212"/>
      <c r="IUW2" s="212"/>
      <c r="IUX2" s="212"/>
      <c r="IUY2" s="212"/>
      <c r="IUZ2" s="212"/>
      <c r="IVA2" s="212"/>
      <c r="IVB2" s="212"/>
      <c r="IVC2" s="212"/>
      <c r="IVD2" s="212"/>
      <c r="IVE2" s="212"/>
      <c r="IVF2" s="212"/>
      <c r="IVG2" s="212"/>
      <c r="IVH2" s="212"/>
      <c r="IVI2" s="212"/>
      <c r="IVJ2" s="212"/>
      <c r="IVK2" s="212"/>
      <c r="IVL2" s="212"/>
      <c r="IVM2" s="212"/>
      <c r="IVN2" s="212"/>
      <c r="IVO2" s="212"/>
      <c r="IVP2" s="212"/>
      <c r="IVQ2" s="212"/>
      <c r="IVR2" s="212"/>
      <c r="IVS2" s="212"/>
      <c r="IVT2" s="212"/>
      <c r="IVU2" s="212"/>
      <c r="IVV2" s="212"/>
      <c r="IVW2" s="212"/>
      <c r="IVX2" s="212"/>
      <c r="IVY2" s="212"/>
      <c r="IVZ2" s="212"/>
      <c r="IWA2" s="212"/>
      <c r="IWB2" s="212"/>
      <c r="IWC2" s="212"/>
      <c r="IWD2" s="212"/>
      <c r="IWE2" s="212"/>
      <c r="IWF2" s="212"/>
      <c r="IWG2" s="212"/>
      <c r="IWH2" s="212"/>
      <c r="IWI2" s="212"/>
      <c r="IWJ2" s="212"/>
      <c r="IWK2" s="212"/>
      <c r="IWL2" s="212"/>
      <c r="IWM2" s="212"/>
      <c r="IWN2" s="212"/>
      <c r="IWO2" s="212"/>
      <c r="IWP2" s="212"/>
      <c r="IWQ2" s="212"/>
      <c r="IWR2" s="212"/>
      <c r="IWS2" s="212"/>
      <c r="IWT2" s="212"/>
      <c r="IWU2" s="212"/>
      <c r="IWV2" s="212"/>
      <c r="IWW2" s="212"/>
      <c r="IWX2" s="212"/>
      <c r="IWY2" s="212"/>
      <c r="IWZ2" s="212"/>
      <c r="IXA2" s="212"/>
      <c r="IXB2" s="212"/>
      <c r="IXC2" s="212"/>
      <c r="IXD2" s="212"/>
      <c r="IXE2" s="212"/>
      <c r="IXF2" s="212"/>
      <c r="IXG2" s="212"/>
      <c r="IXH2" s="212"/>
      <c r="IXI2" s="212"/>
      <c r="IXJ2" s="212"/>
      <c r="IXK2" s="212"/>
      <c r="IXL2" s="212"/>
      <c r="IXM2" s="212"/>
      <c r="IXN2" s="212"/>
      <c r="IXO2" s="212"/>
      <c r="IXP2" s="212"/>
      <c r="IXQ2" s="212"/>
      <c r="IXR2" s="212"/>
      <c r="IXS2" s="212"/>
      <c r="IXT2" s="212"/>
      <c r="IXU2" s="212"/>
      <c r="IXV2" s="212"/>
      <c r="IXW2" s="212"/>
      <c r="IXX2" s="212"/>
      <c r="IXY2" s="212"/>
      <c r="IXZ2" s="212"/>
      <c r="IYA2" s="212"/>
      <c r="IYB2" s="212"/>
      <c r="IYC2" s="212"/>
      <c r="IYD2" s="212"/>
      <c r="IYE2" s="212"/>
      <c r="IYF2" s="212"/>
      <c r="IYG2" s="212"/>
      <c r="IYH2" s="212"/>
      <c r="IYI2" s="212"/>
      <c r="IYJ2" s="212"/>
      <c r="IYK2" s="212"/>
      <c r="IYL2" s="212"/>
      <c r="IYM2" s="212"/>
      <c r="IYN2" s="212"/>
      <c r="IYO2" s="212"/>
      <c r="IYP2" s="212"/>
      <c r="IYQ2" s="212"/>
      <c r="IYR2" s="212"/>
      <c r="IYS2" s="212"/>
      <c r="IYT2" s="212"/>
      <c r="IYU2" s="212"/>
      <c r="IYV2" s="212"/>
      <c r="IYW2" s="212"/>
      <c r="IYX2" s="212"/>
      <c r="IYY2" s="212"/>
      <c r="IYZ2" s="212"/>
      <c r="IZA2" s="212"/>
      <c r="IZB2" s="212"/>
      <c r="IZC2" s="212"/>
      <c r="IZD2" s="212"/>
      <c r="IZE2" s="212"/>
      <c r="IZF2" s="212"/>
      <c r="IZG2" s="212"/>
      <c r="IZH2" s="212"/>
      <c r="IZI2" s="212"/>
      <c r="IZJ2" s="212"/>
      <c r="IZK2" s="212"/>
      <c r="IZL2" s="212"/>
      <c r="IZM2" s="212"/>
      <c r="IZN2" s="212"/>
      <c r="IZO2" s="212"/>
      <c r="IZP2" s="212"/>
      <c r="IZQ2" s="212"/>
      <c r="IZR2" s="212"/>
      <c r="IZS2" s="212"/>
      <c r="IZT2" s="212"/>
      <c r="IZU2" s="212"/>
      <c r="IZV2" s="212"/>
      <c r="IZW2" s="212"/>
      <c r="IZX2" s="212"/>
      <c r="IZY2" s="212"/>
      <c r="IZZ2" s="212"/>
      <c r="JAA2" s="212"/>
      <c r="JAB2" s="212"/>
      <c r="JAC2" s="212"/>
      <c r="JAD2" s="212"/>
      <c r="JAE2" s="212"/>
      <c r="JAF2" s="212"/>
      <c r="JAG2" s="212"/>
      <c r="JAH2" s="212"/>
      <c r="JAI2" s="212"/>
      <c r="JAJ2" s="212"/>
      <c r="JAK2" s="212"/>
      <c r="JAL2" s="212"/>
      <c r="JAM2" s="212"/>
      <c r="JAN2" s="212"/>
      <c r="JAO2" s="212"/>
      <c r="JAP2" s="212"/>
      <c r="JAQ2" s="212"/>
      <c r="JAR2" s="212"/>
      <c r="JAS2" s="212"/>
      <c r="JAT2" s="212"/>
      <c r="JAU2" s="212"/>
      <c r="JAV2" s="212"/>
      <c r="JAW2" s="212"/>
      <c r="JAX2" s="212"/>
      <c r="JAY2" s="212"/>
      <c r="JAZ2" s="212"/>
      <c r="JBA2" s="212"/>
      <c r="JBB2" s="212"/>
      <c r="JBC2" s="212"/>
      <c r="JBD2" s="212"/>
      <c r="JBE2" s="212"/>
      <c r="JBF2" s="212"/>
      <c r="JBG2" s="212"/>
      <c r="JBH2" s="212"/>
      <c r="JBI2" s="212"/>
      <c r="JBJ2" s="212"/>
      <c r="JBK2" s="212"/>
      <c r="JBL2" s="212"/>
      <c r="JBM2" s="212"/>
      <c r="JBN2" s="212"/>
      <c r="JBO2" s="212"/>
      <c r="JBP2" s="212"/>
      <c r="JBQ2" s="212"/>
      <c r="JBR2" s="212"/>
      <c r="JBS2" s="212"/>
      <c r="JBT2" s="212"/>
      <c r="JBU2" s="212"/>
      <c r="JBV2" s="212"/>
      <c r="JBW2" s="212"/>
      <c r="JBX2" s="212"/>
      <c r="JBY2" s="212"/>
      <c r="JBZ2" s="212"/>
      <c r="JCA2" s="212"/>
      <c r="JCB2" s="212"/>
      <c r="JCC2" s="212"/>
      <c r="JCD2" s="212"/>
      <c r="JCE2" s="212"/>
      <c r="JCF2" s="212"/>
      <c r="JCG2" s="212"/>
      <c r="JCH2" s="212"/>
      <c r="JCI2" s="212"/>
      <c r="JCJ2" s="212"/>
      <c r="JCK2" s="212"/>
      <c r="JCL2" s="212"/>
      <c r="JCM2" s="212"/>
      <c r="JCN2" s="212"/>
      <c r="JCO2" s="212"/>
      <c r="JCP2" s="212"/>
      <c r="JCQ2" s="212"/>
      <c r="JCR2" s="212"/>
      <c r="JCS2" s="212"/>
      <c r="JCT2" s="212"/>
      <c r="JCU2" s="212"/>
      <c r="JCV2" s="212"/>
      <c r="JCW2" s="212"/>
      <c r="JCX2" s="212"/>
      <c r="JCY2" s="212"/>
      <c r="JCZ2" s="212"/>
      <c r="JDA2" s="212"/>
      <c r="JDB2" s="212"/>
      <c r="JDC2" s="212"/>
      <c r="JDD2" s="212"/>
      <c r="JDE2" s="212"/>
      <c r="JDF2" s="212"/>
      <c r="JDG2" s="212"/>
      <c r="JDH2" s="212"/>
      <c r="JDI2" s="212"/>
      <c r="JDJ2" s="212"/>
      <c r="JDK2" s="212"/>
      <c r="JDL2" s="212"/>
      <c r="JDM2" s="212"/>
      <c r="JDN2" s="212"/>
      <c r="JDO2" s="212"/>
      <c r="JDP2" s="212"/>
      <c r="JDQ2" s="212"/>
      <c r="JDR2" s="212"/>
      <c r="JDS2" s="212"/>
      <c r="JDT2" s="212"/>
      <c r="JDU2" s="212"/>
      <c r="JDV2" s="212"/>
      <c r="JDW2" s="212"/>
      <c r="JDX2" s="212"/>
      <c r="JDY2" s="212"/>
      <c r="JDZ2" s="212"/>
      <c r="JEA2" s="212"/>
      <c r="JEB2" s="212"/>
      <c r="JEC2" s="212"/>
      <c r="JED2" s="212"/>
      <c r="JEE2" s="212"/>
      <c r="JEF2" s="212"/>
      <c r="JEG2" s="212"/>
      <c r="JEH2" s="212"/>
      <c r="JEI2" s="212"/>
      <c r="JEJ2" s="212"/>
      <c r="JEK2" s="212"/>
      <c r="JEL2" s="212"/>
      <c r="JEM2" s="212"/>
      <c r="JEN2" s="212"/>
      <c r="JEO2" s="212"/>
      <c r="JEP2" s="212"/>
      <c r="JEQ2" s="212"/>
      <c r="JER2" s="212"/>
      <c r="JES2" s="212"/>
      <c r="JET2" s="212"/>
      <c r="JEU2" s="212"/>
      <c r="JEV2" s="212"/>
      <c r="JEW2" s="212"/>
      <c r="JEX2" s="212"/>
      <c r="JEY2" s="212"/>
      <c r="JEZ2" s="212"/>
      <c r="JFA2" s="212"/>
      <c r="JFB2" s="212"/>
      <c r="JFC2" s="212"/>
      <c r="JFD2" s="212"/>
      <c r="JFE2" s="212"/>
      <c r="JFF2" s="212"/>
      <c r="JFG2" s="212"/>
      <c r="JFH2" s="212"/>
      <c r="JFI2" s="212"/>
      <c r="JFJ2" s="212"/>
      <c r="JFK2" s="212"/>
      <c r="JFL2" s="212"/>
      <c r="JFM2" s="212"/>
      <c r="JFN2" s="212"/>
      <c r="JFO2" s="212"/>
      <c r="JFP2" s="212"/>
      <c r="JFQ2" s="212"/>
      <c r="JFR2" s="212"/>
      <c r="JFS2" s="212"/>
      <c r="JFT2" s="212"/>
      <c r="JFU2" s="212"/>
      <c r="JFV2" s="212"/>
      <c r="JFW2" s="212"/>
      <c r="JFX2" s="212"/>
      <c r="JFY2" s="212"/>
      <c r="JFZ2" s="212"/>
      <c r="JGA2" s="212"/>
      <c r="JGB2" s="212"/>
      <c r="JGC2" s="212"/>
      <c r="JGD2" s="212"/>
      <c r="JGE2" s="212"/>
      <c r="JGF2" s="212"/>
      <c r="JGG2" s="212"/>
      <c r="JGH2" s="212"/>
      <c r="JGI2" s="212"/>
      <c r="JGJ2" s="212"/>
      <c r="JGK2" s="212"/>
      <c r="JGL2" s="212"/>
      <c r="JGM2" s="212"/>
      <c r="JGN2" s="212"/>
      <c r="JGO2" s="212"/>
      <c r="JGP2" s="212"/>
      <c r="JGQ2" s="212"/>
      <c r="JGR2" s="212"/>
      <c r="JGS2" s="212"/>
      <c r="JGT2" s="212"/>
      <c r="JGU2" s="212"/>
      <c r="JGV2" s="212"/>
      <c r="JGW2" s="212"/>
      <c r="JGX2" s="212"/>
      <c r="JGY2" s="212"/>
      <c r="JGZ2" s="212"/>
      <c r="JHA2" s="212"/>
      <c r="JHB2" s="212"/>
      <c r="JHC2" s="212"/>
      <c r="JHD2" s="212"/>
      <c r="JHE2" s="212"/>
      <c r="JHF2" s="212"/>
      <c r="JHG2" s="212"/>
      <c r="JHH2" s="212"/>
      <c r="JHI2" s="212"/>
      <c r="JHJ2" s="212"/>
      <c r="JHK2" s="212"/>
      <c r="JHL2" s="212"/>
      <c r="JHM2" s="212"/>
      <c r="JHN2" s="212"/>
      <c r="JHO2" s="212"/>
      <c r="JHP2" s="212"/>
      <c r="JHQ2" s="212"/>
      <c r="JHR2" s="212"/>
      <c r="JHS2" s="212"/>
      <c r="JHT2" s="212"/>
      <c r="JHU2" s="212"/>
      <c r="JHV2" s="212"/>
      <c r="JHW2" s="212"/>
      <c r="JHX2" s="212"/>
      <c r="JHY2" s="212"/>
      <c r="JHZ2" s="212"/>
      <c r="JIA2" s="212"/>
      <c r="JIB2" s="212"/>
      <c r="JIC2" s="212"/>
      <c r="JID2" s="212"/>
      <c r="JIE2" s="212"/>
      <c r="JIF2" s="212"/>
      <c r="JIG2" s="212"/>
      <c r="JIH2" s="212"/>
      <c r="JII2" s="212"/>
      <c r="JIJ2" s="212"/>
      <c r="JIK2" s="212"/>
      <c r="JIL2" s="212"/>
      <c r="JIM2" s="212"/>
      <c r="JIN2" s="212"/>
      <c r="JIO2" s="212"/>
      <c r="JIP2" s="212"/>
      <c r="JIQ2" s="212"/>
      <c r="JIR2" s="212"/>
      <c r="JIS2" s="212"/>
      <c r="JIT2" s="212"/>
      <c r="JIU2" s="212"/>
      <c r="JIV2" s="212"/>
      <c r="JIW2" s="212"/>
      <c r="JIX2" s="212"/>
      <c r="JIY2" s="212"/>
      <c r="JIZ2" s="212"/>
      <c r="JJA2" s="212"/>
      <c r="JJB2" s="212"/>
      <c r="JJC2" s="212"/>
      <c r="JJD2" s="212"/>
      <c r="JJE2" s="212"/>
      <c r="JJF2" s="212"/>
      <c r="JJG2" s="212"/>
      <c r="JJH2" s="212"/>
      <c r="JJI2" s="212"/>
      <c r="JJJ2" s="212"/>
      <c r="JJK2" s="212"/>
      <c r="JJL2" s="212"/>
      <c r="JJM2" s="212"/>
      <c r="JJN2" s="212"/>
      <c r="JJO2" s="212"/>
      <c r="JJP2" s="212"/>
      <c r="JJQ2" s="212"/>
      <c r="JJR2" s="212"/>
      <c r="JJS2" s="212"/>
      <c r="JJT2" s="212"/>
      <c r="JJU2" s="212"/>
      <c r="JJV2" s="212"/>
      <c r="JJW2" s="212"/>
      <c r="JJX2" s="212"/>
      <c r="JJY2" s="212"/>
      <c r="JJZ2" s="212"/>
      <c r="JKA2" s="212"/>
      <c r="JKB2" s="212"/>
      <c r="JKC2" s="212"/>
      <c r="JKD2" s="212"/>
      <c r="JKE2" s="212"/>
      <c r="JKF2" s="212"/>
      <c r="JKG2" s="212"/>
      <c r="JKH2" s="212"/>
      <c r="JKI2" s="212"/>
      <c r="JKJ2" s="212"/>
      <c r="JKK2" s="212"/>
      <c r="JKL2" s="212"/>
      <c r="JKM2" s="212"/>
      <c r="JKN2" s="212"/>
      <c r="JKO2" s="212"/>
      <c r="JKP2" s="212"/>
      <c r="JKQ2" s="212"/>
      <c r="JKR2" s="212"/>
      <c r="JKS2" s="212"/>
      <c r="JKT2" s="212"/>
      <c r="JKU2" s="212"/>
      <c r="JKV2" s="212"/>
      <c r="JKW2" s="212"/>
      <c r="JKX2" s="212"/>
      <c r="JKY2" s="212"/>
      <c r="JKZ2" s="212"/>
      <c r="JLA2" s="212"/>
      <c r="JLB2" s="212"/>
      <c r="JLC2" s="212"/>
      <c r="JLD2" s="212"/>
      <c r="JLE2" s="212"/>
      <c r="JLF2" s="212"/>
      <c r="JLG2" s="212"/>
      <c r="JLH2" s="212"/>
      <c r="JLI2" s="212"/>
      <c r="JLJ2" s="212"/>
      <c r="JLK2" s="212"/>
      <c r="JLL2" s="212"/>
      <c r="JLM2" s="212"/>
      <c r="JLN2" s="212"/>
      <c r="JLO2" s="212"/>
      <c r="JLP2" s="212"/>
      <c r="JLQ2" s="212"/>
      <c r="JLR2" s="212"/>
      <c r="JLS2" s="212"/>
      <c r="JLT2" s="212"/>
      <c r="JLU2" s="212"/>
      <c r="JLV2" s="212"/>
      <c r="JLW2" s="212"/>
      <c r="JLX2" s="212"/>
      <c r="JLY2" s="212"/>
      <c r="JLZ2" s="212"/>
      <c r="JMA2" s="212"/>
      <c r="JMB2" s="212"/>
      <c r="JMC2" s="212"/>
      <c r="JMD2" s="212"/>
      <c r="JME2" s="212"/>
      <c r="JMF2" s="212"/>
      <c r="JMG2" s="212"/>
      <c r="JMH2" s="212"/>
      <c r="JMI2" s="212"/>
      <c r="JMJ2" s="212"/>
      <c r="JMK2" s="212"/>
      <c r="JML2" s="212"/>
      <c r="JMM2" s="212"/>
      <c r="JMN2" s="212"/>
      <c r="JMO2" s="212"/>
      <c r="JMP2" s="212"/>
      <c r="JMQ2" s="212"/>
      <c r="JMR2" s="212"/>
      <c r="JMS2" s="212"/>
      <c r="JMT2" s="212"/>
      <c r="JMU2" s="212"/>
      <c r="JMV2" s="212"/>
      <c r="JMW2" s="212"/>
      <c r="JMX2" s="212"/>
      <c r="JMY2" s="212"/>
      <c r="JMZ2" s="212"/>
      <c r="JNA2" s="212"/>
      <c r="JNB2" s="212"/>
      <c r="JNC2" s="212"/>
      <c r="JND2" s="212"/>
      <c r="JNE2" s="212"/>
      <c r="JNF2" s="212"/>
      <c r="JNG2" s="212"/>
      <c r="JNH2" s="212"/>
      <c r="JNI2" s="212"/>
      <c r="JNJ2" s="212"/>
      <c r="JNK2" s="212"/>
      <c r="JNL2" s="212"/>
      <c r="JNM2" s="212"/>
      <c r="JNN2" s="212"/>
      <c r="JNO2" s="212"/>
      <c r="JNP2" s="212"/>
      <c r="JNQ2" s="212"/>
      <c r="JNR2" s="212"/>
      <c r="JNS2" s="212"/>
      <c r="JNT2" s="212"/>
      <c r="JNU2" s="212"/>
      <c r="JNV2" s="212"/>
      <c r="JNW2" s="212"/>
      <c r="JNX2" s="212"/>
      <c r="JNY2" s="212"/>
      <c r="JNZ2" s="212"/>
      <c r="JOA2" s="212"/>
      <c r="JOB2" s="212"/>
      <c r="JOC2" s="212"/>
      <c r="JOD2" s="212"/>
      <c r="JOE2" s="212"/>
      <c r="JOF2" s="212"/>
      <c r="JOG2" s="212"/>
      <c r="JOH2" s="212"/>
      <c r="JOI2" s="212"/>
      <c r="JOJ2" s="212"/>
      <c r="JOK2" s="212"/>
      <c r="JOL2" s="212"/>
      <c r="JOM2" s="212"/>
      <c r="JON2" s="212"/>
      <c r="JOO2" s="212"/>
      <c r="JOP2" s="212"/>
      <c r="JOQ2" s="212"/>
      <c r="JOR2" s="212"/>
      <c r="JOS2" s="212"/>
      <c r="JOT2" s="212"/>
      <c r="JOU2" s="212"/>
      <c r="JOV2" s="212"/>
      <c r="JOW2" s="212"/>
      <c r="JOX2" s="212"/>
      <c r="JOY2" s="212"/>
      <c r="JOZ2" s="212"/>
      <c r="JPA2" s="212"/>
      <c r="JPB2" s="212"/>
      <c r="JPC2" s="212"/>
      <c r="JPD2" s="212"/>
      <c r="JPE2" s="212"/>
      <c r="JPF2" s="212"/>
      <c r="JPG2" s="212"/>
      <c r="JPH2" s="212"/>
      <c r="JPI2" s="212"/>
      <c r="JPJ2" s="212"/>
      <c r="JPK2" s="212"/>
      <c r="JPL2" s="212"/>
      <c r="JPM2" s="212"/>
      <c r="JPN2" s="212"/>
      <c r="JPO2" s="212"/>
      <c r="JPP2" s="212"/>
      <c r="JPQ2" s="212"/>
      <c r="JPR2" s="212"/>
      <c r="JPS2" s="212"/>
      <c r="JPT2" s="212"/>
      <c r="JPU2" s="212"/>
      <c r="JPV2" s="212"/>
      <c r="JPW2" s="212"/>
      <c r="JPX2" s="212"/>
      <c r="JPY2" s="212"/>
      <c r="JPZ2" s="212"/>
      <c r="JQA2" s="212"/>
      <c r="JQB2" s="212"/>
      <c r="JQC2" s="212"/>
      <c r="JQD2" s="212"/>
      <c r="JQE2" s="212"/>
      <c r="JQF2" s="212"/>
      <c r="JQG2" s="212"/>
      <c r="JQH2" s="212"/>
      <c r="JQI2" s="212"/>
      <c r="JQJ2" s="212"/>
      <c r="JQK2" s="212"/>
      <c r="JQL2" s="212"/>
      <c r="JQM2" s="212"/>
      <c r="JQN2" s="212"/>
      <c r="JQO2" s="212"/>
      <c r="JQP2" s="212"/>
      <c r="JQQ2" s="212"/>
      <c r="JQR2" s="212"/>
      <c r="JQS2" s="212"/>
      <c r="JQT2" s="212"/>
      <c r="JQU2" s="212"/>
      <c r="JQV2" s="212"/>
      <c r="JQW2" s="212"/>
      <c r="JQX2" s="212"/>
      <c r="JQY2" s="212"/>
      <c r="JQZ2" s="212"/>
      <c r="JRA2" s="212"/>
      <c r="JRB2" s="212"/>
      <c r="JRC2" s="212"/>
      <c r="JRD2" s="212"/>
      <c r="JRE2" s="212"/>
      <c r="JRF2" s="212"/>
      <c r="JRG2" s="212"/>
      <c r="JRH2" s="212"/>
      <c r="JRI2" s="212"/>
      <c r="JRJ2" s="212"/>
      <c r="JRK2" s="212"/>
      <c r="JRL2" s="212"/>
      <c r="JRM2" s="212"/>
      <c r="JRN2" s="212"/>
      <c r="JRO2" s="212"/>
      <c r="JRP2" s="212"/>
      <c r="JRQ2" s="212"/>
      <c r="JRR2" s="212"/>
      <c r="JRS2" s="212"/>
      <c r="JRT2" s="212"/>
      <c r="JRU2" s="212"/>
      <c r="JRV2" s="212"/>
      <c r="JRW2" s="212"/>
      <c r="JRX2" s="212"/>
      <c r="JRY2" s="212"/>
      <c r="JRZ2" s="212"/>
      <c r="JSA2" s="212"/>
      <c r="JSB2" s="212"/>
      <c r="JSC2" s="212"/>
      <c r="JSD2" s="212"/>
      <c r="JSE2" s="212"/>
      <c r="JSF2" s="212"/>
      <c r="JSG2" s="212"/>
      <c r="JSH2" s="212"/>
      <c r="JSI2" s="212"/>
      <c r="JSJ2" s="212"/>
      <c r="JSK2" s="212"/>
      <c r="JSL2" s="212"/>
      <c r="JSM2" s="212"/>
      <c r="JSN2" s="212"/>
      <c r="JSO2" s="212"/>
      <c r="JSP2" s="212"/>
      <c r="JSQ2" s="212"/>
      <c r="JSR2" s="212"/>
      <c r="JSS2" s="212"/>
      <c r="JST2" s="212"/>
      <c r="JSU2" s="212"/>
      <c r="JSV2" s="212"/>
      <c r="JSW2" s="212"/>
      <c r="JSX2" s="212"/>
      <c r="JSY2" s="212"/>
      <c r="JSZ2" s="212"/>
      <c r="JTA2" s="212"/>
      <c r="JTB2" s="212"/>
      <c r="JTC2" s="212"/>
      <c r="JTD2" s="212"/>
      <c r="JTE2" s="212"/>
      <c r="JTF2" s="212"/>
      <c r="JTG2" s="212"/>
      <c r="JTH2" s="212"/>
      <c r="JTI2" s="212"/>
      <c r="JTJ2" s="212"/>
      <c r="JTK2" s="212"/>
      <c r="JTL2" s="212"/>
      <c r="JTM2" s="212"/>
      <c r="JTN2" s="212"/>
      <c r="JTO2" s="212"/>
      <c r="JTP2" s="212"/>
      <c r="JTQ2" s="212"/>
      <c r="JTR2" s="212"/>
      <c r="JTS2" s="212"/>
      <c r="JTT2" s="212"/>
      <c r="JTU2" s="212"/>
      <c r="JTV2" s="212"/>
      <c r="JTW2" s="212"/>
      <c r="JTX2" s="212"/>
      <c r="JTY2" s="212"/>
      <c r="JTZ2" s="212"/>
      <c r="JUA2" s="212"/>
      <c r="JUB2" s="212"/>
      <c r="JUC2" s="212"/>
      <c r="JUD2" s="212"/>
      <c r="JUE2" s="212"/>
      <c r="JUF2" s="212"/>
      <c r="JUG2" s="212"/>
      <c r="JUH2" s="212"/>
      <c r="JUI2" s="212"/>
      <c r="JUJ2" s="212"/>
      <c r="JUK2" s="212"/>
      <c r="JUL2" s="212"/>
      <c r="JUM2" s="212"/>
      <c r="JUN2" s="212"/>
      <c r="JUO2" s="212"/>
      <c r="JUP2" s="212"/>
      <c r="JUQ2" s="212"/>
      <c r="JUR2" s="212"/>
      <c r="JUS2" s="212"/>
      <c r="JUT2" s="212"/>
      <c r="JUU2" s="212"/>
      <c r="JUV2" s="212"/>
      <c r="JUW2" s="212"/>
      <c r="JUX2" s="212"/>
      <c r="JUY2" s="212"/>
      <c r="JUZ2" s="212"/>
      <c r="JVA2" s="212"/>
      <c r="JVB2" s="212"/>
      <c r="JVC2" s="212"/>
      <c r="JVD2" s="212"/>
      <c r="JVE2" s="212"/>
      <c r="JVF2" s="212"/>
      <c r="JVG2" s="212"/>
      <c r="JVH2" s="212"/>
      <c r="JVI2" s="212"/>
      <c r="JVJ2" s="212"/>
      <c r="JVK2" s="212"/>
      <c r="JVL2" s="212"/>
      <c r="JVM2" s="212"/>
      <c r="JVN2" s="212"/>
      <c r="JVO2" s="212"/>
      <c r="JVP2" s="212"/>
      <c r="JVQ2" s="212"/>
      <c r="JVR2" s="212"/>
      <c r="JVS2" s="212"/>
      <c r="JVT2" s="212"/>
      <c r="JVU2" s="212"/>
      <c r="JVV2" s="212"/>
      <c r="JVW2" s="212"/>
      <c r="JVX2" s="212"/>
      <c r="JVY2" s="212"/>
      <c r="JVZ2" s="212"/>
      <c r="JWA2" s="212"/>
      <c r="JWB2" s="212"/>
      <c r="JWC2" s="212"/>
      <c r="JWD2" s="212"/>
      <c r="JWE2" s="212"/>
      <c r="JWF2" s="212"/>
      <c r="JWG2" s="212"/>
      <c r="JWH2" s="212"/>
      <c r="JWI2" s="212"/>
      <c r="JWJ2" s="212"/>
      <c r="JWK2" s="212"/>
      <c r="JWL2" s="212"/>
      <c r="JWM2" s="212"/>
      <c r="JWN2" s="212"/>
      <c r="JWO2" s="212"/>
      <c r="JWP2" s="212"/>
      <c r="JWQ2" s="212"/>
      <c r="JWR2" s="212"/>
      <c r="JWS2" s="212"/>
      <c r="JWT2" s="212"/>
      <c r="JWU2" s="212"/>
      <c r="JWV2" s="212"/>
      <c r="JWW2" s="212"/>
      <c r="JWX2" s="212"/>
      <c r="JWY2" s="212"/>
      <c r="JWZ2" s="212"/>
      <c r="JXA2" s="212"/>
      <c r="JXB2" s="212"/>
      <c r="JXC2" s="212"/>
      <c r="JXD2" s="212"/>
      <c r="JXE2" s="212"/>
      <c r="JXF2" s="212"/>
      <c r="JXG2" s="212"/>
      <c r="JXH2" s="212"/>
      <c r="JXI2" s="212"/>
      <c r="JXJ2" s="212"/>
      <c r="JXK2" s="212"/>
      <c r="JXL2" s="212"/>
      <c r="JXM2" s="212"/>
      <c r="JXN2" s="212"/>
      <c r="JXO2" s="212"/>
      <c r="JXP2" s="212"/>
      <c r="JXQ2" s="212"/>
      <c r="JXR2" s="212"/>
      <c r="JXS2" s="212"/>
      <c r="JXT2" s="212"/>
      <c r="JXU2" s="212"/>
      <c r="JXV2" s="212"/>
      <c r="JXW2" s="212"/>
      <c r="JXX2" s="212"/>
      <c r="JXY2" s="212"/>
      <c r="JXZ2" s="212"/>
      <c r="JYA2" s="212"/>
      <c r="JYB2" s="212"/>
      <c r="JYC2" s="212"/>
      <c r="JYD2" s="212"/>
      <c r="JYE2" s="212"/>
      <c r="JYF2" s="212"/>
      <c r="JYG2" s="212"/>
      <c r="JYH2" s="212"/>
      <c r="JYI2" s="212"/>
      <c r="JYJ2" s="212"/>
      <c r="JYK2" s="212"/>
      <c r="JYL2" s="212"/>
      <c r="JYM2" s="212"/>
      <c r="JYN2" s="212"/>
      <c r="JYO2" s="212"/>
      <c r="JYP2" s="212"/>
      <c r="JYQ2" s="212"/>
      <c r="JYR2" s="212"/>
      <c r="JYS2" s="212"/>
      <c r="JYT2" s="212"/>
      <c r="JYU2" s="212"/>
      <c r="JYV2" s="212"/>
      <c r="JYW2" s="212"/>
      <c r="JYX2" s="212"/>
      <c r="JYY2" s="212"/>
      <c r="JYZ2" s="212"/>
      <c r="JZA2" s="212"/>
      <c r="JZB2" s="212"/>
      <c r="JZC2" s="212"/>
      <c r="JZD2" s="212"/>
      <c r="JZE2" s="212"/>
      <c r="JZF2" s="212"/>
      <c r="JZG2" s="212"/>
      <c r="JZH2" s="212"/>
      <c r="JZI2" s="212"/>
      <c r="JZJ2" s="212"/>
      <c r="JZK2" s="212"/>
      <c r="JZL2" s="212"/>
      <c r="JZM2" s="212"/>
      <c r="JZN2" s="212"/>
      <c r="JZO2" s="212"/>
      <c r="JZP2" s="212"/>
      <c r="JZQ2" s="212"/>
      <c r="JZR2" s="212"/>
      <c r="JZS2" s="212"/>
      <c r="JZT2" s="212"/>
      <c r="JZU2" s="212"/>
      <c r="JZV2" s="212"/>
      <c r="JZW2" s="212"/>
      <c r="JZX2" s="212"/>
      <c r="JZY2" s="212"/>
      <c r="JZZ2" s="212"/>
      <c r="KAA2" s="212"/>
      <c r="KAB2" s="212"/>
      <c r="KAC2" s="212"/>
      <c r="KAD2" s="212"/>
      <c r="KAE2" s="212"/>
      <c r="KAF2" s="212"/>
      <c r="KAG2" s="212"/>
      <c r="KAH2" s="212"/>
      <c r="KAI2" s="212"/>
      <c r="KAJ2" s="212"/>
      <c r="KAK2" s="212"/>
      <c r="KAL2" s="212"/>
      <c r="KAM2" s="212"/>
      <c r="KAN2" s="212"/>
      <c r="KAO2" s="212"/>
      <c r="KAP2" s="212"/>
      <c r="KAQ2" s="212"/>
      <c r="KAR2" s="212"/>
      <c r="KAS2" s="212"/>
      <c r="KAT2" s="212"/>
      <c r="KAU2" s="212"/>
      <c r="KAV2" s="212"/>
      <c r="KAW2" s="212"/>
      <c r="KAX2" s="212"/>
      <c r="KAY2" s="212"/>
      <c r="KAZ2" s="212"/>
      <c r="KBA2" s="212"/>
      <c r="KBB2" s="212"/>
      <c r="KBC2" s="212"/>
      <c r="KBD2" s="212"/>
      <c r="KBE2" s="212"/>
      <c r="KBF2" s="212"/>
      <c r="KBG2" s="212"/>
      <c r="KBH2" s="212"/>
      <c r="KBI2" s="212"/>
      <c r="KBJ2" s="212"/>
      <c r="KBK2" s="212"/>
      <c r="KBL2" s="212"/>
      <c r="KBM2" s="212"/>
      <c r="KBN2" s="212"/>
      <c r="KBO2" s="212"/>
      <c r="KBP2" s="212"/>
      <c r="KBQ2" s="212"/>
      <c r="KBR2" s="212"/>
      <c r="KBS2" s="212"/>
      <c r="KBT2" s="212"/>
      <c r="KBU2" s="212"/>
      <c r="KBV2" s="212"/>
      <c r="KBW2" s="212"/>
      <c r="KBX2" s="212"/>
      <c r="KBY2" s="212"/>
      <c r="KBZ2" s="212"/>
      <c r="KCA2" s="212"/>
      <c r="KCB2" s="212"/>
      <c r="KCC2" s="212"/>
      <c r="KCD2" s="212"/>
      <c r="KCE2" s="212"/>
      <c r="KCF2" s="212"/>
      <c r="KCG2" s="212"/>
      <c r="KCH2" s="212"/>
      <c r="KCI2" s="212"/>
      <c r="KCJ2" s="212"/>
      <c r="KCK2" s="212"/>
      <c r="KCL2" s="212"/>
      <c r="KCM2" s="212"/>
      <c r="KCN2" s="212"/>
      <c r="KCO2" s="212"/>
      <c r="KCP2" s="212"/>
      <c r="KCQ2" s="212"/>
      <c r="KCR2" s="212"/>
      <c r="KCS2" s="212"/>
      <c r="KCT2" s="212"/>
      <c r="KCU2" s="212"/>
      <c r="KCV2" s="212"/>
      <c r="KCW2" s="212"/>
      <c r="KCX2" s="212"/>
      <c r="KCY2" s="212"/>
      <c r="KCZ2" s="212"/>
      <c r="KDA2" s="212"/>
      <c r="KDB2" s="212"/>
      <c r="KDC2" s="212"/>
      <c r="KDD2" s="212"/>
      <c r="KDE2" s="212"/>
      <c r="KDF2" s="212"/>
      <c r="KDG2" s="212"/>
      <c r="KDH2" s="212"/>
      <c r="KDI2" s="212"/>
      <c r="KDJ2" s="212"/>
      <c r="KDK2" s="212"/>
      <c r="KDL2" s="212"/>
      <c r="KDM2" s="212"/>
      <c r="KDN2" s="212"/>
      <c r="KDO2" s="212"/>
      <c r="KDP2" s="212"/>
      <c r="KDQ2" s="212"/>
      <c r="KDR2" s="212"/>
      <c r="KDS2" s="212"/>
      <c r="KDT2" s="212"/>
      <c r="KDU2" s="212"/>
      <c r="KDV2" s="212"/>
      <c r="KDW2" s="212"/>
      <c r="KDX2" s="212"/>
      <c r="KDY2" s="212"/>
      <c r="KDZ2" s="212"/>
      <c r="KEA2" s="212"/>
      <c r="KEB2" s="212"/>
      <c r="KEC2" s="212"/>
      <c r="KED2" s="212"/>
      <c r="KEE2" s="212"/>
      <c r="KEF2" s="212"/>
      <c r="KEG2" s="212"/>
      <c r="KEH2" s="212"/>
      <c r="KEI2" s="212"/>
      <c r="KEJ2" s="212"/>
      <c r="KEK2" s="212"/>
      <c r="KEL2" s="212"/>
      <c r="KEM2" s="212"/>
      <c r="KEN2" s="212"/>
      <c r="KEO2" s="212"/>
      <c r="KEP2" s="212"/>
      <c r="KEQ2" s="212"/>
      <c r="KER2" s="212"/>
      <c r="KES2" s="212"/>
      <c r="KET2" s="212"/>
      <c r="KEU2" s="212"/>
      <c r="KEV2" s="212"/>
      <c r="KEW2" s="212"/>
      <c r="KEX2" s="212"/>
      <c r="KEY2" s="212"/>
      <c r="KEZ2" s="212"/>
      <c r="KFA2" s="212"/>
      <c r="KFB2" s="212"/>
      <c r="KFC2" s="212"/>
      <c r="KFD2" s="212"/>
      <c r="KFE2" s="212"/>
      <c r="KFF2" s="212"/>
      <c r="KFG2" s="212"/>
      <c r="KFH2" s="212"/>
      <c r="KFI2" s="212"/>
      <c r="KFJ2" s="212"/>
      <c r="KFK2" s="212"/>
      <c r="KFL2" s="212"/>
      <c r="KFM2" s="212"/>
      <c r="KFN2" s="212"/>
      <c r="KFO2" s="212"/>
      <c r="KFP2" s="212"/>
      <c r="KFQ2" s="212"/>
      <c r="KFR2" s="212"/>
      <c r="KFS2" s="212"/>
      <c r="KFT2" s="212"/>
      <c r="KFU2" s="212"/>
      <c r="KFV2" s="212"/>
      <c r="KFW2" s="212"/>
      <c r="KFX2" s="212"/>
      <c r="KFY2" s="212"/>
      <c r="KFZ2" s="212"/>
      <c r="KGA2" s="212"/>
      <c r="KGB2" s="212"/>
      <c r="KGC2" s="212"/>
      <c r="KGD2" s="212"/>
      <c r="KGE2" s="212"/>
      <c r="KGF2" s="212"/>
      <c r="KGG2" s="212"/>
      <c r="KGH2" s="212"/>
      <c r="KGI2" s="212"/>
      <c r="KGJ2" s="212"/>
      <c r="KGK2" s="212"/>
      <c r="KGL2" s="212"/>
      <c r="KGM2" s="212"/>
      <c r="KGN2" s="212"/>
      <c r="KGO2" s="212"/>
      <c r="KGP2" s="212"/>
      <c r="KGQ2" s="212"/>
      <c r="KGR2" s="212"/>
      <c r="KGS2" s="212"/>
      <c r="KGT2" s="212"/>
      <c r="KGU2" s="212"/>
      <c r="KGV2" s="212"/>
      <c r="KGW2" s="212"/>
      <c r="KGX2" s="212"/>
      <c r="KGY2" s="212"/>
      <c r="KGZ2" s="212"/>
      <c r="KHA2" s="212"/>
      <c r="KHB2" s="212"/>
      <c r="KHC2" s="212"/>
      <c r="KHD2" s="212"/>
      <c r="KHE2" s="212"/>
      <c r="KHF2" s="212"/>
      <c r="KHG2" s="212"/>
      <c r="KHH2" s="212"/>
      <c r="KHI2" s="212"/>
      <c r="KHJ2" s="212"/>
      <c r="KHK2" s="212"/>
      <c r="KHL2" s="212"/>
      <c r="KHM2" s="212"/>
      <c r="KHN2" s="212"/>
      <c r="KHO2" s="212"/>
      <c r="KHP2" s="212"/>
      <c r="KHQ2" s="212"/>
      <c r="KHR2" s="212"/>
      <c r="KHS2" s="212"/>
      <c r="KHT2" s="212"/>
      <c r="KHU2" s="212"/>
      <c r="KHV2" s="212"/>
      <c r="KHW2" s="212"/>
      <c r="KHX2" s="212"/>
      <c r="KHY2" s="212"/>
      <c r="KHZ2" s="212"/>
      <c r="KIA2" s="212"/>
      <c r="KIB2" s="212"/>
      <c r="KIC2" s="212"/>
      <c r="KID2" s="212"/>
      <c r="KIE2" s="212"/>
      <c r="KIF2" s="212"/>
      <c r="KIG2" s="212"/>
      <c r="KIH2" s="212"/>
      <c r="KII2" s="212"/>
      <c r="KIJ2" s="212"/>
      <c r="KIK2" s="212"/>
      <c r="KIL2" s="212"/>
      <c r="KIM2" s="212"/>
      <c r="KIN2" s="212"/>
      <c r="KIO2" s="212"/>
      <c r="KIP2" s="212"/>
      <c r="KIQ2" s="212"/>
      <c r="KIR2" s="212"/>
      <c r="KIS2" s="212"/>
      <c r="KIT2" s="212"/>
      <c r="KIU2" s="212"/>
      <c r="KIV2" s="212"/>
      <c r="KIW2" s="212"/>
      <c r="KIX2" s="212"/>
      <c r="KIY2" s="212"/>
      <c r="KIZ2" s="212"/>
      <c r="KJA2" s="212"/>
      <c r="KJB2" s="212"/>
      <c r="KJC2" s="212"/>
      <c r="KJD2" s="212"/>
      <c r="KJE2" s="212"/>
      <c r="KJF2" s="212"/>
      <c r="KJG2" s="212"/>
      <c r="KJH2" s="212"/>
      <c r="KJI2" s="212"/>
      <c r="KJJ2" s="212"/>
      <c r="KJK2" s="212"/>
      <c r="KJL2" s="212"/>
      <c r="KJM2" s="212"/>
      <c r="KJN2" s="212"/>
      <c r="KJO2" s="212"/>
      <c r="KJP2" s="212"/>
      <c r="KJQ2" s="212"/>
      <c r="KJR2" s="212"/>
      <c r="KJS2" s="212"/>
      <c r="KJT2" s="212"/>
      <c r="KJU2" s="212"/>
      <c r="KJV2" s="212"/>
      <c r="KJW2" s="212"/>
      <c r="KJX2" s="212"/>
      <c r="KJY2" s="212"/>
      <c r="KJZ2" s="212"/>
      <c r="KKA2" s="212"/>
      <c r="KKB2" s="212"/>
      <c r="KKC2" s="212"/>
      <c r="KKD2" s="212"/>
      <c r="KKE2" s="212"/>
      <c r="KKF2" s="212"/>
      <c r="KKG2" s="212"/>
      <c r="KKH2" s="212"/>
      <c r="KKI2" s="212"/>
      <c r="KKJ2" s="212"/>
      <c r="KKK2" s="212"/>
      <c r="KKL2" s="212"/>
      <c r="KKM2" s="212"/>
      <c r="KKN2" s="212"/>
      <c r="KKO2" s="212"/>
      <c r="KKP2" s="212"/>
      <c r="KKQ2" s="212"/>
      <c r="KKR2" s="212"/>
      <c r="KKS2" s="212"/>
      <c r="KKT2" s="212"/>
      <c r="KKU2" s="212"/>
      <c r="KKV2" s="212"/>
      <c r="KKW2" s="212"/>
      <c r="KKX2" s="212"/>
      <c r="KKY2" s="212"/>
      <c r="KKZ2" s="212"/>
      <c r="KLA2" s="212"/>
      <c r="KLB2" s="212"/>
      <c r="KLC2" s="212"/>
      <c r="KLD2" s="212"/>
      <c r="KLE2" s="212"/>
      <c r="KLF2" s="212"/>
      <c r="KLG2" s="212"/>
      <c r="KLH2" s="212"/>
      <c r="KLI2" s="212"/>
      <c r="KLJ2" s="212"/>
      <c r="KLK2" s="212"/>
      <c r="KLL2" s="212"/>
      <c r="KLM2" s="212"/>
      <c r="KLN2" s="212"/>
      <c r="KLO2" s="212"/>
      <c r="KLP2" s="212"/>
      <c r="KLQ2" s="212"/>
      <c r="KLR2" s="212"/>
      <c r="KLS2" s="212"/>
      <c r="KLT2" s="212"/>
      <c r="KLU2" s="212"/>
      <c r="KLV2" s="212"/>
      <c r="KLW2" s="212"/>
      <c r="KLX2" s="212"/>
      <c r="KLY2" s="212"/>
      <c r="KLZ2" s="212"/>
      <c r="KMA2" s="212"/>
      <c r="KMB2" s="212"/>
      <c r="KMC2" s="212"/>
      <c r="KMD2" s="212"/>
      <c r="KME2" s="212"/>
      <c r="KMF2" s="212"/>
      <c r="KMG2" s="212"/>
      <c r="KMH2" s="212"/>
      <c r="KMI2" s="212"/>
      <c r="KMJ2" s="212"/>
      <c r="KMK2" s="212"/>
      <c r="KML2" s="212"/>
      <c r="KMM2" s="212"/>
      <c r="KMN2" s="212"/>
      <c r="KMO2" s="212"/>
      <c r="KMP2" s="212"/>
      <c r="KMQ2" s="212"/>
      <c r="KMR2" s="212"/>
      <c r="KMS2" s="212"/>
      <c r="KMT2" s="212"/>
      <c r="KMU2" s="212"/>
      <c r="KMV2" s="212"/>
      <c r="KMW2" s="212"/>
      <c r="KMX2" s="212"/>
      <c r="KMY2" s="212"/>
      <c r="KMZ2" s="212"/>
      <c r="KNA2" s="212"/>
      <c r="KNB2" s="212"/>
      <c r="KNC2" s="212"/>
      <c r="KND2" s="212"/>
      <c r="KNE2" s="212"/>
      <c r="KNF2" s="212"/>
      <c r="KNG2" s="212"/>
      <c r="KNH2" s="212"/>
      <c r="KNI2" s="212"/>
      <c r="KNJ2" s="212"/>
      <c r="KNK2" s="212"/>
      <c r="KNL2" s="212"/>
      <c r="KNM2" s="212"/>
      <c r="KNN2" s="212"/>
      <c r="KNO2" s="212"/>
      <c r="KNP2" s="212"/>
      <c r="KNQ2" s="212"/>
      <c r="KNR2" s="212"/>
      <c r="KNS2" s="212"/>
      <c r="KNT2" s="212"/>
      <c r="KNU2" s="212"/>
      <c r="KNV2" s="212"/>
      <c r="KNW2" s="212"/>
      <c r="KNX2" s="212"/>
      <c r="KNY2" s="212"/>
      <c r="KNZ2" s="212"/>
      <c r="KOA2" s="212"/>
      <c r="KOB2" s="212"/>
      <c r="KOC2" s="212"/>
      <c r="KOD2" s="212"/>
      <c r="KOE2" s="212"/>
      <c r="KOF2" s="212"/>
      <c r="KOG2" s="212"/>
      <c r="KOH2" s="212"/>
      <c r="KOI2" s="212"/>
      <c r="KOJ2" s="212"/>
      <c r="KOK2" s="212"/>
      <c r="KOL2" s="212"/>
      <c r="KOM2" s="212"/>
      <c r="KON2" s="212"/>
      <c r="KOO2" s="212"/>
      <c r="KOP2" s="212"/>
      <c r="KOQ2" s="212"/>
      <c r="KOR2" s="212"/>
      <c r="KOS2" s="212"/>
      <c r="KOT2" s="212"/>
      <c r="KOU2" s="212"/>
      <c r="KOV2" s="212"/>
      <c r="KOW2" s="212"/>
      <c r="KOX2" s="212"/>
      <c r="KOY2" s="212"/>
      <c r="KOZ2" s="212"/>
      <c r="KPA2" s="212"/>
      <c r="KPB2" s="212"/>
      <c r="KPC2" s="212"/>
      <c r="KPD2" s="212"/>
      <c r="KPE2" s="212"/>
      <c r="KPF2" s="212"/>
      <c r="KPG2" s="212"/>
      <c r="KPH2" s="212"/>
      <c r="KPI2" s="212"/>
      <c r="KPJ2" s="212"/>
      <c r="KPK2" s="212"/>
      <c r="KPL2" s="212"/>
      <c r="KPM2" s="212"/>
      <c r="KPN2" s="212"/>
      <c r="KPO2" s="212"/>
      <c r="KPP2" s="212"/>
      <c r="KPQ2" s="212"/>
      <c r="KPR2" s="212"/>
      <c r="KPS2" s="212"/>
      <c r="KPT2" s="212"/>
      <c r="KPU2" s="212"/>
      <c r="KPV2" s="212"/>
      <c r="KPW2" s="212"/>
      <c r="KPX2" s="212"/>
      <c r="KPY2" s="212"/>
      <c r="KPZ2" s="212"/>
      <c r="KQA2" s="212"/>
      <c r="KQB2" s="212"/>
      <c r="KQC2" s="212"/>
      <c r="KQD2" s="212"/>
      <c r="KQE2" s="212"/>
      <c r="KQF2" s="212"/>
      <c r="KQG2" s="212"/>
      <c r="KQH2" s="212"/>
      <c r="KQI2" s="212"/>
      <c r="KQJ2" s="212"/>
      <c r="KQK2" s="212"/>
      <c r="KQL2" s="212"/>
      <c r="KQM2" s="212"/>
      <c r="KQN2" s="212"/>
      <c r="KQO2" s="212"/>
      <c r="KQP2" s="212"/>
      <c r="KQQ2" s="212"/>
      <c r="KQR2" s="212"/>
      <c r="KQS2" s="212"/>
      <c r="KQT2" s="212"/>
      <c r="KQU2" s="212"/>
      <c r="KQV2" s="212"/>
      <c r="KQW2" s="212"/>
      <c r="KQX2" s="212"/>
      <c r="KQY2" s="212"/>
      <c r="KQZ2" s="212"/>
      <c r="KRA2" s="212"/>
      <c r="KRB2" s="212"/>
      <c r="KRC2" s="212"/>
      <c r="KRD2" s="212"/>
      <c r="KRE2" s="212"/>
      <c r="KRF2" s="212"/>
      <c r="KRG2" s="212"/>
      <c r="KRH2" s="212"/>
      <c r="KRI2" s="212"/>
      <c r="KRJ2" s="212"/>
      <c r="KRK2" s="212"/>
      <c r="KRL2" s="212"/>
      <c r="KRM2" s="212"/>
      <c r="KRN2" s="212"/>
      <c r="KRO2" s="212"/>
      <c r="KRP2" s="212"/>
      <c r="KRQ2" s="212"/>
      <c r="KRR2" s="212"/>
      <c r="KRS2" s="212"/>
      <c r="KRT2" s="212"/>
      <c r="KRU2" s="212"/>
      <c r="KRV2" s="212"/>
      <c r="KRW2" s="212"/>
      <c r="KRX2" s="212"/>
      <c r="KRY2" s="212"/>
      <c r="KRZ2" s="212"/>
      <c r="KSA2" s="212"/>
      <c r="KSB2" s="212"/>
      <c r="KSC2" s="212"/>
      <c r="KSD2" s="212"/>
      <c r="KSE2" s="212"/>
      <c r="KSF2" s="212"/>
      <c r="KSG2" s="212"/>
      <c r="KSH2" s="212"/>
      <c r="KSI2" s="212"/>
      <c r="KSJ2" s="212"/>
      <c r="KSK2" s="212"/>
      <c r="KSL2" s="212"/>
      <c r="KSM2" s="212"/>
      <c r="KSN2" s="212"/>
      <c r="KSO2" s="212"/>
      <c r="KSP2" s="212"/>
      <c r="KSQ2" s="212"/>
      <c r="KSR2" s="212"/>
      <c r="KSS2" s="212"/>
      <c r="KST2" s="212"/>
      <c r="KSU2" s="212"/>
      <c r="KSV2" s="212"/>
      <c r="KSW2" s="212"/>
      <c r="KSX2" s="212"/>
      <c r="KSY2" s="212"/>
      <c r="KSZ2" s="212"/>
      <c r="KTA2" s="212"/>
      <c r="KTB2" s="212"/>
      <c r="KTC2" s="212"/>
      <c r="KTD2" s="212"/>
      <c r="KTE2" s="212"/>
      <c r="KTF2" s="212"/>
      <c r="KTG2" s="212"/>
      <c r="KTH2" s="212"/>
      <c r="KTI2" s="212"/>
      <c r="KTJ2" s="212"/>
      <c r="KTK2" s="212"/>
      <c r="KTL2" s="212"/>
      <c r="KTM2" s="212"/>
      <c r="KTN2" s="212"/>
      <c r="KTO2" s="212"/>
      <c r="KTP2" s="212"/>
      <c r="KTQ2" s="212"/>
      <c r="KTR2" s="212"/>
      <c r="KTS2" s="212"/>
      <c r="KTT2" s="212"/>
      <c r="KTU2" s="212"/>
      <c r="KTV2" s="212"/>
      <c r="KTW2" s="212"/>
      <c r="KTX2" s="212"/>
      <c r="KTY2" s="212"/>
      <c r="KTZ2" s="212"/>
      <c r="KUA2" s="212"/>
      <c r="KUB2" s="212"/>
      <c r="KUC2" s="212"/>
      <c r="KUD2" s="212"/>
      <c r="KUE2" s="212"/>
      <c r="KUF2" s="212"/>
      <c r="KUG2" s="212"/>
      <c r="KUH2" s="212"/>
      <c r="KUI2" s="212"/>
      <c r="KUJ2" s="212"/>
      <c r="KUK2" s="212"/>
      <c r="KUL2" s="212"/>
      <c r="KUM2" s="212"/>
      <c r="KUN2" s="212"/>
      <c r="KUO2" s="212"/>
      <c r="KUP2" s="212"/>
      <c r="KUQ2" s="212"/>
      <c r="KUR2" s="212"/>
      <c r="KUS2" s="212"/>
      <c r="KUT2" s="212"/>
      <c r="KUU2" s="212"/>
      <c r="KUV2" s="212"/>
      <c r="KUW2" s="212"/>
      <c r="KUX2" s="212"/>
      <c r="KUY2" s="212"/>
      <c r="KUZ2" s="212"/>
      <c r="KVA2" s="212"/>
      <c r="KVB2" s="212"/>
      <c r="KVC2" s="212"/>
      <c r="KVD2" s="212"/>
      <c r="KVE2" s="212"/>
      <c r="KVF2" s="212"/>
      <c r="KVG2" s="212"/>
      <c r="KVH2" s="212"/>
      <c r="KVI2" s="212"/>
      <c r="KVJ2" s="212"/>
      <c r="KVK2" s="212"/>
      <c r="KVL2" s="212"/>
      <c r="KVM2" s="212"/>
      <c r="KVN2" s="212"/>
      <c r="KVO2" s="212"/>
      <c r="KVP2" s="212"/>
      <c r="KVQ2" s="212"/>
      <c r="KVR2" s="212"/>
      <c r="KVS2" s="212"/>
      <c r="KVT2" s="212"/>
      <c r="KVU2" s="212"/>
      <c r="KVV2" s="212"/>
      <c r="KVW2" s="212"/>
      <c r="KVX2" s="212"/>
      <c r="KVY2" s="212"/>
      <c r="KVZ2" s="212"/>
      <c r="KWA2" s="212"/>
      <c r="KWB2" s="212"/>
      <c r="KWC2" s="212"/>
      <c r="KWD2" s="212"/>
      <c r="KWE2" s="212"/>
      <c r="KWF2" s="212"/>
      <c r="KWG2" s="212"/>
      <c r="KWH2" s="212"/>
      <c r="KWI2" s="212"/>
      <c r="KWJ2" s="212"/>
      <c r="KWK2" s="212"/>
      <c r="KWL2" s="212"/>
      <c r="KWM2" s="212"/>
      <c r="KWN2" s="212"/>
      <c r="KWO2" s="212"/>
      <c r="KWP2" s="212"/>
      <c r="KWQ2" s="212"/>
      <c r="KWR2" s="212"/>
      <c r="KWS2" s="212"/>
      <c r="KWT2" s="212"/>
      <c r="KWU2" s="212"/>
      <c r="KWV2" s="212"/>
      <c r="KWW2" s="212"/>
      <c r="KWX2" s="212"/>
      <c r="KWY2" s="212"/>
      <c r="KWZ2" s="212"/>
      <c r="KXA2" s="212"/>
      <c r="KXB2" s="212"/>
      <c r="KXC2" s="212"/>
      <c r="KXD2" s="212"/>
      <c r="KXE2" s="212"/>
      <c r="KXF2" s="212"/>
      <c r="KXG2" s="212"/>
      <c r="KXH2" s="212"/>
      <c r="KXI2" s="212"/>
      <c r="KXJ2" s="212"/>
      <c r="KXK2" s="212"/>
      <c r="KXL2" s="212"/>
      <c r="KXM2" s="212"/>
      <c r="KXN2" s="212"/>
      <c r="KXO2" s="212"/>
      <c r="KXP2" s="212"/>
      <c r="KXQ2" s="212"/>
      <c r="KXR2" s="212"/>
      <c r="KXS2" s="212"/>
      <c r="KXT2" s="212"/>
      <c r="KXU2" s="212"/>
      <c r="KXV2" s="212"/>
      <c r="KXW2" s="212"/>
      <c r="KXX2" s="212"/>
      <c r="KXY2" s="212"/>
      <c r="KXZ2" s="212"/>
      <c r="KYA2" s="212"/>
      <c r="KYB2" s="212"/>
      <c r="KYC2" s="212"/>
      <c r="KYD2" s="212"/>
      <c r="KYE2" s="212"/>
      <c r="KYF2" s="212"/>
      <c r="KYG2" s="212"/>
      <c r="KYH2" s="212"/>
      <c r="KYI2" s="212"/>
      <c r="KYJ2" s="212"/>
      <c r="KYK2" s="212"/>
      <c r="KYL2" s="212"/>
      <c r="KYM2" s="212"/>
      <c r="KYN2" s="212"/>
      <c r="KYO2" s="212"/>
      <c r="KYP2" s="212"/>
      <c r="KYQ2" s="212"/>
      <c r="KYR2" s="212"/>
      <c r="KYS2" s="212"/>
      <c r="KYT2" s="212"/>
      <c r="KYU2" s="212"/>
      <c r="KYV2" s="212"/>
      <c r="KYW2" s="212"/>
      <c r="KYX2" s="212"/>
      <c r="KYY2" s="212"/>
      <c r="KYZ2" s="212"/>
      <c r="KZA2" s="212"/>
      <c r="KZB2" s="212"/>
      <c r="KZC2" s="212"/>
      <c r="KZD2" s="212"/>
      <c r="KZE2" s="212"/>
      <c r="KZF2" s="212"/>
      <c r="KZG2" s="212"/>
      <c r="KZH2" s="212"/>
      <c r="KZI2" s="212"/>
      <c r="KZJ2" s="212"/>
      <c r="KZK2" s="212"/>
      <c r="KZL2" s="212"/>
      <c r="KZM2" s="212"/>
      <c r="KZN2" s="212"/>
      <c r="KZO2" s="212"/>
      <c r="KZP2" s="212"/>
      <c r="KZQ2" s="212"/>
      <c r="KZR2" s="212"/>
      <c r="KZS2" s="212"/>
      <c r="KZT2" s="212"/>
      <c r="KZU2" s="212"/>
      <c r="KZV2" s="212"/>
      <c r="KZW2" s="212"/>
      <c r="KZX2" s="212"/>
      <c r="KZY2" s="212"/>
      <c r="KZZ2" s="212"/>
      <c r="LAA2" s="212"/>
      <c r="LAB2" s="212"/>
      <c r="LAC2" s="212"/>
      <c r="LAD2" s="212"/>
      <c r="LAE2" s="212"/>
      <c r="LAF2" s="212"/>
      <c r="LAG2" s="212"/>
      <c r="LAH2" s="212"/>
      <c r="LAI2" s="212"/>
      <c r="LAJ2" s="212"/>
      <c r="LAK2" s="212"/>
      <c r="LAL2" s="212"/>
      <c r="LAM2" s="212"/>
      <c r="LAN2" s="212"/>
      <c r="LAO2" s="212"/>
      <c r="LAP2" s="212"/>
      <c r="LAQ2" s="212"/>
      <c r="LAR2" s="212"/>
      <c r="LAS2" s="212"/>
      <c r="LAT2" s="212"/>
      <c r="LAU2" s="212"/>
      <c r="LAV2" s="212"/>
      <c r="LAW2" s="212"/>
      <c r="LAX2" s="212"/>
      <c r="LAY2" s="212"/>
      <c r="LAZ2" s="212"/>
      <c r="LBA2" s="212"/>
      <c r="LBB2" s="212"/>
      <c r="LBC2" s="212"/>
      <c r="LBD2" s="212"/>
      <c r="LBE2" s="212"/>
      <c r="LBF2" s="212"/>
      <c r="LBG2" s="212"/>
      <c r="LBH2" s="212"/>
      <c r="LBI2" s="212"/>
      <c r="LBJ2" s="212"/>
      <c r="LBK2" s="212"/>
      <c r="LBL2" s="212"/>
      <c r="LBM2" s="212"/>
      <c r="LBN2" s="212"/>
      <c r="LBO2" s="212"/>
      <c r="LBP2" s="212"/>
      <c r="LBQ2" s="212"/>
      <c r="LBR2" s="212"/>
      <c r="LBS2" s="212"/>
      <c r="LBT2" s="212"/>
      <c r="LBU2" s="212"/>
      <c r="LBV2" s="212"/>
      <c r="LBW2" s="212"/>
      <c r="LBX2" s="212"/>
      <c r="LBY2" s="212"/>
      <c r="LBZ2" s="212"/>
      <c r="LCA2" s="212"/>
      <c r="LCB2" s="212"/>
      <c r="LCC2" s="212"/>
      <c r="LCD2" s="212"/>
      <c r="LCE2" s="212"/>
      <c r="LCF2" s="212"/>
      <c r="LCG2" s="212"/>
      <c r="LCH2" s="212"/>
      <c r="LCI2" s="212"/>
      <c r="LCJ2" s="212"/>
      <c r="LCK2" s="212"/>
      <c r="LCL2" s="212"/>
      <c r="LCM2" s="212"/>
      <c r="LCN2" s="212"/>
      <c r="LCO2" s="212"/>
      <c r="LCP2" s="212"/>
      <c r="LCQ2" s="212"/>
      <c r="LCR2" s="212"/>
      <c r="LCS2" s="212"/>
      <c r="LCT2" s="212"/>
      <c r="LCU2" s="212"/>
      <c r="LCV2" s="212"/>
      <c r="LCW2" s="212"/>
      <c r="LCX2" s="212"/>
      <c r="LCY2" s="212"/>
      <c r="LCZ2" s="212"/>
      <c r="LDA2" s="212"/>
      <c r="LDB2" s="212"/>
      <c r="LDC2" s="212"/>
      <c r="LDD2" s="212"/>
      <c r="LDE2" s="212"/>
      <c r="LDF2" s="212"/>
      <c r="LDG2" s="212"/>
      <c r="LDH2" s="212"/>
      <c r="LDI2" s="212"/>
      <c r="LDJ2" s="212"/>
      <c r="LDK2" s="212"/>
      <c r="LDL2" s="212"/>
      <c r="LDM2" s="212"/>
      <c r="LDN2" s="212"/>
      <c r="LDO2" s="212"/>
      <c r="LDP2" s="212"/>
      <c r="LDQ2" s="212"/>
      <c r="LDR2" s="212"/>
      <c r="LDS2" s="212"/>
      <c r="LDT2" s="212"/>
      <c r="LDU2" s="212"/>
      <c r="LDV2" s="212"/>
      <c r="LDW2" s="212"/>
      <c r="LDX2" s="212"/>
      <c r="LDY2" s="212"/>
      <c r="LDZ2" s="212"/>
      <c r="LEA2" s="212"/>
      <c r="LEB2" s="212"/>
      <c r="LEC2" s="212"/>
      <c r="LED2" s="212"/>
      <c r="LEE2" s="212"/>
      <c r="LEF2" s="212"/>
      <c r="LEG2" s="212"/>
      <c r="LEH2" s="212"/>
      <c r="LEI2" s="212"/>
      <c r="LEJ2" s="212"/>
      <c r="LEK2" s="212"/>
      <c r="LEL2" s="212"/>
      <c r="LEM2" s="212"/>
      <c r="LEN2" s="212"/>
      <c r="LEO2" s="212"/>
      <c r="LEP2" s="212"/>
      <c r="LEQ2" s="212"/>
      <c r="LER2" s="212"/>
      <c r="LES2" s="212"/>
      <c r="LET2" s="212"/>
      <c r="LEU2" s="212"/>
      <c r="LEV2" s="212"/>
      <c r="LEW2" s="212"/>
      <c r="LEX2" s="212"/>
      <c r="LEY2" s="212"/>
      <c r="LEZ2" s="212"/>
      <c r="LFA2" s="212"/>
      <c r="LFB2" s="212"/>
      <c r="LFC2" s="212"/>
      <c r="LFD2" s="212"/>
      <c r="LFE2" s="212"/>
      <c r="LFF2" s="212"/>
      <c r="LFG2" s="212"/>
      <c r="LFH2" s="212"/>
      <c r="LFI2" s="212"/>
      <c r="LFJ2" s="212"/>
      <c r="LFK2" s="212"/>
      <c r="LFL2" s="212"/>
      <c r="LFM2" s="212"/>
      <c r="LFN2" s="212"/>
      <c r="LFO2" s="212"/>
      <c r="LFP2" s="212"/>
      <c r="LFQ2" s="212"/>
      <c r="LFR2" s="212"/>
      <c r="LFS2" s="212"/>
      <c r="LFT2" s="212"/>
      <c r="LFU2" s="212"/>
      <c r="LFV2" s="212"/>
      <c r="LFW2" s="212"/>
      <c r="LFX2" s="212"/>
      <c r="LFY2" s="212"/>
      <c r="LFZ2" s="212"/>
      <c r="LGA2" s="212"/>
      <c r="LGB2" s="212"/>
      <c r="LGC2" s="212"/>
      <c r="LGD2" s="212"/>
      <c r="LGE2" s="212"/>
      <c r="LGF2" s="212"/>
      <c r="LGG2" s="212"/>
      <c r="LGH2" s="212"/>
      <c r="LGI2" s="212"/>
      <c r="LGJ2" s="212"/>
      <c r="LGK2" s="212"/>
      <c r="LGL2" s="212"/>
      <c r="LGM2" s="212"/>
      <c r="LGN2" s="212"/>
      <c r="LGO2" s="212"/>
      <c r="LGP2" s="212"/>
      <c r="LGQ2" s="212"/>
      <c r="LGR2" s="212"/>
      <c r="LGS2" s="212"/>
      <c r="LGT2" s="212"/>
      <c r="LGU2" s="212"/>
      <c r="LGV2" s="212"/>
      <c r="LGW2" s="212"/>
      <c r="LGX2" s="212"/>
      <c r="LGY2" s="212"/>
      <c r="LGZ2" s="212"/>
      <c r="LHA2" s="212"/>
      <c r="LHB2" s="212"/>
      <c r="LHC2" s="212"/>
      <c r="LHD2" s="212"/>
      <c r="LHE2" s="212"/>
      <c r="LHF2" s="212"/>
      <c r="LHG2" s="212"/>
      <c r="LHH2" s="212"/>
      <c r="LHI2" s="212"/>
      <c r="LHJ2" s="212"/>
      <c r="LHK2" s="212"/>
      <c r="LHL2" s="212"/>
      <c r="LHM2" s="212"/>
      <c r="LHN2" s="212"/>
      <c r="LHO2" s="212"/>
      <c r="LHP2" s="212"/>
      <c r="LHQ2" s="212"/>
      <c r="LHR2" s="212"/>
      <c r="LHS2" s="212"/>
      <c r="LHT2" s="212"/>
      <c r="LHU2" s="212"/>
      <c r="LHV2" s="212"/>
      <c r="LHW2" s="212"/>
      <c r="LHX2" s="212"/>
      <c r="LHY2" s="212"/>
      <c r="LHZ2" s="212"/>
      <c r="LIA2" s="212"/>
      <c r="LIB2" s="212"/>
      <c r="LIC2" s="212"/>
      <c r="LID2" s="212"/>
      <c r="LIE2" s="212"/>
      <c r="LIF2" s="212"/>
      <c r="LIG2" s="212"/>
      <c r="LIH2" s="212"/>
      <c r="LII2" s="212"/>
      <c r="LIJ2" s="212"/>
      <c r="LIK2" s="212"/>
      <c r="LIL2" s="212"/>
      <c r="LIM2" s="212"/>
      <c r="LIN2" s="212"/>
      <c r="LIO2" s="212"/>
      <c r="LIP2" s="212"/>
      <c r="LIQ2" s="212"/>
      <c r="LIR2" s="212"/>
      <c r="LIS2" s="212"/>
      <c r="LIT2" s="212"/>
      <c r="LIU2" s="212"/>
      <c r="LIV2" s="212"/>
      <c r="LIW2" s="212"/>
      <c r="LIX2" s="212"/>
      <c r="LIY2" s="212"/>
      <c r="LIZ2" s="212"/>
      <c r="LJA2" s="212"/>
      <c r="LJB2" s="212"/>
      <c r="LJC2" s="212"/>
      <c r="LJD2" s="212"/>
      <c r="LJE2" s="212"/>
      <c r="LJF2" s="212"/>
      <c r="LJG2" s="212"/>
      <c r="LJH2" s="212"/>
      <c r="LJI2" s="212"/>
      <c r="LJJ2" s="212"/>
      <c r="LJK2" s="212"/>
      <c r="LJL2" s="212"/>
      <c r="LJM2" s="212"/>
      <c r="LJN2" s="212"/>
      <c r="LJO2" s="212"/>
      <c r="LJP2" s="212"/>
      <c r="LJQ2" s="212"/>
      <c r="LJR2" s="212"/>
      <c r="LJS2" s="212"/>
      <c r="LJT2" s="212"/>
      <c r="LJU2" s="212"/>
      <c r="LJV2" s="212"/>
      <c r="LJW2" s="212"/>
      <c r="LJX2" s="212"/>
      <c r="LJY2" s="212"/>
      <c r="LJZ2" s="212"/>
      <c r="LKA2" s="212"/>
      <c r="LKB2" s="212"/>
      <c r="LKC2" s="212"/>
      <c r="LKD2" s="212"/>
      <c r="LKE2" s="212"/>
      <c r="LKF2" s="212"/>
      <c r="LKG2" s="212"/>
      <c r="LKH2" s="212"/>
      <c r="LKI2" s="212"/>
      <c r="LKJ2" s="212"/>
      <c r="LKK2" s="212"/>
      <c r="LKL2" s="212"/>
      <c r="LKM2" s="212"/>
      <c r="LKN2" s="212"/>
      <c r="LKO2" s="212"/>
      <c r="LKP2" s="212"/>
      <c r="LKQ2" s="212"/>
      <c r="LKR2" s="212"/>
      <c r="LKS2" s="212"/>
      <c r="LKT2" s="212"/>
      <c r="LKU2" s="212"/>
      <c r="LKV2" s="212"/>
      <c r="LKW2" s="212"/>
      <c r="LKX2" s="212"/>
      <c r="LKY2" s="212"/>
      <c r="LKZ2" s="212"/>
      <c r="LLA2" s="212"/>
      <c r="LLB2" s="212"/>
      <c r="LLC2" s="212"/>
      <c r="LLD2" s="212"/>
      <c r="LLE2" s="212"/>
      <c r="LLF2" s="212"/>
      <c r="LLG2" s="212"/>
      <c r="LLH2" s="212"/>
      <c r="LLI2" s="212"/>
      <c r="LLJ2" s="212"/>
      <c r="LLK2" s="212"/>
      <c r="LLL2" s="212"/>
      <c r="LLM2" s="212"/>
      <c r="LLN2" s="212"/>
      <c r="LLO2" s="212"/>
      <c r="LLP2" s="212"/>
      <c r="LLQ2" s="212"/>
      <c r="LLR2" s="212"/>
      <c r="LLS2" s="212"/>
      <c r="LLT2" s="212"/>
      <c r="LLU2" s="212"/>
      <c r="LLV2" s="212"/>
      <c r="LLW2" s="212"/>
      <c r="LLX2" s="212"/>
      <c r="LLY2" s="212"/>
      <c r="LLZ2" s="212"/>
      <c r="LMA2" s="212"/>
      <c r="LMB2" s="212"/>
      <c r="LMC2" s="212"/>
      <c r="LMD2" s="212"/>
      <c r="LME2" s="212"/>
      <c r="LMF2" s="212"/>
      <c r="LMG2" s="212"/>
      <c r="LMH2" s="212"/>
      <c r="LMI2" s="212"/>
      <c r="LMJ2" s="212"/>
      <c r="LMK2" s="212"/>
      <c r="LML2" s="212"/>
      <c r="LMM2" s="212"/>
      <c r="LMN2" s="212"/>
      <c r="LMO2" s="212"/>
      <c r="LMP2" s="212"/>
      <c r="LMQ2" s="212"/>
      <c r="LMR2" s="212"/>
      <c r="LMS2" s="212"/>
      <c r="LMT2" s="212"/>
      <c r="LMU2" s="212"/>
      <c r="LMV2" s="212"/>
      <c r="LMW2" s="212"/>
      <c r="LMX2" s="212"/>
      <c r="LMY2" s="212"/>
      <c r="LMZ2" s="212"/>
      <c r="LNA2" s="212"/>
      <c r="LNB2" s="212"/>
      <c r="LNC2" s="212"/>
      <c r="LND2" s="212"/>
      <c r="LNE2" s="212"/>
      <c r="LNF2" s="212"/>
      <c r="LNG2" s="212"/>
      <c r="LNH2" s="212"/>
      <c r="LNI2" s="212"/>
      <c r="LNJ2" s="212"/>
      <c r="LNK2" s="212"/>
      <c r="LNL2" s="212"/>
      <c r="LNM2" s="212"/>
      <c r="LNN2" s="212"/>
      <c r="LNO2" s="212"/>
      <c r="LNP2" s="212"/>
      <c r="LNQ2" s="212"/>
      <c r="LNR2" s="212"/>
      <c r="LNS2" s="212"/>
      <c r="LNT2" s="212"/>
      <c r="LNU2" s="212"/>
      <c r="LNV2" s="212"/>
      <c r="LNW2" s="212"/>
      <c r="LNX2" s="212"/>
      <c r="LNY2" s="212"/>
      <c r="LNZ2" s="212"/>
      <c r="LOA2" s="212"/>
      <c r="LOB2" s="212"/>
      <c r="LOC2" s="212"/>
      <c r="LOD2" s="212"/>
      <c r="LOE2" s="212"/>
      <c r="LOF2" s="212"/>
      <c r="LOG2" s="212"/>
      <c r="LOH2" s="212"/>
      <c r="LOI2" s="212"/>
      <c r="LOJ2" s="212"/>
      <c r="LOK2" s="212"/>
      <c r="LOL2" s="212"/>
      <c r="LOM2" s="212"/>
      <c r="LON2" s="212"/>
      <c r="LOO2" s="212"/>
      <c r="LOP2" s="212"/>
      <c r="LOQ2" s="212"/>
      <c r="LOR2" s="212"/>
      <c r="LOS2" s="212"/>
      <c r="LOT2" s="212"/>
      <c r="LOU2" s="212"/>
      <c r="LOV2" s="212"/>
      <c r="LOW2" s="212"/>
      <c r="LOX2" s="212"/>
      <c r="LOY2" s="212"/>
      <c r="LOZ2" s="212"/>
      <c r="LPA2" s="212"/>
      <c r="LPB2" s="212"/>
      <c r="LPC2" s="212"/>
      <c r="LPD2" s="212"/>
      <c r="LPE2" s="212"/>
      <c r="LPF2" s="212"/>
      <c r="LPG2" s="212"/>
      <c r="LPH2" s="212"/>
      <c r="LPI2" s="212"/>
      <c r="LPJ2" s="212"/>
      <c r="LPK2" s="212"/>
      <c r="LPL2" s="212"/>
      <c r="LPM2" s="212"/>
      <c r="LPN2" s="212"/>
      <c r="LPO2" s="212"/>
      <c r="LPP2" s="212"/>
      <c r="LPQ2" s="212"/>
      <c r="LPR2" s="212"/>
      <c r="LPS2" s="212"/>
      <c r="LPT2" s="212"/>
      <c r="LPU2" s="212"/>
      <c r="LPV2" s="212"/>
      <c r="LPW2" s="212"/>
      <c r="LPX2" s="212"/>
      <c r="LPY2" s="212"/>
      <c r="LPZ2" s="212"/>
      <c r="LQA2" s="212"/>
      <c r="LQB2" s="212"/>
      <c r="LQC2" s="212"/>
      <c r="LQD2" s="212"/>
      <c r="LQE2" s="212"/>
      <c r="LQF2" s="212"/>
      <c r="LQG2" s="212"/>
      <c r="LQH2" s="212"/>
      <c r="LQI2" s="212"/>
      <c r="LQJ2" s="212"/>
      <c r="LQK2" s="212"/>
      <c r="LQL2" s="212"/>
      <c r="LQM2" s="212"/>
      <c r="LQN2" s="212"/>
      <c r="LQO2" s="212"/>
      <c r="LQP2" s="212"/>
      <c r="LQQ2" s="212"/>
      <c r="LQR2" s="212"/>
      <c r="LQS2" s="212"/>
      <c r="LQT2" s="212"/>
      <c r="LQU2" s="212"/>
      <c r="LQV2" s="212"/>
      <c r="LQW2" s="212"/>
      <c r="LQX2" s="212"/>
      <c r="LQY2" s="212"/>
      <c r="LQZ2" s="212"/>
      <c r="LRA2" s="212"/>
      <c r="LRB2" s="212"/>
      <c r="LRC2" s="212"/>
      <c r="LRD2" s="212"/>
      <c r="LRE2" s="212"/>
      <c r="LRF2" s="212"/>
      <c r="LRG2" s="212"/>
      <c r="LRH2" s="212"/>
      <c r="LRI2" s="212"/>
      <c r="LRJ2" s="212"/>
      <c r="LRK2" s="212"/>
      <c r="LRL2" s="212"/>
      <c r="LRM2" s="212"/>
      <c r="LRN2" s="212"/>
      <c r="LRO2" s="212"/>
      <c r="LRP2" s="212"/>
      <c r="LRQ2" s="212"/>
      <c r="LRR2" s="212"/>
      <c r="LRS2" s="212"/>
      <c r="LRT2" s="212"/>
      <c r="LRU2" s="212"/>
      <c r="LRV2" s="212"/>
      <c r="LRW2" s="212"/>
      <c r="LRX2" s="212"/>
      <c r="LRY2" s="212"/>
      <c r="LRZ2" s="212"/>
      <c r="LSA2" s="212"/>
      <c r="LSB2" s="212"/>
      <c r="LSC2" s="212"/>
      <c r="LSD2" s="212"/>
      <c r="LSE2" s="212"/>
      <c r="LSF2" s="212"/>
      <c r="LSG2" s="212"/>
      <c r="LSH2" s="212"/>
      <c r="LSI2" s="212"/>
      <c r="LSJ2" s="212"/>
      <c r="LSK2" s="212"/>
      <c r="LSL2" s="212"/>
      <c r="LSM2" s="212"/>
      <c r="LSN2" s="212"/>
      <c r="LSO2" s="212"/>
      <c r="LSP2" s="212"/>
      <c r="LSQ2" s="212"/>
      <c r="LSR2" s="212"/>
      <c r="LSS2" s="212"/>
      <c r="LST2" s="212"/>
      <c r="LSU2" s="212"/>
      <c r="LSV2" s="212"/>
      <c r="LSW2" s="212"/>
      <c r="LSX2" s="212"/>
      <c r="LSY2" s="212"/>
      <c r="LSZ2" s="212"/>
      <c r="LTA2" s="212"/>
      <c r="LTB2" s="212"/>
      <c r="LTC2" s="212"/>
      <c r="LTD2" s="212"/>
      <c r="LTE2" s="212"/>
      <c r="LTF2" s="212"/>
      <c r="LTG2" s="212"/>
      <c r="LTH2" s="212"/>
      <c r="LTI2" s="212"/>
      <c r="LTJ2" s="212"/>
      <c r="LTK2" s="212"/>
      <c r="LTL2" s="212"/>
      <c r="LTM2" s="212"/>
      <c r="LTN2" s="212"/>
      <c r="LTO2" s="212"/>
      <c r="LTP2" s="212"/>
      <c r="LTQ2" s="212"/>
      <c r="LTR2" s="212"/>
      <c r="LTS2" s="212"/>
      <c r="LTT2" s="212"/>
      <c r="LTU2" s="212"/>
      <c r="LTV2" s="212"/>
      <c r="LTW2" s="212"/>
      <c r="LTX2" s="212"/>
      <c r="LTY2" s="212"/>
      <c r="LTZ2" s="212"/>
      <c r="LUA2" s="212"/>
      <c r="LUB2" s="212"/>
      <c r="LUC2" s="212"/>
      <c r="LUD2" s="212"/>
      <c r="LUE2" s="212"/>
      <c r="LUF2" s="212"/>
      <c r="LUG2" s="212"/>
      <c r="LUH2" s="212"/>
      <c r="LUI2" s="212"/>
      <c r="LUJ2" s="212"/>
      <c r="LUK2" s="212"/>
      <c r="LUL2" s="212"/>
      <c r="LUM2" s="212"/>
      <c r="LUN2" s="212"/>
      <c r="LUO2" s="212"/>
      <c r="LUP2" s="212"/>
      <c r="LUQ2" s="212"/>
      <c r="LUR2" s="212"/>
      <c r="LUS2" s="212"/>
      <c r="LUT2" s="212"/>
      <c r="LUU2" s="212"/>
      <c r="LUV2" s="212"/>
      <c r="LUW2" s="212"/>
      <c r="LUX2" s="212"/>
      <c r="LUY2" s="212"/>
      <c r="LUZ2" s="212"/>
      <c r="LVA2" s="212"/>
      <c r="LVB2" s="212"/>
      <c r="LVC2" s="212"/>
      <c r="LVD2" s="212"/>
      <c r="LVE2" s="212"/>
      <c r="LVF2" s="212"/>
      <c r="LVG2" s="212"/>
      <c r="LVH2" s="212"/>
      <c r="LVI2" s="212"/>
      <c r="LVJ2" s="212"/>
      <c r="LVK2" s="212"/>
      <c r="LVL2" s="212"/>
      <c r="LVM2" s="212"/>
      <c r="LVN2" s="212"/>
      <c r="LVO2" s="212"/>
      <c r="LVP2" s="212"/>
      <c r="LVQ2" s="212"/>
      <c r="LVR2" s="212"/>
      <c r="LVS2" s="212"/>
      <c r="LVT2" s="212"/>
      <c r="LVU2" s="212"/>
      <c r="LVV2" s="212"/>
      <c r="LVW2" s="212"/>
      <c r="LVX2" s="212"/>
      <c r="LVY2" s="212"/>
      <c r="LVZ2" s="212"/>
      <c r="LWA2" s="212"/>
      <c r="LWB2" s="212"/>
      <c r="LWC2" s="212"/>
      <c r="LWD2" s="212"/>
      <c r="LWE2" s="212"/>
      <c r="LWF2" s="212"/>
      <c r="LWG2" s="212"/>
      <c r="LWH2" s="212"/>
      <c r="LWI2" s="212"/>
      <c r="LWJ2" s="212"/>
      <c r="LWK2" s="212"/>
      <c r="LWL2" s="212"/>
      <c r="LWM2" s="212"/>
      <c r="LWN2" s="212"/>
      <c r="LWO2" s="212"/>
      <c r="LWP2" s="212"/>
      <c r="LWQ2" s="212"/>
      <c r="LWR2" s="212"/>
      <c r="LWS2" s="212"/>
      <c r="LWT2" s="212"/>
      <c r="LWU2" s="212"/>
      <c r="LWV2" s="212"/>
      <c r="LWW2" s="212"/>
      <c r="LWX2" s="212"/>
      <c r="LWY2" s="212"/>
      <c r="LWZ2" s="212"/>
      <c r="LXA2" s="212"/>
      <c r="LXB2" s="212"/>
      <c r="LXC2" s="212"/>
      <c r="LXD2" s="212"/>
      <c r="LXE2" s="212"/>
      <c r="LXF2" s="212"/>
      <c r="LXG2" s="212"/>
      <c r="LXH2" s="212"/>
      <c r="LXI2" s="212"/>
      <c r="LXJ2" s="212"/>
      <c r="LXK2" s="212"/>
      <c r="LXL2" s="212"/>
      <c r="LXM2" s="212"/>
      <c r="LXN2" s="212"/>
      <c r="LXO2" s="212"/>
      <c r="LXP2" s="212"/>
      <c r="LXQ2" s="212"/>
      <c r="LXR2" s="212"/>
      <c r="LXS2" s="212"/>
      <c r="LXT2" s="212"/>
      <c r="LXU2" s="212"/>
      <c r="LXV2" s="212"/>
      <c r="LXW2" s="212"/>
      <c r="LXX2" s="212"/>
      <c r="LXY2" s="212"/>
      <c r="LXZ2" s="212"/>
      <c r="LYA2" s="212"/>
      <c r="LYB2" s="212"/>
      <c r="LYC2" s="212"/>
      <c r="LYD2" s="212"/>
      <c r="LYE2" s="212"/>
      <c r="LYF2" s="212"/>
      <c r="LYG2" s="212"/>
      <c r="LYH2" s="212"/>
      <c r="LYI2" s="212"/>
      <c r="LYJ2" s="212"/>
      <c r="LYK2" s="212"/>
      <c r="LYL2" s="212"/>
      <c r="LYM2" s="212"/>
      <c r="LYN2" s="212"/>
      <c r="LYO2" s="212"/>
      <c r="LYP2" s="212"/>
      <c r="LYQ2" s="212"/>
      <c r="LYR2" s="212"/>
      <c r="LYS2" s="212"/>
      <c r="LYT2" s="212"/>
      <c r="LYU2" s="212"/>
      <c r="LYV2" s="212"/>
      <c r="LYW2" s="212"/>
      <c r="LYX2" s="212"/>
      <c r="LYY2" s="212"/>
      <c r="LYZ2" s="212"/>
      <c r="LZA2" s="212"/>
      <c r="LZB2" s="212"/>
      <c r="LZC2" s="212"/>
      <c r="LZD2" s="212"/>
      <c r="LZE2" s="212"/>
      <c r="LZF2" s="212"/>
      <c r="LZG2" s="212"/>
      <c r="LZH2" s="212"/>
      <c r="LZI2" s="212"/>
      <c r="LZJ2" s="212"/>
      <c r="LZK2" s="212"/>
      <c r="LZL2" s="212"/>
      <c r="LZM2" s="212"/>
      <c r="LZN2" s="212"/>
      <c r="LZO2" s="212"/>
      <c r="LZP2" s="212"/>
      <c r="LZQ2" s="212"/>
      <c r="LZR2" s="212"/>
      <c r="LZS2" s="212"/>
      <c r="LZT2" s="212"/>
      <c r="LZU2" s="212"/>
      <c r="LZV2" s="212"/>
      <c r="LZW2" s="212"/>
      <c r="LZX2" s="212"/>
      <c r="LZY2" s="212"/>
      <c r="LZZ2" s="212"/>
      <c r="MAA2" s="212"/>
      <c r="MAB2" s="212"/>
      <c r="MAC2" s="212"/>
      <c r="MAD2" s="212"/>
      <c r="MAE2" s="212"/>
      <c r="MAF2" s="212"/>
      <c r="MAG2" s="212"/>
      <c r="MAH2" s="212"/>
      <c r="MAI2" s="212"/>
      <c r="MAJ2" s="212"/>
      <c r="MAK2" s="212"/>
      <c r="MAL2" s="212"/>
      <c r="MAM2" s="212"/>
      <c r="MAN2" s="212"/>
      <c r="MAO2" s="212"/>
      <c r="MAP2" s="212"/>
      <c r="MAQ2" s="212"/>
      <c r="MAR2" s="212"/>
      <c r="MAS2" s="212"/>
      <c r="MAT2" s="212"/>
      <c r="MAU2" s="212"/>
      <c r="MAV2" s="212"/>
      <c r="MAW2" s="212"/>
      <c r="MAX2" s="212"/>
      <c r="MAY2" s="212"/>
      <c r="MAZ2" s="212"/>
      <c r="MBA2" s="212"/>
      <c r="MBB2" s="212"/>
      <c r="MBC2" s="212"/>
      <c r="MBD2" s="212"/>
      <c r="MBE2" s="212"/>
      <c r="MBF2" s="212"/>
      <c r="MBG2" s="212"/>
      <c r="MBH2" s="212"/>
      <c r="MBI2" s="212"/>
      <c r="MBJ2" s="212"/>
      <c r="MBK2" s="212"/>
      <c r="MBL2" s="212"/>
      <c r="MBM2" s="212"/>
      <c r="MBN2" s="212"/>
      <c r="MBO2" s="212"/>
      <c r="MBP2" s="212"/>
      <c r="MBQ2" s="212"/>
      <c r="MBR2" s="212"/>
      <c r="MBS2" s="212"/>
      <c r="MBT2" s="212"/>
      <c r="MBU2" s="212"/>
      <c r="MBV2" s="212"/>
      <c r="MBW2" s="212"/>
      <c r="MBX2" s="212"/>
      <c r="MBY2" s="212"/>
      <c r="MBZ2" s="212"/>
      <c r="MCA2" s="212"/>
      <c r="MCB2" s="212"/>
      <c r="MCC2" s="212"/>
      <c r="MCD2" s="212"/>
      <c r="MCE2" s="212"/>
      <c r="MCF2" s="212"/>
      <c r="MCG2" s="212"/>
      <c r="MCH2" s="212"/>
      <c r="MCI2" s="212"/>
      <c r="MCJ2" s="212"/>
      <c r="MCK2" s="212"/>
      <c r="MCL2" s="212"/>
      <c r="MCM2" s="212"/>
      <c r="MCN2" s="212"/>
      <c r="MCO2" s="212"/>
      <c r="MCP2" s="212"/>
      <c r="MCQ2" s="212"/>
      <c r="MCR2" s="212"/>
      <c r="MCS2" s="212"/>
      <c r="MCT2" s="212"/>
      <c r="MCU2" s="212"/>
      <c r="MCV2" s="212"/>
      <c r="MCW2" s="212"/>
      <c r="MCX2" s="212"/>
      <c r="MCY2" s="212"/>
      <c r="MCZ2" s="212"/>
      <c r="MDA2" s="212"/>
      <c r="MDB2" s="212"/>
      <c r="MDC2" s="212"/>
      <c r="MDD2" s="212"/>
      <c r="MDE2" s="212"/>
      <c r="MDF2" s="212"/>
      <c r="MDG2" s="212"/>
      <c r="MDH2" s="212"/>
      <c r="MDI2" s="212"/>
      <c r="MDJ2" s="212"/>
      <c r="MDK2" s="212"/>
      <c r="MDL2" s="212"/>
      <c r="MDM2" s="212"/>
      <c r="MDN2" s="212"/>
      <c r="MDO2" s="212"/>
      <c r="MDP2" s="212"/>
      <c r="MDQ2" s="212"/>
      <c r="MDR2" s="212"/>
      <c r="MDS2" s="212"/>
      <c r="MDT2" s="212"/>
      <c r="MDU2" s="212"/>
      <c r="MDV2" s="212"/>
      <c r="MDW2" s="212"/>
      <c r="MDX2" s="212"/>
      <c r="MDY2" s="212"/>
      <c r="MDZ2" s="212"/>
      <c r="MEA2" s="212"/>
      <c r="MEB2" s="212"/>
      <c r="MEC2" s="212"/>
      <c r="MED2" s="212"/>
      <c r="MEE2" s="212"/>
      <c r="MEF2" s="212"/>
      <c r="MEG2" s="212"/>
      <c r="MEH2" s="212"/>
      <c r="MEI2" s="212"/>
      <c r="MEJ2" s="212"/>
      <c r="MEK2" s="212"/>
      <c r="MEL2" s="212"/>
      <c r="MEM2" s="212"/>
      <c r="MEN2" s="212"/>
      <c r="MEO2" s="212"/>
      <c r="MEP2" s="212"/>
      <c r="MEQ2" s="212"/>
      <c r="MER2" s="212"/>
      <c r="MES2" s="212"/>
      <c r="MET2" s="212"/>
      <c r="MEU2" s="212"/>
      <c r="MEV2" s="212"/>
      <c r="MEW2" s="212"/>
      <c r="MEX2" s="212"/>
      <c r="MEY2" s="212"/>
      <c r="MEZ2" s="212"/>
      <c r="MFA2" s="212"/>
      <c r="MFB2" s="212"/>
      <c r="MFC2" s="212"/>
      <c r="MFD2" s="212"/>
      <c r="MFE2" s="212"/>
      <c r="MFF2" s="212"/>
      <c r="MFG2" s="212"/>
      <c r="MFH2" s="212"/>
      <c r="MFI2" s="212"/>
      <c r="MFJ2" s="212"/>
      <c r="MFK2" s="212"/>
      <c r="MFL2" s="212"/>
      <c r="MFM2" s="212"/>
      <c r="MFN2" s="212"/>
      <c r="MFO2" s="212"/>
      <c r="MFP2" s="212"/>
      <c r="MFQ2" s="212"/>
      <c r="MFR2" s="212"/>
      <c r="MFS2" s="212"/>
      <c r="MFT2" s="212"/>
      <c r="MFU2" s="212"/>
      <c r="MFV2" s="212"/>
      <c r="MFW2" s="212"/>
      <c r="MFX2" s="212"/>
      <c r="MFY2" s="212"/>
      <c r="MFZ2" s="212"/>
      <c r="MGA2" s="212"/>
      <c r="MGB2" s="212"/>
      <c r="MGC2" s="212"/>
      <c r="MGD2" s="212"/>
      <c r="MGE2" s="212"/>
      <c r="MGF2" s="212"/>
      <c r="MGG2" s="212"/>
      <c r="MGH2" s="212"/>
      <c r="MGI2" s="212"/>
      <c r="MGJ2" s="212"/>
      <c r="MGK2" s="212"/>
      <c r="MGL2" s="212"/>
      <c r="MGM2" s="212"/>
      <c r="MGN2" s="212"/>
      <c r="MGO2" s="212"/>
      <c r="MGP2" s="212"/>
      <c r="MGQ2" s="212"/>
      <c r="MGR2" s="212"/>
      <c r="MGS2" s="212"/>
      <c r="MGT2" s="212"/>
      <c r="MGU2" s="212"/>
      <c r="MGV2" s="212"/>
      <c r="MGW2" s="212"/>
      <c r="MGX2" s="212"/>
      <c r="MGY2" s="212"/>
      <c r="MGZ2" s="212"/>
      <c r="MHA2" s="212"/>
      <c r="MHB2" s="212"/>
      <c r="MHC2" s="212"/>
      <c r="MHD2" s="212"/>
      <c r="MHE2" s="212"/>
      <c r="MHF2" s="212"/>
      <c r="MHG2" s="212"/>
      <c r="MHH2" s="212"/>
      <c r="MHI2" s="212"/>
      <c r="MHJ2" s="212"/>
      <c r="MHK2" s="212"/>
      <c r="MHL2" s="212"/>
      <c r="MHM2" s="212"/>
      <c r="MHN2" s="212"/>
      <c r="MHO2" s="212"/>
      <c r="MHP2" s="212"/>
      <c r="MHQ2" s="212"/>
      <c r="MHR2" s="212"/>
      <c r="MHS2" s="212"/>
      <c r="MHT2" s="212"/>
      <c r="MHU2" s="212"/>
      <c r="MHV2" s="212"/>
      <c r="MHW2" s="212"/>
      <c r="MHX2" s="212"/>
      <c r="MHY2" s="212"/>
      <c r="MHZ2" s="212"/>
      <c r="MIA2" s="212"/>
      <c r="MIB2" s="212"/>
      <c r="MIC2" s="212"/>
      <c r="MID2" s="212"/>
      <c r="MIE2" s="212"/>
      <c r="MIF2" s="212"/>
      <c r="MIG2" s="212"/>
      <c r="MIH2" s="212"/>
      <c r="MII2" s="212"/>
      <c r="MIJ2" s="212"/>
      <c r="MIK2" s="212"/>
      <c r="MIL2" s="212"/>
      <c r="MIM2" s="212"/>
      <c r="MIN2" s="212"/>
      <c r="MIO2" s="212"/>
      <c r="MIP2" s="212"/>
      <c r="MIQ2" s="212"/>
      <c r="MIR2" s="212"/>
      <c r="MIS2" s="212"/>
      <c r="MIT2" s="212"/>
      <c r="MIU2" s="212"/>
      <c r="MIV2" s="212"/>
      <c r="MIW2" s="212"/>
      <c r="MIX2" s="212"/>
      <c r="MIY2" s="212"/>
      <c r="MIZ2" s="212"/>
      <c r="MJA2" s="212"/>
      <c r="MJB2" s="212"/>
      <c r="MJC2" s="212"/>
      <c r="MJD2" s="212"/>
      <c r="MJE2" s="212"/>
      <c r="MJF2" s="212"/>
      <c r="MJG2" s="212"/>
      <c r="MJH2" s="212"/>
      <c r="MJI2" s="212"/>
      <c r="MJJ2" s="212"/>
      <c r="MJK2" s="212"/>
      <c r="MJL2" s="212"/>
      <c r="MJM2" s="212"/>
      <c r="MJN2" s="212"/>
      <c r="MJO2" s="212"/>
      <c r="MJP2" s="212"/>
      <c r="MJQ2" s="212"/>
      <c r="MJR2" s="212"/>
      <c r="MJS2" s="212"/>
      <c r="MJT2" s="212"/>
      <c r="MJU2" s="212"/>
      <c r="MJV2" s="212"/>
      <c r="MJW2" s="212"/>
      <c r="MJX2" s="212"/>
      <c r="MJY2" s="212"/>
      <c r="MJZ2" s="212"/>
      <c r="MKA2" s="212"/>
      <c r="MKB2" s="212"/>
      <c r="MKC2" s="212"/>
      <c r="MKD2" s="212"/>
      <c r="MKE2" s="212"/>
      <c r="MKF2" s="212"/>
      <c r="MKG2" s="212"/>
      <c r="MKH2" s="212"/>
      <c r="MKI2" s="212"/>
      <c r="MKJ2" s="212"/>
      <c r="MKK2" s="212"/>
      <c r="MKL2" s="212"/>
      <c r="MKM2" s="212"/>
      <c r="MKN2" s="212"/>
      <c r="MKO2" s="212"/>
      <c r="MKP2" s="212"/>
      <c r="MKQ2" s="212"/>
      <c r="MKR2" s="212"/>
      <c r="MKS2" s="212"/>
      <c r="MKT2" s="212"/>
      <c r="MKU2" s="212"/>
      <c r="MKV2" s="212"/>
      <c r="MKW2" s="212"/>
      <c r="MKX2" s="212"/>
      <c r="MKY2" s="212"/>
      <c r="MKZ2" s="212"/>
      <c r="MLA2" s="212"/>
      <c r="MLB2" s="212"/>
      <c r="MLC2" s="212"/>
      <c r="MLD2" s="212"/>
      <c r="MLE2" s="212"/>
      <c r="MLF2" s="212"/>
      <c r="MLG2" s="212"/>
      <c r="MLH2" s="212"/>
      <c r="MLI2" s="212"/>
      <c r="MLJ2" s="212"/>
      <c r="MLK2" s="212"/>
      <c r="MLL2" s="212"/>
      <c r="MLM2" s="212"/>
      <c r="MLN2" s="212"/>
      <c r="MLO2" s="212"/>
      <c r="MLP2" s="212"/>
      <c r="MLQ2" s="212"/>
      <c r="MLR2" s="212"/>
      <c r="MLS2" s="212"/>
      <c r="MLT2" s="212"/>
      <c r="MLU2" s="212"/>
      <c r="MLV2" s="212"/>
      <c r="MLW2" s="212"/>
      <c r="MLX2" s="212"/>
      <c r="MLY2" s="212"/>
      <c r="MLZ2" s="212"/>
      <c r="MMA2" s="212"/>
      <c r="MMB2" s="212"/>
      <c r="MMC2" s="212"/>
      <c r="MMD2" s="212"/>
      <c r="MME2" s="212"/>
      <c r="MMF2" s="212"/>
      <c r="MMG2" s="212"/>
      <c r="MMH2" s="212"/>
      <c r="MMI2" s="212"/>
      <c r="MMJ2" s="212"/>
      <c r="MMK2" s="212"/>
      <c r="MML2" s="212"/>
      <c r="MMM2" s="212"/>
      <c r="MMN2" s="212"/>
      <c r="MMO2" s="212"/>
      <c r="MMP2" s="212"/>
      <c r="MMQ2" s="212"/>
      <c r="MMR2" s="212"/>
      <c r="MMS2" s="212"/>
      <c r="MMT2" s="212"/>
      <c r="MMU2" s="212"/>
      <c r="MMV2" s="212"/>
      <c r="MMW2" s="212"/>
      <c r="MMX2" s="212"/>
      <c r="MMY2" s="212"/>
      <c r="MMZ2" s="212"/>
      <c r="MNA2" s="212"/>
      <c r="MNB2" s="212"/>
      <c r="MNC2" s="212"/>
      <c r="MND2" s="212"/>
      <c r="MNE2" s="212"/>
      <c r="MNF2" s="212"/>
      <c r="MNG2" s="212"/>
      <c r="MNH2" s="212"/>
      <c r="MNI2" s="212"/>
      <c r="MNJ2" s="212"/>
      <c r="MNK2" s="212"/>
      <c r="MNL2" s="212"/>
      <c r="MNM2" s="212"/>
      <c r="MNN2" s="212"/>
      <c r="MNO2" s="212"/>
      <c r="MNP2" s="212"/>
      <c r="MNQ2" s="212"/>
      <c r="MNR2" s="212"/>
      <c r="MNS2" s="212"/>
      <c r="MNT2" s="212"/>
      <c r="MNU2" s="212"/>
      <c r="MNV2" s="212"/>
      <c r="MNW2" s="212"/>
      <c r="MNX2" s="212"/>
      <c r="MNY2" s="212"/>
      <c r="MNZ2" s="212"/>
      <c r="MOA2" s="212"/>
      <c r="MOB2" s="212"/>
      <c r="MOC2" s="212"/>
      <c r="MOD2" s="212"/>
      <c r="MOE2" s="212"/>
      <c r="MOF2" s="212"/>
      <c r="MOG2" s="212"/>
      <c r="MOH2" s="212"/>
      <c r="MOI2" s="212"/>
      <c r="MOJ2" s="212"/>
      <c r="MOK2" s="212"/>
      <c r="MOL2" s="212"/>
      <c r="MOM2" s="212"/>
      <c r="MON2" s="212"/>
      <c r="MOO2" s="212"/>
      <c r="MOP2" s="212"/>
      <c r="MOQ2" s="212"/>
      <c r="MOR2" s="212"/>
      <c r="MOS2" s="212"/>
      <c r="MOT2" s="212"/>
      <c r="MOU2" s="212"/>
      <c r="MOV2" s="212"/>
      <c r="MOW2" s="212"/>
      <c r="MOX2" s="212"/>
      <c r="MOY2" s="212"/>
      <c r="MOZ2" s="212"/>
      <c r="MPA2" s="212"/>
      <c r="MPB2" s="212"/>
      <c r="MPC2" s="212"/>
      <c r="MPD2" s="212"/>
      <c r="MPE2" s="212"/>
      <c r="MPF2" s="212"/>
      <c r="MPG2" s="212"/>
      <c r="MPH2" s="212"/>
      <c r="MPI2" s="212"/>
      <c r="MPJ2" s="212"/>
      <c r="MPK2" s="212"/>
      <c r="MPL2" s="212"/>
      <c r="MPM2" s="212"/>
      <c r="MPN2" s="212"/>
      <c r="MPO2" s="212"/>
      <c r="MPP2" s="212"/>
      <c r="MPQ2" s="212"/>
      <c r="MPR2" s="212"/>
      <c r="MPS2" s="212"/>
      <c r="MPT2" s="212"/>
      <c r="MPU2" s="212"/>
      <c r="MPV2" s="212"/>
      <c r="MPW2" s="212"/>
      <c r="MPX2" s="212"/>
      <c r="MPY2" s="212"/>
      <c r="MPZ2" s="212"/>
      <c r="MQA2" s="212"/>
      <c r="MQB2" s="212"/>
      <c r="MQC2" s="212"/>
      <c r="MQD2" s="212"/>
      <c r="MQE2" s="212"/>
      <c r="MQF2" s="212"/>
      <c r="MQG2" s="212"/>
      <c r="MQH2" s="212"/>
      <c r="MQI2" s="212"/>
      <c r="MQJ2" s="212"/>
      <c r="MQK2" s="212"/>
      <c r="MQL2" s="212"/>
      <c r="MQM2" s="212"/>
      <c r="MQN2" s="212"/>
      <c r="MQO2" s="212"/>
      <c r="MQP2" s="212"/>
      <c r="MQQ2" s="212"/>
      <c r="MQR2" s="212"/>
      <c r="MQS2" s="212"/>
      <c r="MQT2" s="212"/>
      <c r="MQU2" s="212"/>
      <c r="MQV2" s="212"/>
      <c r="MQW2" s="212"/>
      <c r="MQX2" s="212"/>
      <c r="MQY2" s="212"/>
      <c r="MQZ2" s="212"/>
      <c r="MRA2" s="212"/>
      <c r="MRB2" s="212"/>
      <c r="MRC2" s="212"/>
      <c r="MRD2" s="212"/>
      <c r="MRE2" s="212"/>
      <c r="MRF2" s="212"/>
      <c r="MRG2" s="212"/>
      <c r="MRH2" s="212"/>
      <c r="MRI2" s="212"/>
      <c r="MRJ2" s="212"/>
      <c r="MRK2" s="212"/>
      <c r="MRL2" s="212"/>
      <c r="MRM2" s="212"/>
      <c r="MRN2" s="212"/>
      <c r="MRO2" s="212"/>
      <c r="MRP2" s="212"/>
      <c r="MRQ2" s="212"/>
      <c r="MRR2" s="212"/>
      <c r="MRS2" s="212"/>
      <c r="MRT2" s="212"/>
      <c r="MRU2" s="212"/>
      <c r="MRV2" s="212"/>
      <c r="MRW2" s="212"/>
      <c r="MRX2" s="212"/>
      <c r="MRY2" s="212"/>
      <c r="MRZ2" s="212"/>
      <c r="MSA2" s="212"/>
      <c r="MSB2" s="212"/>
      <c r="MSC2" s="212"/>
      <c r="MSD2" s="212"/>
      <c r="MSE2" s="212"/>
      <c r="MSF2" s="212"/>
      <c r="MSG2" s="212"/>
      <c r="MSH2" s="212"/>
      <c r="MSI2" s="212"/>
      <c r="MSJ2" s="212"/>
      <c r="MSK2" s="212"/>
      <c r="MSL2" s="212"/>
      <c r="MSM2" s="212"/>
      <c r="MSN2" s="212"/>
      <c r="MSO2" s="212"/>
      <c r="MSP2" s="212"/>
      <c r="MSQ2" s="212"/>
      <c r="MSR2" s="212"/>
      <c r="MSS2" s="212"/>
      <c r="MST2" s="212"/>
      <c r="MSU2" s="212"/>
      <c r="MSV2" s="212"/>
      <c r="MSW2" s="212"/>
      <c r="MSX2" s="212"/>
      <c r="MSY2" s="212"/>
      <c r="MSZ2" s="212"/>
      <c r="MTA2" s="212"/>
      <c r="MTB2" s="212"/>
      <c r="MTC2" s="212"/>
      <c r="MTD2" s="212"/>
      <c r="MTE2" s="212"/>
      <c r="MTF2" s="212"/>
      <c r="MTG2" s="212"/>
      <c r="MTH2" s="212"/>
      <c r="MTI2" s="212"/>
      <c r="MTJ2" s="212"/>
      <c r="MTK2" s="212"/>
      <c r="MTL2" s="212"/>
      <c r="MTM2" s="212"/>
      <c r="MTN2" s="212"/>
      <c r="MTO2" s="212"/>
      <c r="MTP2" s="212"/>
      <c r="MTQ2" s="212"/>
      <c r="MTR2" s="212"/>
      <c r="MTS2" s="212"/>
      <c r="MTT2" s="212"/>
      <c r="MTU2" s="212"/>
      <c r="MTV2" s="212"/>
      <c r="MTW2" s="212"/>
      <c r="MTX2" s="212"/>
      <c r="MTY2" s="212"/>
      <c r="MTZ2" s="212"/>
      <c r="MUA2" s="212"/>
      <c r="MUB2" s="212"/>
      <c r="MUC2" s="212"/>
      <c r="MUD2" s="212"/>
      <c r="MUE2" s="212"/>
      <c r="MUF2" s="212"/>
      <c r="MUG2" s="212"/>
      <c r="MUH2" s="212"/>
      <c r="MUI2" s="212"/>
      <c r="MUJ2" s="212"/>
      <c r="MUK2" s="212"/>
      <c r="MUL2" s="212"/>
      <c r="MUM2" s="212"/>
      <c r="MUN2" s="212"/>
      <c r="MUO2" s="212"/>
      <c r="MUP2" s="212"/>
      <c r="MUQ2" s="212"/>
      <c r="MUR2" s="212"/>
      <c r="MUS2" s="212"/>
      <c r="MUT2" s="212"/>
      <c r="MUU2" s="212"/>
      <c r="MUV2" s="212"/>
      <c r="MUW2" s="212"/>
      <c r="MUX2" s="212"/>
      <c r="MUY2" s="212"/>
      <c r="MUZ2" s="212"/>
      <c r="MVA2" s="212"/>
      <c r="MVB2" s="212"/>
      <c r="MVC2" s="212"/>
      <c r="MVD2" s="212"/>
      <c r="MVE2" s="212"/>
      <c r="MVF2" s="212"/>
      <c r="MVG2" s="212"/>
      <c r="MVH2" s="212"/>
      <c r="MVI2" s="212"/>
      <c r="MVJ2" s="212"/>
      <c r="MVK2" s="212"/>
      <c r="MVL2" s="212"/>
      <c r="MVM2" s="212"/>
      <c r="MVN2" s="212"/>
      <c r="MVO2" s="212"/>
      <c r="MVP2" s="212"/>
      <c r="MVQ2" s="212"/>
      <c r="MVR2" s="212"/>
      <c r="MVS2" s="212"/>
      <c r="MVT2" s="212"/>
      <c r="MVU2" s="212"/>
      <c r="MVV2" s="212"/>
      <c r="MVW2" s="212"/>
      <c r="MVX2" s="212"/>
      <c r="MVY2" s="212"/>
      <c r="MVZ2" s="212"/>
      <c r="MWA2" s="212"/>
      <c r="MWB2" s="212"/>
      <c r="MWC2" s="212"/>
      <c r="MWD2" s="212"/>
      <c r="MWE2" s="212"/>
      <c r="MWF2" s="212"/>
      <c r="MWG2" s="212"/>
      <c r="MWH2" s="212"/>
      <c r="MWI2" s="212"/>
      <c r="MWJ2" s="212"/>
      <c r="MWK2" s="212"/>
      <c r="MWL2" s="212"/>
      <c r="MWM2" s="212"/>
      <c r="MWN2" s="212"/>
      <c r="MWO2" s="212"/>
      <c r="MWP2" s="212"/>
      <c r="MWQ2" s="212"/>
      <c r="MWR2" s="212"/>
      <c r="MWS2" s="212"/>
      <c r="MWT2" s="212"/>
      <c r="MWU2" s="212"/>
      <c r="MWV2" s="212"/>
      <c r="MWW2" s="212"/>
      <c r="MWX2" s="212"/>
      <c r="MWY2" s="212"/>
      <c r="MWZ2" s="212"/>
      <c r="MXA2" s="212"/>
      <c r="MXB2" s="212"/>
      <c r="MXC2" s="212"/>
      <c r="MXD2" s="212"/>
      <c r="MXE2" s="212"/>
      <c r="MXF2" s="212"/>
      <c r="MXG2" s="212"/>
      <c r="MXH2" s="212"/>
      <c r="MXI2" s="212"/>
      <c r="MXJ2" s="212"/>
      <c r="MXK2" s="212"/>
      <c r="MXL2" s="212"/>
      <c r="MXM2" s="212"/>
      <c r="MXN2" s="212"/>
      <c r="MXO2" s="212"/>
      <c r="MXP2" s="212"/>
      <c r="MXQ2" s="212"/>
      <c r="MXR2" s="212"/>
      <c r="MXS2" s="212"/>
      <c r="MXT2" s="212"/>
      <c r="MXU2" s="212"/>
      <c r="MXV2" s="212"/>
      <c r="MXW2" s="212"/>
      <c r="MXX2" s="212"/>
      <c r="MXY2" s="212"/>
      <c r="MXZ2" s="212"/>
      <c r="MYA2" s="212"/>
      <c r="MYB2" s="212"/>
      <c r="MYC2" s="212"/>
      <c r="MYD2" s="212"/>
      <c r="MYE2" s="212"/>
      <c r="MYF2" s="212"/>
      <c r="MYG2" s="212"/>
      <c r="MYH2" s="212"/>
      <c r="MYI2" s="212"/>
      <c r="MYJ2" s="212"/>
      <c r="MYK2" s="212"/>
      <c r="MYL2" s="212"/>
      <c r="MYM2" s="212"/>
      <c r="MYN2" s="212"/>
      <c r="MYO2" s="212"/>
      <c r="MYP2" s="212"/>
      <c r="MYQ2" s="212"/>
      <c r="MYR2" s="212"/>
      <c r="MYS2" s="212"/>
      <c r="MYT2" s="212"/>
      <c r="MYU2" s="212"/>
      <c r="MYV2" s="212"/>
      <c r="MYW2" s="212"/>
      <c r="MYX2" s="212"/>
      <c r="MYY2" s="212"/>
      <c r="MYZ2" s="212"/>
      <c r="MZA2" s="212"/>
      <c r="MZB2" s="212"/>
      <c r="MZC2" s="212"/>
      <c r="MZD2" s="212"/>
      <c r="MZE2" s="212"/>
      <c r="MZF2" s="212"/>
      <c r="MZG2" s="212"/>
      <c r="MZH2" s="212"/>
      <c r="MZI2" s="212"/>
      <c r="MZJ2" s="212"/>
      <c r="MZK2" s="212"/>
      <c r="MZL2" s="212"/>
      <c r="MZM2" s="212"/>
      <c r="MZN2" s="212"/>
      <c r="MZO2" s="212"/>
      <c r="MZP2" s="212"/>
      <c r="MZQ2" s="212"/>
      <c r="MZR2" s="212"/>
      <c r="MZS2" s="212"/>
      <c r="MZT2" s="212"/>
      <c r="MZU2" s="212"/>
      <c r="MZV2" s="212"/>
      <c r="MZW2" s="212"/>
      <c r="MZX2" s="212"/>
      <c r="MZY2" s="212"/>
      <c r="MZZ2" s="212"/>
      <c r="NAA2" s="212"/>
      <c r="NAB2" s="212"/>
      <c r="NAC2" s="212"/>
      <c r="NAD2" s="212"/>
      <c r="NAE2" s="212"/>
      <c r="NAF2" s="212"/>
      <c r="NAG2" s="212"/>
      <c r="NAH2" s="212"/>
      <c r="NAI2" s="212"/>
      <c r="NAJ2" s="212"/>
      <c r="NAK2" s="212"/>
      <c r="NAL2" s="212"/>
      <c r="NAM2" s="212"/>
      <c r="NAN2" s="212"/>
      <c r="NAO2" s="212"/>
      <c r="NAP2" s="212"/>
      <c r="NAQ2" s="212"/>
      <c r="NAR2" s="212"/>
      <c r="NAS2" s="212"/>
      <c r="NAT2" s="212"/>
      <c r="NAU2" s="212"/>
      <c r="NAV2" s="212"/>
      <c r="NAW2" s="212"/>
      <c r="NAX2" s="212"/>
      <c r="NAY2" s="212"/>
      <c r="NAZ2" s="212"/>
      <c r="NBA2" s="212"/>
      <c r="NBB2" s="212"/>
      <c r="NBC2" s="212"/>
      <c r="NBD2" s="212"/>
      <c r="NBE2" s="212"/>
      <c r="NBF2" s="212"/>
      <c r="NBG2" s="212"/>
      <c r="NBH2" s="212"/>
      <c r="NBI2" s="212"/>
      <c r="NBJ2" s="212"/>
      <c r="NBK2" s="212"/>
      <c r="NBL2" s="212"/>
      <c r="NBM2" s="212"/>
      <c r="NBN2" s="212"/>
      <c r="NBO2" s="212"/>
      <c r="NBP2" s="212"/>
      <c r="NBQ2" s="212"/>
      <c r="NBR2" s="212"/>
      <c r="NBS2" s="212"/>
      <c r="NBT2" s="212"/>
      <c r="NBU2" s="212"/>
      <c r="NBV2" s="212"/>
      <c r="NBW2" s="212"/>
      <c r="NBX2" s="212"/>
      <c r="NBY2" s="212"/>
      <c r="NBZ2" s="212"/>
      <c r="NCA2" s="212"/>
      <c r="NCB2" s="212"/>
      <c r="NCC2" s="212"/>
      <c r="NCD2" s="212"/>
      <c r="NCE2" s="212"/>
      <c r="NCF2" s="212"/>
      <c r="NCG2" s="212"/>
      <c r="NCH2" s="212"/>
      <c r="NCI2" s="212"/>
      <c r="NCJ2" s="212"/>
      <c r="NCK2" s="212"/>
      <c r="NCL2" s="212"/>
      <c r="NCM2" s="212"/>
      <c r="NCN2" s="212"/>
      <c r="NCO2" s="212"/>
      <c r="NCP2" s="212"/>
      <c r="NCQ2" s="212"/>
      <c r="NCR2" s="212"/>
      <c r="NCS2" s="212"/>
      <c r="NCT2" s="212"/>
      <c r="NCU2" s="212"/>
      <c r="NCV2" s="212"/>
      <c r="NCW2" s="212"/>
      <c r="NCX2" s="212"/>
      <c r="NCY2" s="212"/>
      <c r="NCZ2" s="212"/>
      <c r="NDA2" s="212"/>
      <c r="NDB2" s="212"/>
      <c r="NDC2" s="212"/>
      <c r="NDD2" s="212"/>
      <c r="NDE2" s="212"/>
      <c r="NDF2" s="212"/>
      <c r="NDG2" s="212"/>
      <c r="NDH2" s="212"/>
      <c r="NDI2" s="212"/>
      <c r="NDJ2" s="212"/>
      <c r="NDK2" s="212"/>
      <c r="NDL2" s="212"/>
      <c r="NDM2" s="212"/>
      <c r="NDN2" s="212"/>
      <c r="NDO2" s="212"/>
      <c r="NDP2" s="212"/>
      <c r="NDQ2" s="212"/>
      <c r="NDR2" s="212"/>
      <c r="NDS2" s="212"/>
      <c r="NDT2" s="212"/>
      <c r="NDU2" s="212"/>
      <c r="NDV2" s="212"/>
      <c r="NDW2" s="212"/>
      <c r="NDX2" s="212"/>
      <c r="NDY2" s="212"/>
      <c r="NDZ2" s="212"/>
      <c r="NEA2" s="212"/>
      <c r="NEB2" s="212"/>
      <c r="NEC2" s="212"/>
      <c r="NED2" s="212"/>
      <c r="NEE2" s="212"/>
      <c r="NEF2" s="212"/>
      <c r="NEG2" s="212"/>
      <c r="NEH2" s="212"/>
      <c r="NEI2" s="212"/>
      <c r="NEJ2" s="212"/>
      <c r="NEK2" s="212"/>
      <c r="NEL2" s="212"/>
      <c r="NEM2" s="212"/>
      <c r="NEN2" s="212"/>
      <c r="NEO2" s="212"/>
      <c r="NEP2" s="212"/>
      <c r="NEQ2" s="212"/>
      <c r="NER2" s="212"/>
      <c r="NES2" s="212"/>
      <c r="NET2" s="212"/>
      <c r="NEU2" s="212"/>
      <c r="NEV2" s="212"/>
      <c r="NEW2" s="212"/>
      <c r="NEX2" s="212"/>
      <c r="NEY2" s="212"/>
      <c r="NEZ2" s="212"/>
      <c r="NFA2" s="212"/>
      <c r="NFB2" s="212"/>
      <c r="NFC2" s="212"/>
      <c r="NFD2" s="212"/>
      <c r="NFE2" s="212"/>
      <c r="NFF2" s="212"/>
      <c r="NFG2" s="212"/>
      <c r="NFH2" s="212"/>
      <c r="NFI2" s="212"/>
      <c r="NFJ2" s="212"/>
      <c r="NFK2" s="212"/>
      <c r="NFL2" s="212"/>
      <c r="NFM2" s="212"/>
      <c r="NFN2" s="212"/>
      <c r="NFO2" s="212"/>
      <c r="NFP2" s="212"/>
      <c r="NFQ2" s="212"/>
      <c r="NFR2" s="212"/>
      <c r="NFS2" s="212"/>
      <c r="NFT2" s="212"/>
      <c r="NFU2" s="212"/>
      <c r="NFV2" s="212"/>
      <c r="NFW2" s="212"/>
      <c r="NFX2" s="212"/>
      <c r="NFY2" s="212"/>
      <c r="NFZ2" s="212"/>
      <c r="NGA2" s="212"/>
      <c r="NGB2" s="212"/>
      <c r="NGC2" s="212"/>
      <c r="NGD2" s="212"/>
      <c r="NGE2" s="212"/>
      <c r="NGF2" s="212"/>
      <c r="NGG2" s="212"/>
      <c r="NGH2" s="212"/>
      <c r="NGI2" s="212"/>
      <c r="NGJ2" s="212"/>
      <c r="NGK2" s="212"/>
      <c r="NGL2" s="212"/>
      <c r="NGM2" s="212"/>
      <c r="NGN2" s="212"/>
      <c r="NGO2" s="212"/>
      <c r="NGP2" s="212"/>
      <c r="NGQ2" s="212"/>
      <c r="NGR2" s="212"/>
      <c r="NGS2" s="212"/>
      <c r="NGT2" s="212"/>
      <c r="NGU2" s="212"/>
      <c r="NGV2" s="212"/>
      <c r="NGW2" s="212"/>
      <c r="NGX2" s="212"/>
      <c r="NGY2" s="212"/>
      <c r="NGZ2" s="212"/>
      <c r="NHA2" s="212"/>
      <c r="NHB2" s="212"/>
      <c r="NHC2" s="212"/>
      <c r="NHD2" s="212"/>
      <c r="NHE2" s="212"/>
      <c r="NHF2" s="212"/>
      <c r="NHG2" s="212"/>
      <c r="NHH2" s="212"/>
      <c r="NHI2" s="212"/>
      <c r="NHJ2" s="212"/>
      <c r="NHK2" s="212"/>
      <c r="NHL2" s="212"/>
      <c r="NHM2" s="212"/>
      <c r="NHN2" s="212"/>
      <c r="NHO2" s="212"/>
      <c r="NHP2" s="212"/>
      <c r="NHQ2" s="212"/>
      <c r="NHR2" s="212"/>
      <c r="NHS2" s="212"/>
      <c r="NHT2" s="212"/>
      <c r="NHU2" s="212"/>
      <c r="NHV2" s="212"/>
      <c r="NHW2" s="212"/>
      <c r="NHX2" s="212"/>
      <c r="NHY2" s="212"/>
      <c r="NHZ2" s="212"/>
      <c r="NIA2" s="212"/>
      <c r="NIB2" s="212"/>
      <c r="NIC2" s="212"/>
      <c r="NID2" s="212"/>
      <c r="NIE2" s="212"/>
      <c r="NIF2" s="212"/>
      <c r="NIG2" s="212"/>
      <c r="NIH2" s="212"/>
      <c r="NII2" s="212"/>
      <c r="NIJ2" s="212"/>
      <c r="NIK2" s="212"/>
      <c r="NIL2" s="212"/>
      <c r="NIM2" s="212"/>
      <c r="NIN2" s="212"/>
      <c r="NIO2" s="212"/>
      <c r="NIP2" s="212"/>
      <c r="NIQ2" s="212"/>
      <c r="NIR2" s="212"/>
      <c r="NIS2" s="212"/>
      <c r="NIT2" s="212"/>
      <c r="NIU2" s="212"/>
      <c r="NIV2" s="212"/>
      <c r="NIW2" s="212"/>
      <c r="NIX2" s="212"/>
      <c r="NIY2" s="212"/>
      <c r="NIZ2" s="212"/>
      <c r="NJA2" s="212"/>
      <c r="NJB2" s="212"/>
      <c r="NJC2" s="212"/>
      <c r="NJD2" s="212"/>
      <c r="NJE2" s="212"/>
      <c r="NJF2" s="212"/>
      <c r="NJG2" s="212"/>
      <c r="NJH2" s="212"/>
      <c r="NJI2" s="212"/>
      <c r="NJJ2" s="212"/>
      <c r="NJK2" s="212"/>
      <c r="NJL2" s="212"/>
      <c r="NJM2" s="212"/>
      <c r="NJN2" s="212"/>
      <c r="NJO2" s="212"/>
      <c r="NJP2" s="212"/>
      <c r="NJQ2" s="212"/>
      <c r="NJR2" s="212"/>
      <c r="NJS2" s="212"/>
      <c r="NJT2" s="212"/>
      <c r="NJU2" s="212"/>
      <c r="NJV2" s="212"/>
      <c r="NJW2" s="212"/>
      <c r="NJX2" s="212"/>
      <c r="NJY2" s="212"/>
      <c r="NJZ2" s="212"/>
      <c r="NKA2" s="212"/>
      <c r="NKB2" s="212"/>
      <c r="NKC2" s="212"/>
      <c r="NKD2" s="212"/>
      <c r="NKE2" s="212"/>
      <c r="NKF2" s="212"/>
      <c r="NKG2" s="212"/>
      <c r="NKH2" s="212"/>
      <c r="NKI2" s="212"/>
      <c r="NKJ2" s="212"/>
      <c r="NKK2" s="212"/>
      <c r="NKL2" s="212"/>
      <c r="NKM2" s="212"/>
      <c r="NKN2" s="212"/>
      <c r="NKO2" s="212"/>
      <c r="NKP2" s="212"/>
      <c r="NKQ2" s="212"/>
      <c r="NKR2" s="212"/>
      <c r="NKS2" s="212"/>
      <c r="NKT2" s="212"/>
      <c r="NKU2" s="212"/>
      <c r="NKV2" s="212"/>
      <c r="NKW2" s="212"/>
      <c r="NKX2" s="212"/>
      <c r="NKY2" s="212"/>
      <c r="NKZ2" s="212"/>
      <c r="NLA2" s="212"/>
      <c r="NLB2" s="212"/>
      <c r="NLC2" s="212"/>
      <c r="NLD2" s="212"/>
      <c r="NLE2" s="212"/>
      <c r="NLF2" s="212"/>
      <c r="NLG2" s="212"/>
      <c r="NLH2" s="212"/>
      <c r="NLI2" s="212"/>
      <c r="NLJ2" s="212"/>
      <c r="NLK2" s="212"/>
      <c r="NLL2" s="212"/>
      <c r="NLM2" s="212"/>
      <c r="NLN2" s="212"/>
      <c r="NLO2" s="212"/>
      <c r="NLP2" s="212"/>
      <c r="NLQ2" s="212"/>
      <c r="NLR2" s="212"/>
      <c r="NLS2" s="212"/>
      <c r="NLT2" s="212"/>
      <c r="NLU2" s="212"/>
      <c r="NLV2" s="212"/>
      <c r="NLW2" s="212"/>
      <c r="NLX2" s="212"/>
      <c r="NLY2" s="212"/>
      <c r="NLZ2" s="212"/>
      <c r="NMA2" s="212"/>
      <c r="NMB2" s="212"/>
      <c r="NMC2" s="212"/>
      <c r="NMD2" s="212"/>
      <c r="NME2" s="212"/>
      <c r="NMF2" s="212"/>
      <c r="NMG2" s="212"/>
      <c r="NMH2" s="212"/>
      <c r="NMI2" s="212"/>
      <c r="NMJ2" s="212"/>
      <c r="NMK2" s="212"/>
      <c r="NML2" s="212"/>
      <c r="NMM2" s="212"/>
      <c r="NMN2" s="212"/>
      <c r="NMO2" s="212"/>
      <c r="NMP2" s="212"/>
      <c r="NMQ2" s="212"/>
      <c r="NMR2" s="212"/>
      <c r="NMS2" s="212"/>
      <c r="NMT2" s="212"/>
      <c r="NMU2" s="212"/>
      <c r="NMV2" s="212"/>
      <c r="NMW2" s="212"/>
      <c r="NMX2" s="212"/>
      <c r="NMY2" s="212"/>
      <c r="NMZ2" s="212"/>
      <c r="NNA2" s="212"/>
      <c r="NNB2" s="212"/>
      <c r="NNC2" s="212"/>
      <c r="NND2" s="212"/>
      <c r="NNE2" s="212"/>
      <c r="NNF2" s="212"/>
      <c r="NNG2" s="212"/>
      <c r="NNH2" s="212"/>
      <c r="NNI2" s="212"/>
      <c r="NNJ2" s="212"/>
      <c r="NNK2" s="212"/>
      <c r="NNL2" s="212"/>
      <c r="NNM2" s="212"/>
      <c r="NNN2" s="212"/>
      <c r="NNO2" s="212"/>
      <c r="NNP2" s="212"/>
      <c r="NNQ2" s="212"/>
      <c r="NNR2" s="212"/>
      <c r="NNS2" s="212"/>
      <c r="NNT2" s="212"/>
      <c r="NNU2" s="212"/>
      <c r="NNV2" s="212"/>
      <c r="NNW2" s="212"/>
      <c r="NNX2" s="212"/>
      <c r="NNY2" s="212"/>
      <c r="NNZ2" s="212"/>
      <c r="NOA2" s="212"/>
      <c r="NOB2" s="212"/>
      <c r="NOC2" s="212"/>
      <c r="NOD2" s="212"/>
      <c r="NOE2" s="212"/>
      <c r="NOF2" s="212"/>
      <c r="NOG2" s="212"/>
      <c r="NOH2" s="212"/>
      <c r="NOI2" s="212"/>
      <c r="NOJ2" s="212"/>
      <c r="NOK2" s="212"/>
      <c r="NOL2" s="212"/>
      <c r="NOM2" s="212"/>
      <c r="NON2" s="212"/>
      <c r="NOO2" s="212"/>
      <c r="NOP2" s="212"/>
      <c r="NOQ2" s="212"/>
      <c r="NOR2" s="212"/>
      <c r="NOS2" s="212"/>
      <c r="NOT2" s="212"/>
      <c r="NOU2" s="212"/>
      <c r="NOV2" s="212"/>
      <c r="NOW2" s="212"/>
      <c r="NOX2" s="212"/>
      <c r="NOY2" s="212"/>
      <c r="NOZ2" s="212"/>
      <c r="NPA2" s="212"/>
      <c r="NPB2" s="212"/>
      <c r="NPC2" s="212"/>
      <c r="NPD2" s="212"/>
      <c r="NPE2" s="212"/>
      <c r="NPF2" s="212"/>
      <c r="NPG2" s="212"/>
      <c r="NPH2" s="212"/>
      <c r="NPI2" s="212"/>
      <c r="NPJ2" s="212"/>
      <c r="NPK2" s="212"/>
      <c r="NPL2" s="212"/>
      <c r="NPM2" s="212"/>
      <c r="NPN2" s="212"/>
      <c r="NPO2" s="212"/>
      <c r="NPP2" s="212"/>
      <c r="NPQ2" s="212"/>
      <c r="NPR2" s="212"/>
      <c r="NPS2" s="212"/>
      <c r="NPT2" s="212"/>
      <c r="NPU2" s="212"/>
      <c r="NPV2" s="212"/>
      <c r="NPW2" s="212"/>
      <c r="NPX2" s="212"/>
      <c r="NPY2" s="212"/>
      <c r="NPZ2" s="212"/>
      <c r="NQA2" s="212"/>
      <c r="NQB2" s="212"/>
      <c r="NQC2" s="212"/>
      <c r="NQD2" s="212"/>
      <c r="NQE2" s="212"/>
      <c r="NQF2" s="212"/>
      <c r="NQG2" s="212"/>
      <c r="NQH2" s="212"/>
      <c r="NQI2" s="212"/>
      <c r="NQJ2" s="212"/>
      <c r="NQK2" s="212"/>
      <c r="NQL2" s="212"/>
      <c r="NQM2" s="212"/>
      <c r="NQN2" s="212"/>
      <c r="NQO2" s="212"/>
      <c r="NQP2" s="212"/>
      <c r="NQQ2" s="212"/>
      <c r="NQR2" s="212"/>
      <c r="NQS2" s="212"/>
      <c r="NQT2" s="212"/>
      <c r="NQU2" s="212"/>
      <c r="NQV2" s="212"/>
      <c r="NQW2" s="212"/>
      <c r="NQX2" s="212"/>
      <c r="NQY2" s="212"/>
      <c r="NQZ2" s="212"/>
      <c r="NRA2" s="212"/>
      <c r="NRB2" s="212"/>
      <c r="NRC2" s="212"/>
      <c r="NRD2" s="212"/>
      <c r="NRE2" s="212"/>
      <c r="NRF2" s="212"/>
      <c r="NRG2" s="212"/>
      <c r="NRH2" s="212"/>
      <c r="NRI2" s="212"/>
      <c r="NRJ2" s="212"/>
      <c r="NRK2" s="212"/>
      <c r="NRL2" s="212"/>
      <c r="NRM2" s="212"/>
      <c r="NRN2" s="212"/>
      <c r="NRO2" s="212"/>
      <c r="NRP2" s="212"/>
      <c r="NRQ2" s="212"/>
      <c r="NRR2" s="212"/>
      <c r="NRS2" s="212"/>
      <c r="NRT2" s="212"/>
      <c r="NRU2" s="212"/>
      <c r="NRV2" s="212"/>
      <c r="NRW2" s="212"/>
      <c r="NRX2" s="212"/>
      <c r="NRY2" s="212"/>
      <c r="NRZ2" s="212"/>
      <c r="NSA2" s="212"/>
      <c r="NSB2" s="212"/>
      <c r="NSC2" s="212"/>
      <c r="NSD2" s="212"/>
      <c r="NSE2" s="212"/>
      <c r="NSF2" s="212"/>
      <c r="NSG2" s="212"/>
      <c r="NSH2" s="212"/>
      <c r="NSI2" s="212"/>
      <c r="NSJ2" s="212"/>
      <c r="NSK2" s="212"/>
      <c r="NSL2" s="212"/>
      <c r="NSM2" s="212"/>
      <c r="NSN2" s="212"/>
      <c r="NSO2" s="212"/>
      <c r="NSP2" s="212"/>
      <c r="NSQ2" s="212"/>
      <c r="NSR2" s="212"/>
      <c r="NSS2" s="212"/>
      <c r="NST2" s="212"/>
      <c r="NSU2" s="212"/>
      <c r="NSV2" s="212"/>
      <c r="NSW2" s="212"/>
      <c r="NSX2" s="212"/>
      <c r="NSY2" s="212"/>
      <c r="NSZ2" s="212"/>
      <c r="NTA2" s="212"/>
      <c r="NTB2" s="212"/>
      <c r="NTC2" s="212"/>
      <c r="NTD2" s="212"/>
      <c r="NTE2" s="212"/>
      <c r="NTF2" s="212"/>
      <c r="NTG2" s="212"/>
      <c r="NTH2" s="212"/>
      <c r="NTI2" s="212"/>
      <c r="NTJ2" s="212"/>
      <c r="NTK2" s="212"/>
      <c r="NTL2" s="212"/>
      <c r="NTM2" s="212"/>
      <c r="NTN2" s="212"/>
      <c r="NTO2" s="212"/>
      <c r="NTP2" s="212"/>
      <c r="NTQ2" s="212"/>
      <c r="NTR2" s="212"/>
      <c r="NTS2" s="212"/>
      <c r="NTT2" s="212"/>
      <c r="NTU2" s="212"/>
      <c r="NTV2" s="212"/>
      <c r="NTW2" s="212"/>
      <c r="NTX2" s="212"/>
      <c r="NTY2" s="212"/>
      <c r="NTZ2" s="212"/>
      <c r="NUA2" s="212"/>
      <c r="NUB2" s="212"/>
      <c r="NUC2" s="212"/>
      <c r="NUD2" s="212"/>
      <c r="NUE2" s="212"/>
      <c r="NUF2" s="212"/>
      <c r="NUG2" s="212"/>
      <c r="NUH2" s="212"/>
      <c r="NUI2" s="212"/>
      <c r="NUJ2" s="212"/>
      <c r="NUK2" s="212"/>
      <c r="NUL2" s="212"/>
      <c r="NUM2" s="212"/>
      <c r="NUN2" s="212"/>
      <c r="NUO2" s="212"/>
      <c r="NUP2" s="212"/>
      <c r="NUQ2" s="212"/>
      <c r="NUR2" s="212"/>
      <c r="NUS2" s="212"/>
      <c r="NUT2" s="212"/>
      <c r="NUU2" s="212"/>
      <c r="NUV2" s="212"/>
      <c r="NUW2" s="212"/>
      <c r="NUX2" s="212"/>
      <c r="NUY2" s="212"/>
      <c r="NUZ2" s="212"/>
      <c r="NVA2" s="212"/>
      <c r="NVB2" s="212"/>
      <c r="NVC2" s="212"/>
      <c r="NVD2" s="212"/>
      <c r="NVE2" s="212"/>
      <c r="NVF2" s="212"/>
      <c r="NVG2" s="212"/>
      <c r="NVH2" s="212"/>
      <c r="NVI2" s="212"/>
      <c r="NVJ2" s="212"/>
      <c r="NVK2" s="212"/>
      <c r="NVL2" s="212"/>
      <c r="NVM2" s="212"/>
      <c r="NVN2" s="212"/>
      <c r="NVO2" s="212"/>
      <c r="NVP2" s="212"/>
      <c r="NVQ2" s="212"/>
      <c r="NVR2" s="212"/>
      <c r="NVS2" s="212"/>
      <c r="NVT2" s="212"/>
      <c r="NVU2" s="212"/>
      <c r="NVV2" s="212"/>
      <c r="NVW2" s="212"/>
      <c r="NVX2" s="212"/>
      <c r="NVY2" s="212"/>
      <c r="NVZ2" s="212"/>
      <c r="NWA2" s="212"/>
      <c r="NWB2" s="212"/>
      <c r="NWC2" s="212"/>
      <c r="NWD2" s="212"/>
      <c r="NWE2" s="212"/>
      <c r="NWF2" s="212"/>
      <c r="NWG2" s="212"/>
      <c r="NWH2" s="212"/>
      <c r="NWI2" s="212"/>
      <c r="NWJ2" s="212"/>
      <c r="NWK2" s="212"/>
      <c r="NWL2" s="212"/>
      <c r="NWM2" s="212"/>
      <c r="NWN2" s="212"/>
      <c r="NWO2" s="212"/>
      <c r="NWP2" s="212"/>
      <c r="NWQ2" s="212"/>
      <c r="NWR2" s="212"/>
      <c r="NWS2" s="212"/>
      <c r="NWT2" s="212"/>
      <c r="NWU2" s="212"/>
      <c r="NWV2" s="212"/>
      <c r="NWW2" s="212"/>
      <c r="NWX2" s="212"/>
      <c r="NWY2" s="212"/>
      <c r="NWZ2" s="212"/>
      <c r="NXA2" s="212"/>
      <c r="NXB2" s="212"/>
      <c r="NXC2" s="212"/>
      <c r="NXD2" s="212"/>
      <c r="NXE2" s="212"/>
      <c r="NXF2" s="212"/>
      <c r="NXG2" s="212"/>
      <c r="NXH2" s="212"/>
      <c r="NXI2" s="212"/>
      <c r="NXJ2" s="212"/>
      <c r="NXK2" s="212"/>
      <c r="NXL2" s="212"/>
      <c r="NXM2" s="212"/>
      <c r="NXN2" s="212"/>
      <c r="NXO2" s="212"/>
      <c r="NXP2" s="212"/>
      <c r="NXQ2" s="212"/>
      <c r="NXR2" s="212"/>
      <c r="NXS2" s="212"/>
      <c r="NXT2" s="212"/>
      <c r="NXU2" s="212"/>
      <c r="NXV2" s="212"/>
      <c r="NXW2" s="212"/>
      <c r="NXX2" s="212"/>
      <c r="NXY2" s="212"/>
      <c r="NXZ2" s="212"/>
      <c r="NYA2" s="212"/>
      <c r="NYB2" s="212"/>
      <c r="NYC2" s="212"/>
      <c r="NYD2" s="212"/>
      <c r="NYE2" s="212"/>
      <c r="NYF2" s="212"/>
      <c r="NYG2" s="212"/>
      <c r="NYH2" s="212"/>
      <c r="NYI2" s="212"/>
      <c r="NYJ2" s="212"/>
      <c r="NYK2" s="212"/>
      <c r="NYL2" s="212"/>
      <c r="NYM2" s="212"/>
      <c r="NYN2" s="212"/>
      <c r="NYO2" s="212"/>
      <c r="NYP2" s="212"/>
      <c r="NYQ2" s="212"/>
      <c r="NYR2" s="212"/>
      <c r="NYS2" s="212"/>
      <c r="NYT2" s="212"/>
      <c r="NYU2" s="212"/>
      <c r="NYV2" s="212"/>
      <c r="NYW2" s="212"/>
      <c r="NYX2" s="212"/>
      <c r="NYY2" s="212"/>
      <c r="NYZ2" s="212"/>
      <c r="NZA2" s="212"/>
      <c r="NZB2" s="212"/>
      <c r="NZC2" s="212"/>
      <c r="NZD2" s="212"/>
      <c r="NZE2" s="212"/>
      <c r="NZF2" s="212"/>
      <c r="NZG2" s="212"/>
      <c r="NZH2" s="212"/>
      <c r="NZI2" s="212"/>
      <c r="NZJ2" s="212"/>
      <c r="NZK2" s="212"/>
      <c r="NZL2" s="212"/>
      <c r="NZM2" s="212"/>
      <c r="NZN2" s="212"/>
      <c r="NZO2" s="212"/>
      <c r="NZP2" s="212"/>
      <c r="NZQ2" s="212"/>
      <c r="NZR2" s="212"/>
      <c r="NZS2" s="212"/>
      <c r="NZT2" s="212"/>
      <c r="NZU2" s="212"/>
      <c r="NZV2" s="212"/>
      <c r="NZW2" s="212"/>
      <c r="NZX2" s="212"/>
      <c r="NZY2" s="212"/>
      <c r="NZZ2" s="212"/>
      <c r="OAA2" s="212"/>
      <c r="OAB2" s="212"/>
      <c r="OAC2" s="212"/>
      <c r="OAD2" s="212"/>
      <c r="OAE2" s="212"/>
      <c r="OAF2" s="212"/>
      <c r="OAG2" s="212"/>
      <c r="OAH2" s="212"/>
      <c r="OAI2" s="212"/>
      <c r="OAJ2" s="212"/>
      <c r="OAK2" s="212"/>
      <c r="OAL2" s="212"/>
      <c r="OAM2" s="212"/>
      <c r="OAN2" s="212"/>
      <c r="OAO2" s="212"/>
      <c r="OAP2" s="212"/>
      <c r="OAQ2" s="212"/>
      <c r="OAR2" s="212"/>
      <c r="OAS2" s="212"/>
      <c r="OAT2" s="212"/>
      <c r="OAU2" s="212"/>
      <c r="OAV2" s="212"/>
      <c r="OAW2" s="212"/>
      <c r="OAX2" s="212"/>
      <c r="OAY2" s="212"/>
      <c r="OAZ2" s="212"/>
      <c r="OBA2" s="212"/>
      <c r="OBB2" s="212"/>
      <c r="OBC2" s="212"/>
      <c r="OBD2" s="212"/>
      <c r="OBE2" s="212"/>
      <c r="OBF2" s="212"/>
      <c r="OBG2" s="212"/>
      <c r="OBH2" s="212"/>
      <c r="OBI2" s="212"/>
      <c r="OBJ2" s="212"/>
      <c r="OBK2" s="212"/>
      <c r="OBL2" s="212"/>
      <c r="OBM2" s="212"/>
      <c r="OBN2" s="212"/>
      <c r="OBO2" s="212"/>
      <c r="OBP2" s="212"/>
      <c r="OBQ2" s="212"/>
      <c r="OBR2" s="212"/>
      <c r="OBS2" s="212"/>
      <c r="OBT2" s="212"/>
      <c r="OBU2" s="212"/>
      <c r="OBV2" s="212"/>
      <c r="OBW2" s="212"/>
      <c r="OBX2" s="212"/>
      <c r="OBY2" s="212"/>
      <c r="OBZ2" s="212"/>
      <c r="OCA2" s="212"/>
      <c r="OCB2" s="212"/>
      <c r="OCC2" s="212"/>
      <c r="OCD2" s="212"/>
      <c r="OCE2" s="212"/>
      <c r="OCF2" s="212"/>
      <c r="OCG2" s="212"/>
      <c r="OCH2" s="212"/>
      <c r="OCI2" s="212"/>
      <c r="OCJ2" s="212"/>
      <c r="OCK2" s="212"/>
      <c r="OCL2" s="212"/>
      <c r="OCM2" s="212"/>
      <c r="OCN2" s="212"/>
      <c r="OCO2" s="212"/>
      <c r="OCP2" s="212"/>
      <c r="OCQ2" s="212"/>
      <c r="OCR2" s="212"/>
      <c r="OCS2" s="212"/>
      <c r="OCT2" s="212"/>
      <c r="OCU2" s="212"/>
      <c r="OCV2" s="212"/>
      <c r="OCW2" s="212"/>
      <c r="OCX2" s="212"/>
      <c r="OCY2" s="212"/>
      <c r="OCZ2" s="212"/>
      <c r="ODA2" s="212"/>
      <c r="ODB2" s="212"/>
      <c r="ODC2" s="212"/>
      <c r="ODD2" s="212"/>
      <c r="ODE2" s="212"/>
      <c r="ODF2" s="212"/>
      <c r="ODG2" s="212"/>
      <c r="ODH2" s="212"/>
      <c r="ODI2" s="212"/>
      <c r="ODJ2" s="212"/>
      <c r="ODK2" s="212"/>
      <c r="ODL2" s="212"/>
      <c r="ODM2" s="212"/>
      <c r="ODN2" s="212"/>
      <c r="ODO2" s="212"/>
      <c r="ODP2" s="212"/>
      <c r="ODQ2" s="212"/>
      <c r="ODR2" s="212"/>
      <c r="ODS2" s="212"/>
      <c r="ODT2" s="212"/>
      <c r="ODU2" s="212"/>
      <c r="ODV2" s="212"/>
      <c r="ODW2" s="212"/>
      <c r="ODX2" s="212"/>
      <c r="ODY2" s="212"/>
      <c r="ODZ2" s="212"/>
      <c r="OEA2" s="212"/>
      <c r="OEB2" s="212"/>
      <c r="OEC2" s="212"/>
      <c r="OED2" s="212"/>
      <c r="OEE2" s="212"/>
      <c r="OEF2" s="212"/>
      <c r="OEG2" s="212"/>
      <c r="OEH2" s="212"/>
      <c r="OEI2" s="212"/>
      <c r="OEJ2" s="212"/>
      <c r="OEK2" s="212"/>
      <c r="OEL2" s="212"/>
      <c r="OEM2" s="212"/>
      <c r="OEN2" s="212"/>
      <c r="OEO2" s="212"/>
      <c r="OEP2" s="212"/>
      <c r="OEQ2" s="212"/>
      <c r="OER2" s="212"/>
      <c r="OES2" s="212"/>
      <c r="OET2" s="212"/>
      <c r="OEU2" s="212"/>
      <c r="OEV2" s="212"/>
      <c r="OEW2" s="212"/>
      <c r="OEX2" s="212"/>
      <c r="OEY2" s="212"/>
      <c r="OEZ2" s="212"/>
      <c r="OFA2" s="212"/>
      <c r="OFB2" s="212"/>
      <c r="OFC2" s="212"/>
      <c r="OFD2" s="212"/>
      <c r="OFE2" s="212"/>
      <c r="OFF2" s="212"/>
      <c r="OFG2" s="212"/>
      <c r="OFH2" s="212"/>
      <c r="OFI2" s="212"/>
      <c r="OFJ2" s="212"/>
      <c r="OFK2" s="212"/>
      <c r="OFL2" s="212"/>
      <c r="OFM2" s="212"/>
      <c r="OFN2" s="212"/>
      <c r="OFO2" s="212"/>
      <c r="OFP2" s="212"/>
      <c r="OFQ2" s="212"/>
      <c r="OFR2" s="212"/>
      <c r="OFS2" s="212"/>
      <c r="OFT2" s="212"/>
      <c r="OFU2" s="212"/>
      <c r="OFV2" s="212"/>
      <c r="OFW2" s="212"/>
      <c r="OFX2" s="212"/>
      <c r="OFY2" s="212"/>
      <c r="OFZ2" s="212"/>
      <c r="OGA2" s="212"/>
      <c r="OGB2" s="212"/>
      <c r="OGC2" s="212"/>
      <c r="OGD2" s="212"/>
      <c r="OGE2" s="212"/>
      <c r="OGF2" s="212"/>
      <c r="OGG2" s="212"/>
      <c r="OGH2" s="212"/>
      <c r="OGI2" s="212"/>
      <c r="OGJ2" s="212"/>
      <c r="OGK2" s="212"/>
      <c r="OGL2" s="212"/>
      <c r="OGM2" s="212"/>
      <c r="OGN2" s="212"/>
      <c r="OGO2" s="212"/>
      <c r="OGP2" s="212"/>
      <c r="OGQ2" s="212"/>
      <c r="OGR2" s="212"/>
      <c r="OGS2" s="212"/>
      <c r="OGT2" s="212"/>
      <c r="OGU2" s="212"/>
      <c r="OGV2" s="212"/>
      <c r="OGW2" s="212"/>
      <c r="OGX2" s="212"/>
      <c r="OGY2" s="212"/>
      <c r="OGZ2" s="212"/>
      <c r="OHA2" s="212"/>
      <c r="OHB2" s="212"/>
      <c r="OHC2" s="212"/>
      <c r="OHD2" s="212"/>
      <c r="OHE2" s="212"/>
      <c r="OHF2" s="212"/>
      <c r="OHG2" s="212"/>
      <c r="OHH2" s="212"/>
      <c r="OHI2" s="212"/>
      <c r="OHJ2" s="212"/>
      <c r="OHK2" s="212"/>
      <c r="OHL2" s="212"/>
      <c r="OHM2" s="212"/>
      <c r="OHN2" s="212"/>
      <c r="OHO2" s="212"/>
      <c r="OHP2" s="212"/>
      <c r="OHQ2" s="212"/>
      <c r="OHR2" s="212"/>
      <c r="OHS2" s="212"/>
      <c r="OHT2" s="212"/>
      <c r="OHU2" s="212"/>
      <c r="OHV2" s="212"/>
      <c r="OHW2" s="212"/>
      <c r="OHX2" s="212"/>
      <c r="OHY2" s="212"/>
      <c r="OHZ2" s="212"/>
      <c r="OIA2" s="212"/>
      <c r="OIB2" s="212"/>
      <c r="OIC2" s="212"/>
      <c r="OID2" s="212"/>
      <c r="OIE2" s="212"/>
      <c r="OIF2" s="212"/>
      <c r="OIG2" s="212"/>
      <c r="OIH2" s="212"/>
      <c r="OII2" s="212"/>
      <c r="OIJ2" s="212"/>
      <c r="OIK2" s="212"/>
      <c r="OIL2" s="212"/>
      <c r="OIM2" s="212"/>
      <c r="OIN2" s="212"/>
      <c r="OIO2" s="212"/>
      <c r="OIP2" s="212"/>
      <c r="OIQ2" s="212"/>
      <c r="OIR2" s="212"/>
      <c r="OIS2" s="212"/>
      <c r="OIT2" s="212"/>
      <c r="OIU2" s="212"/>
      <c r="OIV2" s="212"/>
      <c r="OIW2" s="212"/>
      <c r="OIX2" s="212"/>
      <c r="OIY2" s="212"/>
      <c r="OIZ2" s="212"/>
      <c r="OJA2" s="212"/>
      <c r="OJB2" s="212"/>
      <c r="OJC2" s="212"/>
      <c r="OJD2" s="212"/>
      <c r="OJE2" s="212"/>
      <c r="OJF2" s="212"/>
      <c r="OJG2" s="212"/>
      <c r="OJH2" s="212"/>
      <c r="OJI2" s="212"/>
      <c r="OJJ2" s="212"/>
      <c r="OJK2" s="212"/>
      <c r="OJL2" s="212"/>
      <c r="OJM2" s="212"/>
      <c r="OJN2" s="212"/>
      <c r="OJO2" s="212"/>
      <c r="OJP2" s="212"/>
      <c r="OJQ2" s="212"/>
      <c r="OJR2" s="212"/>
      <c r="OJS2" s="212"/>
      <c r="OJT2" s="212"/>
      <c r="OJU2" s="212"/>
      <c r="OJV2" s="212"/>
      <c r="OJW2" s="212"/>
      <c r="OJX2" s="212"/>
      <c r="OJY2" s="212"/>
      <c r="OJZ2" s="212"/>
      <c r="OKA2" s="212"/>
      <c r="OKB2" s="212"/>
      <c r="OKC2" s="212"/>
      <c r="OKD2" s="212"/>
      <c r="OKE2" s="212"/>
      <c r="OKF2" s="212"/>
      <c r="OKG2" s="212"/>
      <c r="OKH2" s="212"/>
      <c r="OKI2" s="212"/>
      <c r="OKJ2" s="212"/>
      <c r="OKK2" s="212"/>
      <c r="OKL2" s="212"/>
      <c r="OKM2" s="212"/>
      <c r="OKN2" s="212"/>
      <c r="OKO2" s="212"/>
      <c r="OKP2" s="212"/>
      <c r="OKQ2" s="212"/>
      <c r="OKR2" s="212"/>
      <c r="OKS2" s="212"/>
      <c r="OKT2" s="212"/>
      <c r="OKU2" s="212"/>
      <c r="OKV2" s="212"/>
      <c r="OKW2" s="212"/>
      <c r="OKX2" s="212"/>
      <c r="OKY2" s="212"/>
      <c r="OKZ2" s="212"/>
      <c r="OLA2" s="212"/>
      <c r="OLB2" s="212"/>
      <c r="OLC2" s="212"/>
      <c r="OLD2" s="212"/>
      <c r="OLE2" s="212"/>
      <c r="OLF2" s="212"/>
      <c r="OLG2" s="212"/>
      <c r="OLH2" s="212"/>
      <c r="OLI2" s="212"/>
      <c r="OLJ2" s="212"/>
      <c r="OLK2" s="212"/>
      <c r="OLL2" s="212"/>
      <c r="OLM2" s="212"/>
      <c r="OLN2" s="212"/>
      <c r="OLO2" s="212"/>
      <c r="OLP2" s="212"/>
      <c r="OLQ2" s="212"/>
      <c r="OLR2" s="212"/>
      <c r="OLS2" s="212"/>
      <c r="OLT2" s="212"/>
      <c r="OLU2" s="212"/>
      <c r="OLV2" s="212"/>
      <c r="OLW2" s="212"/>
      <c r="OLX2" s="212"/>
      <c r="OLY2" s="212"/>
      <c r="OLZ2" s="212"/>
      <c r="OMA2" s="212"/>
      <c r="OMB2" s="212"/>
      <c r="OMC2" s="212"/>
      <c r="OMD2" s="212"/>
      <c r="OME2" s="212"/>
      <c r="OMF2" s="212"/>
      <c r="OMG2" s="212"/>
      <c r="OMH2" s="212"/>
      <c r="OMI2" s="212"/>
      <c r="OMJ2" s="212"/>
      <c r="OMK2" s="212"/>
      <c r="OML2" s="212"/>
      <c r="OMM2" s="212"/>
      <c r="OMN2" s="212"/>
      <c r="OMO2" s="212"/>
      <c r="OMP2" s="212"/>
      <c r="OMQ2" s="212"/>
      <c r="OMR2" s="212"/>
      <c r="OMS2" s="212"/>
      <c r="OMT2" s="212"/>
      <c r="OMU2" s="212"/>
      <c r="OMV2" s="212"/>
      <c r="OMW2" s="212"/>
      <c r="OMX2" s="212"/>
      <c r="OMY2" s="212"/>
      <c r="OMZ2" s="212"/>
      <c r="ONA2" s="212"/>
      <c r="ONB2" s="212"/>
      <c r="ONC2" s="212"/>
      <c r="OND2" s="212"/>
      <c r="ONE2" s="212"/>
      <c r="ONF2" s="212"/>
      <c r="ONG2" s="212"/>
      <c r="ONH2" s="212"/>
      <c r="ONI2" s="212"/>
      <c r="ONJ2" s="212"/>
      <c r="ONK2" s="212"/>
      <c r="ONL2" s="212"/>
      <c r="ONM2" s="212"/>
      <c r="ONN2" s="212"/>
      <c r="ONO2" s="212"/>
      <c r="ONP2" s="212"/>
      <c r="ONQ2" s="212"/>
      <c r="ONR2" s="212"/>
      <c r="ONS2" s="212"/>
      <c r="ONT2" s="212"/>
      <c r="ONU2" s="212"/>
      <c r="ONV2" s="212"/>
      <c r="ONW2" s="212"/>
      <c r="ONX2" s="212"/>
      <c r="ONY2" s="212"/>
      <c r="ONZ2" s="212"/>
      <c r="OOA2" s="212"/>
      <c r="OOB2" s="212"/>
      <c r="OOC2" s="212"/>
      <c r="OOD2" s="212"/>
      <c r="OOE2" s="212"/>
      <c r="OOF2" s="212"/>
      <c r="OOG2" s="212"/>
      <c r="OOH2" s="212"/>
      <c r="OOI2" s="212"/>
      <c r="OOJ2" s="212"/>
      <c r="OOK2" s="212"/>
      <c r="OOL2" s="212"/>
      <c r="OOM2" s="212"/>
      <c r="OON2" s="212"/>
      <c r="OOO2" s="212"/>
      <c r="OOP2" s="212"/>
      <c r="OOQ2" s="212"/>
      <c r="OOR2" s="212"/>
      <c r="OOS2" s="212"/>
      <c r="OOT2" s="212"/>
      <c r="OOU2" s="212"/>
      <c r="OOV2" s="212"/>
      <c r="OOW2" s="212"/>
      <c r="OOX2" s="212"/>
      <c r="OOY2" s="212"/>
      <c r="OOZ2" s="212"/>
      <c r="OPA2" s="212"/>
      <c r="OPB2" s="212"/>
      <c r="OPC2" s="212"/>
      <c r="OPD2" s="212"/>
      <c r="OPE2" s="212"/>
      <c r="OPF2" s="212"/>
      <c r="OPG2" s="212"/>
      <c r="OPH2" s="212"/>
      <c r="OPI2" s="212"/>
      <c r="OPJ2" s="212"/>
      <c r="OPK2" s="212"/>
      <c r="OPL2" s="212"/>
      <c r="OPM2" s="212"/>
      <c r="OPN2" s="212"/>
      <c r="OPO2" s="212"/>
      <c r="OPP2" s="212"/>
      <c r="OPQ2" s="212"/>
      <c r="OPR2" s="212"/>
      <c r="OPS2" s="212"/>
      <c r="OPT2" s="212"/>
      <c r="OPU2" s="212"/>
      <c r="OPV2" s="212"/>
      <c r="OPW2" s="212"/>
      <c r="OPX2" s="212"/>
      <c r="OPY2" s="212"/>
      <c r="OPZ2" s="212"/>
      <c r="OQA2" s="212"/>
      <c r="OQB2" s="212"/>
      <c r="OQC2" s="212"/>
      <c r="OQD2" s="212"/>
      <c r="OQE2" s="212"/>
      <c r="OQF2" s="212"/>
      <c r="OQG2" s="212"/>
      <c r="OQH2" s="212"/>
      <c r="OQI2" s="212"/>
      <c r="OQJ2" s="212"/>
      <c r="OQK2" s="212"/>
      <c r="OQL2" s="212"/>
      <c r="OQM2" s="212"/>
      <c r="OQN2" s="212"/>
      <c r="OQO2" s="212"/>
      <c r="OQP2" s="212"/>
      <c r="OQQ2" s="212"/>
      <c r="OQR2" s="212"/>
      <c r="OQS2" s="212"/>
      <c r="OQT2" s="212"/>
      <c r="OQU2" s="212"/>
      <c r="OQV2" s="212"/>
      <c r="OQW2" s="212"/>
      <c r="OQX2" s="212"/>
      <c r="OQY2" s="212"/>
      <c r="OQZ2" s="212"/>
      <c r="ORA2" s="212"/>
      <c r="ORB2" s="212"/>
      <c r="ORC2" s="212"/>
      <c r="ORD2" s="212"/>
      <c r="ORE2" s="212"/>
      <c r="ORF2" s="212"/>
      <c r="ORG2" s="212"/>
      <c r="ORH2" s="212"/>
      <c r="ORI2" s="212"/>
      <c r="ORJ2" s="212"/>
      <c r="ORK2" s="212"/>
      <c r="ORL2" s="212"/>
      <c r="ORM2" s="212"/>
      <c r="ORN2" s="212"/>
      <c r="ORO2" s="212"/>
      <c r="ORP2" s="212"/>
      <c r="ORQ2" s="212"/>
      <c r="ORR2" s="212"/>
      <c r="ORS2" s="212"/>
      <c r="ORT2" s="212"/>
      <c r="ORU2" s="212"/>
      <c r="ORV2" s="212"/>
      <c r="ORW2" s="212"/>
      <c r="ORX2" s="212"/>
      <c r="ORY2" s="212"/>
      <c r="ORZ2" s="212"/>
      <c r="OSA2" s="212"/>
      <c r="OSB2" s="212"/>
      <c r="OSC2" s="212"/>
      <c r="OSD2" s="212"/>
      <c r="OSE2" s="212"/>
      <c r="OSF2" s="212"/>
      <c r="OSG2" s="212"/>
      <c r="OSH2" s="212"/>
      <c r="OSI2" s="212"/>
      <c r="OSJ2" s="212"/>
      <c r="OSK2" s="212"/>
      <c r="OSL2" s="212"/>
      <c r="OSM2" s="212"/>
      <c r="OSN2" s="212"/>
      <c r="OSO2" s="212"/>
      <c r="OSP2" s="212"/>
      <c r="OSQ2" s="212"/>
      <c r="OSR2" s="212"/>
      <c r="OSS2" s="212"/>
      <c r="OST2" s="212"/>
      <c r="OSU2" s="212"/>
      <c r="OSV2" s="212"/>
      <c r="OSW2" s="212"/>
      <c r="OSX2" s="212"/>
      <c r="OSY2" s="212"/>
      <c r="OSZ2" s="212"/>
      <c r="OTA2" s="212"/>
      <c r="OTB2" s="212"/>
      <c r="OTC2" s="212"/>
      <c r="OTD2" s="212"/>
      <c r="OTE2" s="212"/>
      <c r="OTF2" s="212"/>
      <c r="OTG2" s="212"/>
      <c r="OTH2" s="212"/>
      <c r="OTI2" s="212"/>
      <c r="OTJ2" s="212"/>
      <c r="OTK2" s="212"/>
      <c r="OTL2" s="212"/>
      <c r="OTM2" s="212"/>
      <c r="OTN2" s="212"/>
      <c r="OTO2" s="212"/>
      <c r="OTP2" s="212"/>
      <c r="OTQ2" s="212"/>
      <c r="OTR2" s="212"/>
      <c r="OTS2" s="212"/>
      <c r="OTT2" s="212"/>
      <c r="OTU2" s="212"/>
      <c r="OTV2" s="212"/>
      <c r="OTW2" s="212"/>
      <c r="OTX2" s="212"/>
      <c r="OTY2" s="212"/>
      <c r="OTZ2" s="212"/>
      <c r="OUA2" s="212"/>
      <c r="OUB2" s="212"/>
      <c r="OUC2" s="212"/>
      <c r="OUD2" s="212"/>
      <c r="OUE2" s="212"/>
      <c r="OUF2" s="212"/>
      <c r="OUG2" s="212"/>
      <c r="OUH2" s="212"/>
      <c r="OUI2" s="212"/>
      <c r="OUJ2" s="212"/>
      <c r="OUK2" s="212"/>
      <c r="OUL2" s="212"/>
      <c r="OUM2" s="212"/>
      <c r="OUN2" s="212"/>
      <c r="OUO2" s="212"/>
      <c r="OUP2" s="212"/>
      <c r="OUQ2" s="212"/>
      <c r="OUR2" s="212"/>
      <c r="OUS2" s="212"/>
      <c r="OUT2" s="212"/>
      <c r="OUU2" s="212"/>
      <c r="OUV2" s="212"/>
      <c r="OUW2" s="212"/>
      <c r="OUX2" s="212"/>
      <c r="OUY2" s="212"/>
      <c r="OUZ2" s="212"/>
      <c r="OVA2" s="212"/>
      <c r="OVB2" s="212"/>
      <c r="OVC2" s="212"/>
      <c r="OVD2" s="212"/>
      <c r="OVE2" s="212"/>
      <c r="OVF2" s="212"/>
      <c r="OVG2" s="212"/>
      <c r="OVH2" s="212"/>
      <c r="OVI2" s="212"/>
      <c r="OVJ2" s="212"/>
      <c r="OVK2" s="212"/>
      <c r="OVL2" s="212"/>
      <c r="OVM2" s="212"/>
      <c r="OVN2" s="212"/>
      <c r="OVO2" s="212"/>
      <c r="OVP2" s="212"/>
      <c r="OVQ2" s="212"/>
      <c r="OVR2" s="212"/>
      <c r="OVS2" s="212"/>
      <c r="OVT2" s="212"/>
      <c r="OVU2" s="212"/>
      <c r="OVV2" s="212"/>
      <c r="OVW2" s="212"/>
      <c r="OVX2" s="212"/>
      <c r="OVY2" s="212"/>
      <c r="OVZ2" s="212"/>
      <c r="OWA2" s="212"/>
      <c r="OWB2" s="212"/>
      <c r="OWC2" s="212"/>
      <c r="OWD2" s="212"/>
      <c r="OWE2" s="212"/>
      <c r="OWF2" s="212"/>
      <c r="OWG2" s="212"/>
      <c r="OWH2" s="212"/>
      <c r="OWI2" s="212"/>
      <c r="OWJ2" s="212"/>
      <c r="OWK2" s="212"/>
      <c r="OWL2" s="212"/>
      <c r="OWM2" s="212"/>
      <c r="OWN2" s="212"/>
      <c r="OWO2" s="212"/>
      <c r="OWP2" s="212"/>
      <c r="OWQ2" s="212"/>
      <c r="OWR2" s="212"/>
      <c r="OWS2" s="212"/>
      <c r="OWT2" s="212"/>
      <c r="OWU2" s="212"/>
      <c r="OWV2" s="212"/>
      <c r="OWW2" s="212"/>
      <c r="OWX2" s="212"/>
      <c r="OWY2" s="212"/>
      <c r="OWZ2" s="212"/>
      <c r="OXA2" s="212"/>
      <c r="OXB2" s="212"/>
      <c r="OXC2" s="212"/>
      <c r="OXD2" s="212"/>
      <c r="OXE2" s="212"/>
      <c r="OXF2" s="212"/>
      <c r="OXG2" s="212"/>
      <c r="OXH2" s="212"/>
      <c r="OXI2" s="212"/>
      <c r="OXJ2" s="212"/>
      <c r="OXK2" s="212"/>
      <c r="OXL2" s="212"/>
      <c r="OXM2" s="212"/>
      <c r="OXN2" s="212"/>
      <c r="OXO2" s="212"/>
      <c r="OXP2" s="212"/>
      <c r="OXQ2" s="212"/>
      <c r="OXR2" s="212"/>
      <c r="OXS2" s="212"/>
      <c r="OXT2" s="212"/>
      <c r="OXU2" s="212"/>
      <c r="OXV2" s="212"/>
      <c r="OXW2" s="212"/>
      <c r="OXX2" s="212"/>
      <c r="OXY2" s="212"/>
      <c r="OXZ2" s="212"/>
      <c r="OYA2" s="212"/>
      <c r="OYB2" s="212"/>
      <c r="OYC2" s="212"/>
      <c r="OYD2" s="212"/>
      <c r="OYE2" s="212"/>
      <c r="OYF2" s="212"/>
      <c r="OYG2" s="212"/>
      <c r="OYH2" s="212"/>
      <c r="OYI2" s="212"/>
      <c r="OYJ2" s="212"/>
      <c r="OYK2" s="212"/>
      <c r="OYL2" s="212"/>
      <c r="OYM2" s="212"/>
      <c r="OYN2" s="212"/>
      <c r="OYO2" s="212"/>
      <c r="OYP2" s="212"/>
      <c r="OYQ2" s="212"/>
      <c r="OYR2" s="212"/>
      <c r="OYS2" s="212"/>
      <c r="OYT2" s="212"/>
      <c r="OYU2" s="212"/>
      <c r="OYV2" s="212"/>
      <c r="OYW2" s="212"/>
      <c r="OYX2" s="212"/>
      <c r="OYY2" s="212"/>
      <c r="OYZ2" s="212"/>
      <c r="OZA2" s="212"/>
      <c r="OZB2" s="212"/>
      <c r="OZC2" s="212"/>
      <c r="OZD2" s="212"/>
      <c r="OZE2" s="212"/>
      <c r="OZF2" s="212"/>
      <c r="OZG2" s="212"/>
      <c r="OZH2" s="212"/>
      <c r="OZI2" s="212"/>
      <c r="OZJ2" s="212"/>
      <c r="OZK2" s="212"/>
      <c r="OZL2" s="212"/>
      <c r="OZM2" s="212"/>
      <c r="OZN2" s="212"/>
      <c r="OZO2" s="212"/>
      <c r="OZP2" s="212"/>
      <c r="OZQ2" s="212"/>
      <c r="OZR2" s="212"/>
      <c r="OZS2" s="212"/>
      <c r="OZT2" s="212"/>
      <c r="OZU2" s="212"/>
      <c r="OZV2" s="212"/>
      <c r="OZW2" s="212"/>
      <c r="OZX2" s="212"/>
      <c r="OZY2" s="212"/>
      <c r="OZZ2" s="212"/>
      <c r="PAA2" s="212"/>
      <c r="PAB2" s="212"/>
      <c r="PAC2" s="212"/>
      <c r="PAD2" s="212"/>
      <c r="PAE2" s="212"/>
      <c r="PAF2" s="212"/>
      <c r="PAG2" s="212"/>
      <c r="PAH2" s="212"/>
      <c r="PAI2" s="212"/>
      <c r="PAJ2" s="212"/>
      <c r="PAK2" s="212"/>
      <c r="PAL2" s="212"/>
      <c r="PAM2" s="212"/>
      <c r="PAN2" s="212"/>
      <c r="PAO2" s="212"/>
      <c r="PAP2" s="212"/>
      <c r="PAQ2" s="212"/>
      <c r="PAR2" s="212"/>
      <c r="PAS2" s="212"/>
      <c r="PAT2" s="212"/>
      <c r="PAU2" s="212"/>
      <c r="PAV2" s="212"/>
      <c r="PAW2" s="212"/>
      <c r="PAX2" s="212"/>
      <c r="PAY2" s="212"/>
      <c r="PAZ2" s="212"/>
      <c r="PBA2" s="212"/>
      <c r="PBB2" s="212"/>
      <c r="PBC2" s="212"/>
      <c r="PBD2" s="212"/>
      <c r="PBE2" s="212"/>
      <c r="PBF2" s="212"/>
      <c r="PBG2" s="212"/>
      <c r="PBH2" s="212"/>
      <c r="PBI2" s="212"/>
      <c r="PBJ2" s="212"/>
      <c r="PBK2" s="212"/>
      <c r="PBL2" s="212"/>
      <c r="PBM2" s="212"/>
      <c r="PBN2" s="212"/>
      <c r="PBO2" s="212"/>
      <c r="PBP2" s="212"/>
      <c r="PBQ2" s="212"/>
      <c r="PBR2" s="212"/>
      <c r="PBS2" s="212"/>
      <c r="PBT2" s="212"/>
      <c r="PBU2" s="212"/>
      <c r="PBV2" s="212"/>
      <c r="PBW2" s="212"/>
      <c r="PBX2" s="212"/>
      <c r="PBY2" s="212"/>
      <c r="PBZ2" s="212"/>
      <c r="PCA2" s="212"/>
      <c r="PCB2" s="212"/>
      <c r="PCC2" s="212"/>
      <c r="PCD2" s="212"/>
      <c r="PCE2" s="212"/>
      <c r="PCF2" s="212"/>
      <c r="PCG2" s="212"/>
      <c r="PCH2" s="212"/>
      <c r="PCI2" s="212"/>
      <c r="PCJ2" s="212"/>
      <c r="PCK2" s="212"/>
      <c r="PCL2" s="212"/>
      <c r="PCM2" s="212"/>
      <c r="PCN2" s="212"/>
      <c r="PCO2" s="212"/>
      <c r="PCP2" s="212"/>
      <c r="PCQ2" s="212"/>
      <c r="PCR2" s="212"/>
      <c r="PCS2" s="212"/>
      <c r="PCT2" s="212"/>
      <c r="PCU2" s="212"/>
      <c r="PCV2" s="212"/>
      <c r="PCW2" s="212"/>
      <c r="PCX2" s="212"/>
      <c r="PCY2" s="212"/>
      <c r="PCZ2" s="212"/>
      <c r="PDA2" s="212"/>
      <c r="PDB2" s="212"/>
      <c r="PDC2" s="212"/>
      <c r="PDD2" s="212"/>
      <c r="PDE2" s="212"/>
      <c r="PDF2" s="212"/>
      <c r="PDG2" s="212"/>
      <c r="PDH2" s="212"/>
      <c r="PDI2" s="212"/>
      <c r="PDJ2" s="212"/>
      <c r="PDK2" s="212"/>
      <c r="PDL2" s="212"/>
      <c r="PDM2" s="212"/>
      <c r="PDN2" s="212"/>
      <c r="PDO2" s="212"/>
      <c r="PDP2" s="212"/>
      <c r="PDQ2" s="212"/>
      <c r="PDR2" s="212"/>
      <c r="PDS2" s="212"/>
      <c r="PDT2" s="212"/>
      <c r="PDU2" s="212"/>
      <c r="PDV2" s="212"/>
      <c r="PDW2" s="212"/>
      <c r="PDX2" s="212"/>
      <c r="PDY2" s="212"/>
      <c r="PDZ2" s="212"/>
      <c r="PEA2" s="212"/>
      <c r="PEB2" s="212"/>
      <c r="PEC2" s="212"/>
      <c r="PED2" s="212"/>
      <c r="PEE2" s="212"/>
      <c r="PEF2" s="212"/>
      <c r="PEG2" s="212"/>
      <c r="PEH2" s="212"/>
      <c r="PEI2" s="212"/>
      <c r="PEJ2" s="212"/>
      <c r="PEK2" s="212"/>
      <c r="PEL2" s="212"/>
      <c r="PEM2" s="212"/>
      <c r="PEN2" s="212"/>
      <c r="PEO2" s="212"/>
      <c r="PEP2" s="212"/>
      <c r="PEQ2" s="212"/>
      <c r="PER2" s="212"/>
      <c r="PES2" s="212"/>
      <c r="PET2" s="212"/>
      <c r="PEU2" s="212"/>
      <c r="PEV2" s="212"/>
      <c r="PEW2" s="212"/>
      <c r="PEX2" s="212"/>
      <c r="PEY2" s="212"/>
      <c r="PEZ2" s="212"/>
      <c r="PFA2" s="212"/>
      <c r="PFB2" s="212"/>
      <c r="PFC2" s="212"/>
      <c r="PFD2" s="212"/>
      <c r="PFE2" s="212"/>
      <c r="PFF2" s="212"/>
      <c r="PFG2" s="212"/>
      <c r="PFH2" s="212"/>
      <c r="PFI2" s="212"/>
      <c r="PFJ2" s="212"/>
      <c r="PFK2" s="212"/>
      <c r="PFL2" s="212"/>
      <c r="PFM2" s="212"/>
      <c r="PFN2" s="212"/>
      <c r="PFO2" s="212"/>
      <c r="PFP2" s="212"/>
      <c r="PFQ2" s="212"/>
      <c r="PFR2" s="212"/>
      <c r="PFS2" s="212"/>
      <c r="PFT2" s="212"/>
      <c r="PFU2" s="212"/>
      <c r="PFV2" s="212"/>
      <c r="PFW2" s="212"/>
      <c r="PFX2" s="212"/>
      <c r="PFY2" s="212"/>
      <c r="PFZ2" s="212"/>
      <c r="PGA2" s="212"/>
      <c r="PGB2" s="212"/>
      <c r="PGC2" s="212"/>
      <c r="PGD2" s="212"/>
      <c r="PGE2" s="212"/>
      <c r="PGF2" s="212"/>
      <c r="PGG2" s="212"/>
      <c r="PGH2" s="212"/>
      <c r="PGI2" s="212"/>
      <c r="PGJ2" s="212"/>
      <c r="PGK2" s="212"/>
      <c r="PGL2" s="212"/>
      <c r="PGM2" s="212"/>
      <c r="PGN2" s="212"/>
      <c r="PGO2" s="212"/>
      <c r="PGP2" s="212"/>
      <c r="PGQ2" s="212"/>
      <c r="PGR2" s="212"/>
      <c r="PGS2" s="212"/>
      <c r="PGT2" s="212"/>
      <c r="PGU2" s="212"/>
      <c r="PGV2" s="212"/>
      <c r="PGW2" s="212"/>
      <c r="PGX2" s="212"/>
      <c r="PGY2" s="212"/>
      <c r="PGZ2" s="212"/>
      <c r="PHA2" s="212"/>
      <c r="PHB2" s="212"/>
      <c r="PHC2" s="212"/>
      <c r="PHD2" s="212"/>
      <c r="PHE2" s="212"/>
      <c r="PHF2" s="212"/>
      <c r="PHG2" s="212"/>
      <c r="PHH2" s="212"/>
      <c r="PHI2" s="212"/>
      <c r="PHJ2" s="212"/>
      <c r="PHK2" s="212"/>
      <c r="PHL2" s="212"/>
      <c r="PHM2" s="212"/>
      <c r="PHN2" s="212"/>
      <c r="PHO2" s="212"/>
      <c r="PHP2" s="212"/>
      <c r="PHQ2" s="212"/>
      <c r="PHR2" s="212"/>
      <c r="PHS2" s="212"/>
      <c r="PHT2" s="212"/>
      <c r="PHU2" s="212"/>
      <c r="PHV2" s="212"/>
      <c r="PHW2" s="212"/>
      <c r="PHX2" s="212"/>
      <c r="PHY2" s="212"/>
      <c r="PHZ2" s="212"/>
      <c r="PIA2" s="212"/>
      <c r="PIB2" s="212"/>
      <c r="PIC2" s="212"/>
      <c r="PID2" s="212"/>
      <c r="PIE2" s="212"/>
      <c r="PIF2" s="212"/>
      <c r="PIG2" s="212"/>
      <c r="PIH2" s="212"/>
      <c r="PII2" s="212"/>
      <c r="PIJ2" s="212"/>
      <c r="PIK2" s="212"/>
      <c r="PIL2" s="212"/>
      <c r="PIM2" s="212"/>
      <c r="PIN2" s="212"/>
      <c r="PIO2" s="212"/>
      <c r="PIP2" s="212"/>
      <c r="PIQ2" s="212"/>
      <c r="PIR2" s="212"/>
      <c r="PIS2" s="212"/>
      <c r="PIT2" s="212"/>
      <c r="PIU2" s="212"/>
      <c r="PIV2" s="212"/>
      <c r="PIW2" s="212"/>
      <c r="PIX2" s="212"/>
      <c r="PIY2" s="212"/>
      <c r="PIZ2" s="212"/>
      <c r="PJA2" s="212"/>
      <c r="PJB2" s="212"/>
      <c r="PJC2" s="212"/>
      <c r="PJD2" s="212"/>
      <c r="PJE2" s="212"/>
      <c r="PJF2" s="212"/>
      <c r="PJG2" s="212"/>
      <c r="PJH2" s="212"/>
      <c r="PJI2" s="212"/>
      <c r="PJJ2" s="212"/>
      <c r="PJK2" s="212"/>
      <c r="PJL2" s="212"/>
      <c r="PJM2" s="212"/>
      <c r="PJN2" s="212"/>
      <c r="PJO2" s="212"/>
      <c r="PJP2" s="212"/>
      <c r="PJQ2" s="212"/>
      <c r="PJR2" s="212"/>
      <c r="PJS2" s="212"/>
      <c r="PJT2" s="212"/>
      <c r="PJU2" s="212"/>
      <c r="PJV2" s="212"/>
      <c r="PJW2" s="212"/>
      <c r="PJX2" s="212"/>
      <c r="PJY2" s="212"/>
      <c r="PJZ2" s="212"/>
      <c r="PKA2" s="212"/>
      <c r="PKB2" s="212"/>
      <c r="PKC2" s="212"/>
      <c r="PKD2" s="212"/>
      <c r="PKE2" s="212"/>
      <c r="PKF2" s="212"/>
      <c r="PKG2" s="212"/>
      <c r="PKH2" s="212"/>
      <c r="PKI2" s="212"/>
      <c r="PKJ2" s="212"/>
      <c r="PKK2" s="212"/>
      <c r="PKL2" s="212"/>
      <c r="PKM2" s="212"/>
      <c r="PKN2" s="212"/>
      <c r="PKO2" s="212"/>
      <c r="PKP2" s="212"/>
      <c r="PKQ2" s="212"/>
      <c r="PKR2" s="212"/>
      <c r="PKS2" s="212"/>
      <c r="PKT2" s="212"/>
      <c r="PKU2" s="212"/>
      <c r="PKV2" s="212"/>
      <c r="PKW2" s="212"/>
      <c r="PKX2" s="212"/>
      <c r="PKY2" s="212"/>
      <c r="PKZ2" s="212"/>
      <c r="PLA2" s="212"/>
      <c r="PLB2" s="212"/>
      <c r="PLC2" s="212"/>
      <c r="PLD2" s="212"/>
      <c r="PLE2" s="212"/>
      <c r="PLF2" s="212"/>
      <c r="PLG2" s="212"/>
      <c r="PLH2" s="212"/>
      <c r="PLI2" s="212"/>
      <c r="PLJ2" s="212"/>
      <c r="PLK2" s="212"/>
      <c r="PLL2" s="212"/>
      <c r="PLM2" s="212"/>
      <c r="PLN2" s="212"/>
      <c r="PLO2" s="212"/>
      <c r="PLP2" s="212"/>
      <c r="PLQ2" s="212"/>
      <c r="PLR2" s="212"/>
      <c r="PLS2" s="212"/>
      <c r="PLT2" s="212"/>
      <c r="PLU2" s="212"/>
      <c r="PLV2" s="212"/>
      <c r="PLW2" s="212"/>
      <c r="PLX2" s="212"/>
      <c r="PLY2" s="212"/>
      <c r="PLZ2" s="212"/>
      <c r="PMA2" s="212"/>
      <c r="PMB2" s="212"/>
      <c r="PMC2" s="212"/>
      <c r="PMD2" s="212"/>
      <c r="PME2" s="212"/>
      <c r="PMF2" s="212"/>
      <c r="PMG2" s="212"/>
      <c r="PMH2" s="212"/>
      <c r="PMI2" s="212"/>
      <c r="PMJ2" s="212"/>
      <c r="PMK2" s="212"/>
      <c r="PML2" s="212"/>
      <c r="PMM2" s="212"/>
      <c r="PMN2" s="212"/>
      <c r="PMO2" s="212"/>
      <c r="PMP2" s="212"/>
      <c r="PMQ2" s="212"/>
      <c r="PMR2" s="212"/>
      <c r="PMS2" s="212"/>
      <c r="PMT2" s="212"/>
      <c r="PMU2" s="212"/>
      <c r="PMV2" s="212"/>
      <c r="PMW2" s="212"/>
      <c r="PMX2" s="212"/>
      <c r="PMY2" s="212"/>
      <c r="PMZ2" s="212"/>
      <c r="PNA2" s="212"/>
      <c r="PNB2" s="212"/>
      <c r="PNC2" s="212"/>
      <c r="PND2" s="212"/>
      <c r="PNE2" s="212"/>
      <c r="PNF2" s="212"/>
      <c r="PNG2" s="212"/>
      <c r="PNH2" s="212"/>
      <c r="PNI2" s="212"/>
      <c r="PNJ2" s="212"/>
      <c r="PNK2" s="212"/>
      <c r="PNL2" s="212"/>
      <c r="PNM2" s="212"/>
      <c r="PNN2" s="212"/>
      <c r="PNO2" s="212"/>
      <c r="PNP2" s="212"/>
      <c r="PNQ2" s="212"/>
      <c r="PNR2" s="212"/>
      <c r="PNS2" s="212"/>
      <c r="PNT2" s="212"/>
      <c r="PNU2" s="212"/>
      <c r="PNV2" s="212"/>
      <c r="PNW2" s="212"/>
      <c r="PNX2" s="212"/>
      <c r="PNY2" s="212"/>
      <c r="PNZ2" s="212"/>
      <c r="POA2" s="212"/>
      <c r="POB2" s="212"/>
      <c r="POC2" s="212"/>
      <c r="POD2" s="212"/>
      <c r="POE2" s="212"/>
      <c r="POF2" s="212"/>
      <c r="POG2" s="212"/>
      <c r="POH2" s="212"/>
      <c r="POI2" s="212"/>
      <c r="POJ2" s="212"/>
      <c r="POK2" s="212"/>
      <c r="POL2" s="212"/>
      <c r="POM2" s="212"/>
      <c r="PON2" s="212"/>
      <c r="POO2" s="212"/>
      <c r="POP2" s="212"/>
      <c r="POQ2" s="212"/>
      <c r="POR2" s="212"/>
      <c r="POS2" s="212"/>
      <c r="POT2" s="212"/>
      <c r="POU2" s="212"/>
      <c r="POV2" s="212"/>
      <c r="POW2" s="212"/>
      <c r="POX2" s="212"/>
      <c r="POY2" s="212"/>
      <c r="POZ2" s="212"/>
      <c r="PPA2" s="212"/>
      <c r="PPB2" s="212"/>
      <c r="PPC2" s="212"/>
      <c r="PPD2" s="212"/>
      <c r="PPE2" s="212"/>
      <c r="PPF2" s="212"/>
      <c r="PPG2" s="212"/>
      <c r="PPH2" s="212"/>
      <c r="PPI2" s="212"/>
      <c r="PPJ2" s="212"/>
      <c r="PPK2" s="212"/>
      <c r="PPL2" s="212"/>
      <c r="PPM2" s="212"/>
      <c r="PPN2" s="212"/>
      <c r="PPO2" s="212"/>
      <c r="PPP2" s="212"/>
      <c r="PPQ2" s="212"/>
      <c r="PPR2" s="212"/>
      <c r="PPS2" s="212"/>
      <c r="PPT2" s="212"/>
      <c r="PPU2" s="212"/>
      <c r="PPV2" s="212"/>
      <c r="PPW2" s="212"/>
      <c r="PPX2" s="212"/>
      <c r="PPY2" s="212"/>
      <c r="PPZ2" s="212"/>
      <c r="PQA2" s="212"/>
      <c r="PQB2" s="212"/>
      <c r="PQC2" s="212"/>
      <c r="PQD2" s="212"/>
      <c r="PQE2" s="212"/>
      <c r="PQF2" s="212"/>
      <c r="PQG2" s="212"/>
      <c r="PQH2" s="212"/>
      <c r="PQI2" s="212"/>
      <c r="PQJ2" s="212"/>
      <c r="PQK2" s="212"/>
      <c r="PQL2" s="212"/>
      <c r="PQM2" s="212"/>
      <c r="PQN2" s="212"/>
      <c r="PQO2" s="212"/>
      <c r="PQP2" s="212"/>
      <c r="PQQ2" s="212"/>
      <c r="PQR2" s="212"/>
      <c r="PQS2" s="212"/>
      <c r="PQT2" s="212"/>
      <c r="PQU2" s="212"/>
      <c r="PQV2" s="212"/>
      <c r="PQW2" s="212"/>
      <c r="PQX2" s="212"/>
      <c r="PQY2" s="212"/>
      <c r="PQZ2" s="212"/>
      <c r="PRA2" s="212"/>
      <c r="PRB2" s="212"/>
      <c r="PRC2" s="212"/>
      <c r="PRD2" s="212"/>
      <c r="PRE2" s="212"/>
      <c r="PRF2" s="212"/>
      <c r="PRG2" s="212"/>
      <c r="PRH2" s="212"/>
      <c r="PRI2" s="212"/>
      <c r="PRJ2" s="212"/>
      <c r="PRK2" s="212"/>
      <c r="PRL2" s="212"/>
      <c r="PRM2" s="212"/>
      <c r="PRN2" s="212"/>
      <c r="PRO2" s="212"/>
      <c r="PRP2" s="212"/>
      <c r="PRQ2" s="212"/>
      <c r="PRR2" s="212"/>
      <c r="PRS2" s="212"/>
      <c r="PRT2" s="212"/>
      <c r="PRU2" s="212"/>
      <c r="PRV2" s="212"/>
      <c r="PRW2" s="212"/>
      <c r="PRX2" s="212"/>
      <c r="PRY2" s="212"/>
      <c r="PRZ2" s="212"/>
      <c r="PSA2" s="212"/>
      <c r="PSB2" s="212"/>
      <c r="PSC2" s="212"/>
      <c r="PSD2" s="212"/>
      <c r="PSE2" s="212"/>
      <c r="PSF2" s="212"/>
      <c r="PSG2" s="212"/>
      <c r="PSH2" s="212"/>
      <c r="PSI2" s="212"/>
      <c r="PSJ2" s="212"/>
      <c r="PSK2" s="212"/>
      <c r="PSL2" s="212"/>
      <c r="PSM2" s="212"/>
      <c r="PSN2" s="212"/>
      <c r="PSO2" s="212"/>
      <c r="PSP2" s="212"/>
      <c r="PSQ2" s="212"/>
      <c r="PSR2" s="212"/>
      <c r="PSS2" s="212"/>
      <c r="PST2" s="212"/>
      <c r="PSU2" s="212"/>
      <c r="PSV2" s="212"/>
      <c r="PSW2" s="212"/>
      <c r="PSX2" s="212"/>
      <c r="PSY2" s="212"/>
      <c r="PSZ2" s="212"/>
      <c r="PTA2" s="212"/>
      <c r="PTB2" s="212"/>
      <c r="PTC2" s="212"/>
      <c r="PTD2" s="212"/>
      <c r="PTE2" s="212"/>
      <c r="PTF2" s="212"/>
      <c r="PTG2" s="212"/>
      <c r="PTH2" s="212"/>
      <c r="PTI2" s="212"/>
      <c r="PTJ2" s="212"/>
      <c r="PTK2" s="212"/>
      <c r="PTL2" s="212"/>
      <c r="PTM2" s="212"/>
      <c r="PTN2" s="212"/>
      <c r="PTO2" s="212"/>
      <c r="PTP2" s="212"/>
      <c r="PTQ2" s="212"/>
      <c r="PTR2" s="212"/>
      <c r="PTS2" s="212"/>
      <c r="PTT2" s="212"/>
      <c r="PTU2" s="212"/>
      <c r="PTV2" s="212"/>
      <c r="PTW2" s="212"/>
      <c r="PTX2" s="212"/>
      <c r="PTY2" s="212"/>
      <c r="PTZ2" s="212"/>
      <c r="PUA2" s="212"/>
      <c r="PUB2" s="212"/>
      <c r="PUC2" s="212"/>
      <c r="PUD2" s="212"/>
      <c r="PUE2" s="212"/>
      <c r="PUF2" s="212"/>
      <c r="PUG2" s="212"/>
      <c r="PUH2" s="212"/>
      <c r="PUI2" s="212"/>
      <c r="PUJ2" s="212"/>
      <c r="PUK2" s="212"/>
      <c r="PUL2" s="212"/>
      <c r="PUM2" s="212"/>
      <c r="PUN2" s="212"/>
      <c r="PUO2" s="212"/>
      <c r="PUP2" s="212"/>
      <c r="PUQ2" s="212"/>
      <c r="PUR2" s="212"/>
      <c r="PUS2" s="212"/>
      <c r="PUT2" s="212"/>
      <c r="PUU2" s="212"/>
      <c r="PUV2" s="212"/>
      <c r="PUW2" s="212"/>
      <c r="PUX2" s="212"/>
      <c r="PUY2" s="212"/>
      <c r="PUZ2" s="212"/>
      <c r="PVA2" s="212"/>
      <c r="PVB2" s="212"/>
      <c r="PVC2" s="212"/>
      <c r="PVD2" s="212"/>
      <c r="PVE2" s="212"/>
      <c r="PVF2" s="212"/>
      <c r="PVG2" s="212"/>
      <c r="PVH2" s="212"/>
      <c r="PVI2" s="212"/>
      <c r="PVJ2" s="212"/>
      <c r="PVK2" s="212"/>
      <c r="PVL2" s="212"/>
      <c r="PVM2" s="212"/>
      <c r="PVN2" s="212"/>
      <c r="PVO2" s="212"/>
      <c r="PVP2" s="212"/>
      <c r="PVQ2" s="212"/>
      <c r="PVR2" s="212"/>
      <c r="PVS2" s="212"/>
      <c r="PVT2" s="212"/>
      <c r="PVU2" s="212"/>
      <c r="PVV2" s="212"/>
      <c r="PVW2" s="212"/>
      <c r="PVX2" s="212"/>
      <c r="PVY2" s="212"/>
      <c r="PVZ2" s="212"/>
      <c r="PWA2" s="212"/>
      <c r="PWB2" s="212"/>
      <c r="PWC2" s="212"/>
      <c r="PWD2" s="212"/>
      <c r="PWE2" s="212"/>
      <c r="PWF2" s="212"/>
      <c r="PWG2" s="212"/>
      <c r="PWH2" s="212"/>
      <c r="PWI2" s="212"/>
      <c r="PWJ2" s="212"/>
      <c r="PWK2" s="212"/>
      <c r="PWL2" s="212"/>
      <c r="PWM2" s="212"/>
      <c r="PWN2" s="212"/>
      <c r="PWO2" s="212"/>
      <c r="PWP2" s="212"/>
      <c r="PWQ2" s="212"/>
      <c r="PWR2" s="212"/>
      <c r="PWS2" s="212"/>
      <c r="PWT2" s="212"/>
      <c r="PWU2" s="212"/>
      <c r="PWV2" s="212"/>
      <c r="PWW2" s="212"/>
      <c r="PWX2" s="212"/>
      <c r="PWY2" s="212"/>
      <c r="PWZ2" s="212"/>
      <c r="PXA2" s="212"/>
      <c r="PXB2" s="212"/>
      <c r="PXC2" s="212"/>
      <c r="PXD2" s="212"/>
      <c r="PXE2" s="212"/>
      <c r="PXF2" s="212"/>
      <c r="PXG2" s="212"/>
      <c r="PXH2" s="212"/>
      <c r="PXI2" s="212"/>
      <c r="PXJ2" s="212"/>
      <c r="PXK2" s="212"/>
      <c r="PXL2" s="212"/>
      <c r="PXM2" s="212"/>
      <c r="PXN2" s="212"/>
      <c r="PXO2" s="212"/>
      <c r="PXP2" s="212"/>
      <c r="PXQ2" s="212"/>
      <c r="PXR2" s="212"/>
      <c r="PXS2" s="212"/>
      <c r="PXT2" s="212"/>
      <c r="PXU2" s="212"/>
      <c r="PXV2" s="212"/>
      <c r="PXW2" s="212"/>
      <c r="PXX2" s="212"/>
      <c r="PXY2" s="212"/>
      <c r="PXZ2" s="212"/>
      <c r="PYA2" s="212"/>
      <c r="PYB2" s="212"/>
      <c r="PYC2" s="212"/>
      <c r="PYD2" s="212"/>
      <c r="PYE2" s="212"/>
      <c r="PYF2" s="212"/>
      <c r="PYG2" s="212"/>
      <c r="PYH2" s="212"/>
      <c r="PYI2" s="212"/>
      <c r="PYJ2" s="212"/>
      <c r="PYK2" s="212"/>
      <c r="PYL2" s="212"/>
      <c r="PYM2" s="212"/>
      <c r="PYN2" s="212"/>
      <c r="PYO2" s="212"/>
      <c r="PYP2" s="212"/>
      <c r="PYQ2" s="212"/>
      <c r="PYR2" s="212"/>
      <c r="PYS2" s="212"/>
      <c r="PYT2" s="212"/>
      <c r="PYU2" s="212"/>
      <c r="PYV2" s="212"/>
      <c r="PYW2" s="212"/>
      <c r="PYX2" s="212"/>
      <c r="PYY2" s="212"/>
      <c r="PYZ2" s="212"/>
      <c r="PZA2" s="212"/>
      <c r="PZB2" s="212"/>
      <c r="PZC2" s="212"/>
      <c r="PZD2" s="212"/>
      <c r="PZE2" s="212"/>
      <c r="PZF2" s="212"/>
      <c r="PZG2" s="212"/>
      <c r="PZH2" s="212"/>
      <c r="PZI2" s="212"/>
      <c r="PZJ2" s="212"/>
      <c r="PZK2" s="212"/>
      <c r="PZL2" s="212"/>
      <c r="PZM2" s="212"/>
      <c r="PZN2" s="212"/>
      <c r="PZO2" s="212"/>
      <c r="PZP2" s="212"/>
      <c r="PZQ2" s="212"/>
      <c r="PZR2" s="212"/>
      <c r="PZS2" s="212"/>
      <c r="PZT2" s="212"/>
      <c r="PZU2" s="212"/>
      <c r="PZV2" s="212"/>
      <c r="PZW2" s="212"/>
      <c r="PZX2" s="212"/>
      <c r="PZY2" s="212"/>
      <c r="PZZ2" s="212"/>
      <c r="QAA2" s="212"/>
      <c r="QAB2" s="212"/>
      <c r="QAC2" s="212"/>
      <c r="QAD2" s="212"/>
      <c r="QAE2" s="212"/>
      <c r="QAF2" s="212"/>
      <c r="QAG2" s="212"/>
      <c r="QAH2" s="212"/>
      <c r="QAI2" s="212"/>
      <c r="QAJ2" s="212"/>
      <c r="QAK2" s="212"/>
      <c r="QAL2" s="212"/>
      <c r="QAM2" s="212"/>
      <c r="QAN2" s="212"/>
      <c r="QAO2" s="212"/>
      <c r="QAP2" s="212"/>
      <c r="QAQ2" s="212"/>
      <c r="QAR2" s="212"/>
      <c r="QAS2" s="212"/>
      <c r="QAT2" s="212"/>
      <c r="QAU2" s="212"/>
      <c r="QAV2" s="212"/>
      <c r="QAW2" s="212"/>
      <c r="QAX2" s="212"/>
      <c r="QAY2" s="212"/>
      <c r="QAZ2" s="212"/>
      <c r="QBA2" s="212"/>
      <c r="QBB2" s="212"/>
      <c r="QBC2" s="212"/>
      <c r="QBD2" s="212"/>
      <c r="QBE2" s="212"/>
      <c r="QBF2" s="212"/>
      <c r="QBG2" s="212"/>
      <c r="QBH2" s="212"/>
      <c r="QBI2" s="212"/>
      <c r="QBJ2" s="212"/>
      <c r="QBK2" s="212"/>
      <c r="QBL2" s="212"/>
      <c r="QBM2" s="212"/>
      <c r="QBN2" s="212"/>
      <c r="QBO2" s="212"/>
      <c r="QBP2" s="212"/>
      <c r="QBQ2" s="212"/>
      <c r="QBR2" s="212"/>
      <c r="QBS2" s="212"/>
      <c r="QBT2" s="212"/>
      <c r="QBU2" s="212"/>
      <c r="QBV2" s="212"/>
      <c r="QBW2" s="212"/>
      <c r="QBX2" s="212"/>
      <c r="QBY2" s="212"/>
      <c r="QBZ2" s="212"/>
      <c r="QCA2" s="212"/>
      <c r="QCB2" s="212"/>
      <c r="QCC2" s="212"/>
      <c r="QCD2" s="212"/>
      <c r="QCE2" s="212"/>
      <c r="QCF2" s="212"/>
      <c r="QCG2" s="212"/>
      <c r="QCH2" s="212"/>
      <c r="QCI2" s="212"/>
      <c r="QCJ2" s="212"/>
      <c r="QCK2" s="212"/>
      <c r="QCL2" s="212"/>
      <c r="QCM2" s="212"/>
      <c r="QCN2" s="212"/>
      <c r="QCO2" s="212"/>
      <c r="QCP2" s="212"/>
      <c r="QCQ2" s="212"/>
      <c r="QCR2" s="212"/>
      <c r="QCS2" s="212"/>
      <c r="QCT2" s="212"/>
      <c r="QCU2" s="212"/>
      <c r="QCV2" s="212"/>
      <c r="QCW2" s="212"/>
      <c r="QCX2" s="212"/>
      <c r="QCY2" s="212"/>
      <c r="QCZ2" s="212"/>
      <c r="QDA2" s="212"/>
      <c r="QDB2" s="212"/>
      <c r="QDC2" s="212"/>
      <c r="QDD2" s="212"/>
      <c r="QDE2" s="212"/>
      <c r="QDF2" s="212"/>
      <c r="QDG2" s="212"/>
      <c r="QDH2" s="212"/>
      <c r="QDI2" s="212"/>
      <c r="QDJ2" s="212"/>
      <c r="QDK2" s="212"/>
      <c r="QDL2" s="212"/>
      <c r="QDM2" s="212"/>
      <c r="QDN2" s="212"/>
      <c r="QDO2" s="212"/>
      <c r="QDP2" s="212"/>
      <c r="QDQ2" s="212"/>
      <c r="QDR2" s="212"/>
      <c r="QDS2" s="212"/>
      <c r="QDT2" s="212"/>
      <c r="QDU2" s="212"/>
      <c r="QDV2" s="212"/>
      <c r="QDW2" s="212"/>
      <c r="QDX2" s="212"/>
      <c r="QDY2" s="212"/>
      <c r="QDZ2" s="212"/>
      <c r="QEA2" s="212"/>
      <c r="QEB2" s="212"/>
      <c r="QEC2" s="212"/>
      <c r="QED2" s="212"/>
      <c r="QEE2" s="212"/>
      <c r="QEF2" s="212"/>
      <c r="QEG2" s="212"/>
      <c r="QEH2" s="212"/>
      <c r="QEI2" s="212"/>
      <c r="QEJ2" s="212"/>
      <c r="QEK2" s="212"/>
      <c r="QEL2" s="212"/>
      <c r="QEM2" s="212"/>
      <c r="QEN2" s="212"/>
      <c r="QEO2" s="212"/>
      <c r="QEP2" s="212"/>
      <c r="QEQ2" s="212"/>
      <c r="QER2" s="212"/>
      <c r="QES2" s="212"/>
      <c r="QET2" s="212"/>
      <c r="QEU2" s="212"/>
      <c r="QEV2" s="212"/>
      <c r="QEW2" s="212"/>
      <c r="QEX2" s="212"/>
      <c r="QEY2" s="212"/>
      <c r="QEZ2" s="212"/>
      <c r="QFA2" s="212"/>
      <c r="QFB2" s="212"/>
      <c r="QFC2" s="212"/>
      <c r="QFD2" s="212"/>
      <c r="QFE2" s="212"/>
      <c r="QFF2" s="212"/>
      <c r="QFG2" s="212"/>
      <c r="QFH2" s="212"/>
      <c r="QFI2" s="212"/>
      <c r="QFJ2" s="212"/>
      <c r="QFK2" s="212"/>
      <c r="QFL2" s="212"/>
      <c r="QFM2" s="212"/>
      <c r="QFN2" s="212"/>
      <c r="QFO2" s="212"/>
      <c r="QFP2" s="212"/>
      <c r="QFQ2" s="212"/>
      <c r="QFR2" s="212"/>
      <c r="QFS2" s="212"/>
      <c r="QFT2" s="212"/>
      <c r="QFU2" s="212"/>
      <c r="QFV2" s="212"/>
      <c r="QFW2" s="212"/>
      <c r="QFX2" s="212"/>
      <c r="QFY2" s="212"/>
      <c r="QFZ2" s="212"/>
      <c r="QGA2" s="212"/>
      <c r="QGB2" s="212"/>
      <c r="QGC2" s="212"/>
      <c r="QGD2" s="212"/>
      <c r="QGE2" s="212"/>
      <c r="QGF2" s="212"/>
      <c r="QGG2" s="212"/>
      <c r="QGH2" s="212"/>
      <c r="QGI2" s="212"/>
      <c r="QGJ2" s="212"/>
      <c r="QGK2" s="212"/>
      <c r="QGL2" s="212"/>
      <c r="QGM2" s="212"/>
      <c r="QGN2" s="212"/>
      <c r="QGO2" s="212"/>
      <c r="QGP2" s="212"/>
      <c r="QGQ2" s="212"/>
      <c r="QGR2" s="212"/>
      <c r="QGS2" s="212"/>
      <c r="QGT2" s="212"/>
      <c r="QGU2" s="212"/>
      <c r="QGV2" s="212"/>
      <c r="QGW2" s="212"/>
      <c r="QGX2" s="212"/>
      <c r="QGY2" s="212"/>
      <c r="QGZ2" s="212"/>
      <c r="QHA2" s="212"/>
      <c r="QHB2" s="212"/>
      <c r="QHC2" s="212"/>
      <c r="QHD2" s="212"/>
      <c r="QHE2" s="212"/>
      <c r="QHF2" s="212"/>
      <c r="QHG2" s="212"/>
      <c r="QHH2" s="212"/>
      <c r="QHI2" s="212"/>
      <c r="QHJ2" s="212"/>
      <c r="QHK2" s="212"/>
      <c r="QHL2" s="212"/>
      <c r="QHM2" s="212"/>
      <c r="QHN2" s="212"/>
      <c r="QHO2" s="212"/>
      <c r="QHP2" s="212"/>
      <c r="QHQ2" s="212"/>
      <c r="QHR2" s="212"/>
      <c r="QHS2" s="212"/>
      <c r="QHT2" s="212"/>
      <c r="QHU2" s="212"/>
      <c r="QHV2" s="212"/>
      <c r="QHW2" s="212"/>
      <c r="QHX2" s="212"/>
      <c r="QHY2" s="212"/>
      <c r="QHZ2" s="212"/>
      <c r="QIA2" s="212"/>
      <c r="QIB2" s="212"/>
      <c r="QIC2" s="212"/>
      <c r="QID2" s="212"/>
      <c r="QIE2" s="212"/>
      <c r="QIF2" s="212"/>
      <c r="QIG2" s="212"/>
      <c r="QIH2" s="212"/>
      <c r="QII2" s="212"/>
      <c r="QIJ2" s="212"/>
      <c r="QIK2" s="212"/>
      <c r="QIL2" s="212"/>
      <c r="QIM2" s="212"/>
      <c r="QIN2" s="212"/>
      <c r="QIO2" s="212"/>
      <c r="QIP2" s="212"/>
      <c r="QIQ2" s="212"/>
      <c r="QIR2" s="212"/>
      <c r="QIS2" s="212"/>
      <c r="QIT2" s="212"/>
      <c r="QIU2" s="212"/>
      <c r="QIV2" s="212"/>
      <c r="QIW2" s="212"/>
      <c r="QIX2" s="212"/>
      <c r="QIY2" s="212"/>
      <c r="QIZ2" s="212"/>
      <c r="QJA2" s="212"/>
      <c r="QJB2" s="212"/>
      <c r="QJC2" s="212"/>
      <c r="QJD2" s="212"/>
      <c r="QJE2" s="212"/>
      <c r="QJF2" s="212"/>
      <c r="QJG2" s="212"/>
      <c r="QJH2" s="212"/>
      <c r="QJI2" s="212"/>
      <c r="QJJ2" s="212"/>
      <c r="QJK2" s="212"/>
      <c r="QJL2" s="212"/>
      <c r="QJM2" s="212"/>
      <c r="QJN2" s="212"/>
      <c r="QJO2" s="212"/>
      <c r="QJP2" s="212"/>
      <c r="QJQ2" s="212"/>
      <c r="QJR2" s="212"/>
      <c r="QJS2" s="212"/>
      <c r="QJT2" s="212"/>
      <c r="QJU2" s="212"/>
      <c r="QJV2" s="212"/>
      <c r="QJW2" s="212"/>
      <c r="QJX2" s="212"/>
      <c r="QJY2" s="212"/>
      <c r="QJZ2" s="212"/>
      <c r="QKA2" s="212"/>
      <c r="QKB2" s="212"/>
      <c r="QKC2" s="212"/>
      <c r="QKD2" s="212"/>
      <c r="QKE2" s="212"/>
      <c r="QKF2" s="212"/>
      <c r="QKG2" s="212"/>
      <c r="QKH2" s="212"/>
      <c r="QKI2" s="212"/>
      <c r="QKJ2" s="212"/>
      <c r="QKK2" s="212"/>
      <c r="QKL2" s="212"/>
      <c r="QKM2" s="212"/>
      <c r="QKN2" s="212"/>
      <c r="QKO2" s="212"/>
      <c r="QKP2" s="212"/>
      <c r="QKQ2" s="212"/>
      <c r="QKR2" s="212"/>
      <c r="QKS2" s="212"/>
      <c r="QKT2" s="212"/>
      <c r="QKU2" s="212"/>
      <c r="QKV2" s="212"/>
      <c r="QKW2" s="212"/>
      <c r="QKX2" s="212"/>
      <c r="QKY2" s="212"/>
      <c r="QKZ2" s="212"/>
      <c r="QLA2" s="212"/>
      <c r="QLB2" s="212"/>
      <c r="QLC2" s="212"/>
      <c r="QLD2" s="212"/>
      <c r="QLE2" s="212"/>
      <c r="QLF2" s="212"/>
      <c r="QLG2" s="212"/>
      <c r="QLH2" s="212"/>
      <c r="QLI2" s="212"/>
      <c r="QLJ2" s="212"/>
      <c r="QLK2" s="212"/>
      <c r="QLL2" s="212"/>
      <c r="QLM2" s="212"/>
      <c r="QLN2" s="212"/>
      <c r="QLO2" s="212"/>
      <c r="QLP2" s="212"/>
      <c r="QLQ2" s="212"/>
      <c r="QLR2" s="212"/>
      <c r="QLS2" s="212"/>
      <c r="QLT2" s="212"/>
      <c r="QLU2" s="212"/>
      <c r="QLV2" s="212"/>
      <c r="QLW2" s="212"/>
      <c r="QLX2" s="212"/>
      <c r="QLY2" s="212"/>
      <c r="QLZ2" s="212"/>
      <c r="QMA2" s="212"/>
      <c r="QMB2" s="212"/>
      <c r="QMC2" s="212"/>
      <c r="QMD2" s="212"/>
      <c r="QME2" s="212"/>
      <c r="QMF2" s="212"/>
      <c r="QMG2" s="212"/>
      <c r="QMH2" s="212"/>
      <c r="QMI2" s="212"/>
      <c r="QMJ2" s="212"/>
      <c r="QMK2" s="212"/>
      <c r="QML2" s="212"/>
      <c r="QMM2" s="212"/>
      <c r="QMN2" s="212"/>
      <c r="QMO2" s="212"/>
      <c r="QMP2" s="212"/>
      <c r="QMQ2" s="212"/>
      <c r="QMR2" s="212"/>
      <c r="QMS2" s="212"/>
      <c r="QMT2" s="212"/>
      <c r="QMU2" s="212"/>
      <c r="QMV2" s="212"/>
      <c r="QMW2" s="212"/>
      <c r="QMX2" s="212"/>
      <c r="QMY2" s="212"/>
      <c r="QMZ2" s="212"/>
      <c r="QNA2" s="212"/>
      <c r="QNB2" s="212"/>
      <c r="QNC2" s="212"/>
      <c r="QND2" s="212"/>
      <c r="QNE2" s="212"/>
      <c r="QNF2" s="212"/>
      <c r="QNG2" s="212"/>
      <c r="QNH2" s="212"/>
      <c r="QNI2" s="212"/>
      <c r="QNJ2" s="212"/>
      <c r="QNK2" s="212"/>
      <c r="QNL2" s="212"/>
      <c r="QNM2" s="212"/>
      <c r="QNN2" s="212"/>
      <c r="QNO2" s="212"/>
      <c r="QNP2" s="212"/>
      <c r="QNQ2" s="212"/>
      <c r="QNR2" s="212"/>
      <c r="QNS2" s="212"/>
      <c r="QNT2" s="212"/>
      <c r="QNU2" s="212"/>
      <c r="QNV2" s="212"/>
      <c r="QNW2" s="212"/>
      <c r="QNX2" s="212"/>
      <c r="QNY2" s="212"/>
      <c r="QNZ2" s="212"/>
      <c r="QOA2" s="212"/>
      <c r="QOB2" s="212"/>
      <c r="QOC2" s="212"/>
      <c r="QOD2" s="212"/>
      <c r="QOE2" s="212"/>
      <c r="QOF2" s="212"/>
      <c r="QOG2" s="212"/>
      <c r="QOH2" s="212"/>
      <c r="QOI2" s="212"/>
      <c r="QOJ2" s="212"/>
      <c r="QOK2" s="212"/>
      <c r="QOL2" s="212"/>
      <c r="QOM2" s="212"/>
      <c r="QON2" s="212"/>
      <c r="QOO2" s="212"/>
      <c r="QOP2" s="212"/>
      <c r="QOQ2" s="212"/>
      <c r="QOR2" s="212"/>
      <c r="QOS2" s="212"/>
      <c r="QOT2" s="212"/>
      <c r="QOU2" s="212"/>
      <c r="QOV2" s="212"/>
      <c r="QOW2" s="212"/>
      <c r="QOX2" s="212"/>
      <c r="QOY2" s="212"/>
      <c r="QOZ2" s="212"/>
      <c r="QPA2" s="212"/>
      <c r="QPB2" s="212"/>
      <c r="QPC2" s="212"/>
      <c r="QPD2" s="212"/>
      <c r="QPE2" s="212"/>
      <c r="QPF2" s="212"/>
      <c r="QPG2" s="212"/>
      <c r="QPH2" s="212"/>
      <c r="QPI2" s="212"/>
      <c r="QPJ2" s="212"/>
      <c r="QPK2" s="212"/>
      <c r="QPL2" s="212"/>
      <c r="QPM2" s="212"/>
      <c r="QPN2" s="212"/>
      <c r="QPO2" s="212"/>
      <c r="QPP2" s="212"/>
      <c r="QPQ2" s="212"/>
      <c r="QPR2" s="212"/>
      <c r="QPS2" s="212"/>
      <c r="QPT2" s="212"/>
      <c r="QPU2" s="212"/>
      <c r="QPV2" s="212"/>
      <c r="QPW2" s="212"/>
      <c r="QPX2" s="212"/>
      <c r="QPY2" s="212"/>
      <c r="QPZ2" s="212"/>
      <c r="QQA2" s="212"/>
      <c r="QQB2" s="212"/>
      <c r="QQC2" s="212"/>
      <c r="QQD2" s="212"/>
      <c r="QQE2" s="212"/>
      <c r="QQF2" s="212"/>
      <c r="QQG2" s="212"/>
      <c r="QQH2" s="212"/>
      <c r="QQI2" s="212"/>
      <c r="QQJ2" s="212"/>
      <c r="QQK2" s="212"/>
      <c r="QQL2" s="212"/>
      <c r="QQM2" s="212"/>
      <c r="QQN2" s="212"/>
      <c r="QQO2" s="212"/>
      <c r="QQP2" s="212"/>
      <c r="QQQ2" s="212"/>
      <c r="QQR2" s="212"/>
      <c r="QQS2" s="212"/>
      <c r="QQT2" s="212"/>
      <c r="QQU2" s="212"/>
      <c r="QQV2" s="212"/>
      <c r="QQW2" s="212"/>
      <c r="QQX2" s="212"/>
      <c r="QQY2" s="212"/>
      <c r="QQZ2" s="212"/>
      <c r="QRA2" s="212"/>
      <c r="QRB2" s="212"/>
      <c r="QRC2" s="212"/>
      <c r="QRD2" s="212"/>
      <c r="QRE2" s="212"/>
      <c r="QRF2" s="212"/>
      <c r="QRG2" s="212"/>
      <c r="QRH2" s="212"/>
      <c r="QRI2" s="212"/>
      <c r="QRJ2" s="212"/>
      <c r="QRK2" s="212"/>
      <c r="QRL2" s="212"/>
      <c r="QRM2" s="212"/>
      <c r="QRN2" s="212"/>
      <c r="QRO2" s="212"/>
      <c r="QRP2" s="212"/>
      <c r="QRQ2" s="212"/>
      <c r="QRR2" s="212"/>
      <c r="QRS2" s="212"/>
      <c r="QRT2" s="212"/>
      <c r="QRU2" s="212"/>
      <c r="QRV2" s="212"/>
      <c r="QRW2" s="212"/>
      <c r="QRX2" s="212"/>
      <c r="QRY2" s="212"/>
      <c r="QRZ2" s="212"/>
      <c r="QSA2" s="212"/>
      <c r="QSB2" s="212"/>
      <c r="QSC2" s="212"/>
      <c r="QSD2" s="212"/>
      <c r="QSE2" s="212"/>
      <c r="QSF2" s="212"/>
      <c r="QSG2" s="212"/>
      <c r="QSH2" s="212"/>
      <c r="QSI2" s="212"/>
      <c r="QSJ2" s="212"/>
      <c r="QSK2" s="212"/>
      <c r="QSL2" s="212"/>
      <c r="QSM2" s="212"/>
      <c r="QSN2" s="212"/>
      <c r="QSO2" s="212"/>
      <c r="QSP2" s="212"/>
      <c r="QSQ2" s="212"/>
      <c r="QSR2" s="212"/>
      <c r="QSS2" s="212"/>
      <c r="QST2" s="212"/>
      <c r="QSU2" s="212"/>
      <c r="QSV2" s="212"/>
      <c r="QSW2" s="212"/>
      <c r="QSX2" s="212"/>
      <c r="QSY2" s="212"/>
      <c r="QSZ2" s="212"/>
      <c r="QTA2" s="212"/>
      <c r="QTB2" s="212"/>
      <c r="QTC2" s="212"/>
      <c r="QTD2" s="212"/>
      <c r="QTE2" s="212"/>
      <c r="QTF2" s="212"/>
      <c r="QTG2" s="212"/>
      <c r="QTH2" s="212"/>
      <c r="QTI2" s="212"/>
      <c r="QTJ2" s="212"/>
      <c r="QTK2" s="212"/>
      <c r="QTL2" s="212"/>
      <c r="QTM2" s="212"/>
      <c r="QTN2" s="212"/>
      <c r="QTO2" s="212"/>
      <c r="QTP2" s="212"/>
      <c r="QTQ2" s="212"/>
      <c r="QTR2" s="212"/>
      <c r="QTS2" s="212"/>
      <c r="QTT2" s="212"/>
      <c r="QTU2" s="212"/>
      <c r="QTV2" s="212"/>
      <c r="QTW2" s="212"/>
      <c r="QTX2" s="212"/>
      <c r="QTY2" s="212"/>
      <c r="QTZ2" s="212"/>
      <c r="QUA2" s="212"/>
      <c r="QUB2" s="212"/>
      <c r="QUC2" s="212"/>
      <c r="QUD2" s="212"/>
      <c r="QUE2" s="212"/>
      <c r="QUF2" s="212"/>
      <c r="QUG2" s="212"/>
      <c r="QUH2" s="212"/>
      <c r="QUI2" s="212"/>
      <c r="QUJ2" s="212"/>
      <c r="QUK2" s="212"/>
      <c r="QUL2" s="212"/>
      <c r="QUM2" s="212"/>
      <c r="QUN2" s="212"/>
      <c r="QUO2" s="212"/>
      <c r="QUP2" s="212"/>
      <c r="QUQ2" s="212"/>
      <c r="QUR2" s="212"/>
      <c r="QUS2" s="212"/>
      <c r="QUT2" s="212"/>
      <c r="QUU2" s="212"/>
      <c r="QUV2" s="212"/>
      <c r="QUW2" s="212"/>
      <c r="QUX2" s="212"/>
      <c r="QUY2" s="212"/>
      <c r="QUZ2" s="212"/>
      <c r="QVA2" s="212"/>
      <c r="QVB2" s="212"/>
      <c r="QVC2" s="212"/>
      <c r="QVD2" s="212"/>
      <c r="QVE2" s="212"/>
      <c r="QVF2" s="212"/>
      <c r="QVG2" s="212"/>
      <c r="QVH2" s="212"/>
      <c r="QVI2" s="212"/>
      <c r="QVJ2" s="212"/>
      <c r="QVK2" s="212"/>
      <c r="QVL2" s="212"/>
      <c r="QVM2" s="212"/>
      <c r="QVN2" s="212"/>
      <c r="QVO2" s="212"/>
      <c r="QVP2" s="212"/>
      <c r="QVQ2" s="212"/>
      <c r="QVR2" s="212"/>
      <c r="QVS2" s="212"/>
      <c r="QVT2" s="212"/>
      <c r="QVU2" s="212"/>
      <c r="QVV2" s="212"/>
      <c r="QVW2" s="212"/>
      <c r="QVX2" s="212"/>
      <c r="QVY2" s="212"/>
      <c r="QVZ2" s="212"/>
      <c r="QWA2" s="212"/>
      <c r="QWB2" s="212"/>
      <c r="QWC2" s="212"/>
      <c r="QWD2" s="212"/>
      <c r="QWE2" s="212"/>
      <c r="QWF2" s="212"/>
      <c r="QWG2" s="212"/>
      <c r="QWH2" s="212"/>
      <c r="QWI2" s="212"/>
      <c r="QWJ2" s="212"/>
      <c r="QWK2" s="212"/>
      <c r="QWL2" s="212"/>
      <c r="QWM2" s="212"/>
      <c r="QWN2" s="212"/>
      <c r="QWO2" s="212"/>
      <c r="QWP2" s="212"/>
      <c r="QWQ2" s="212"/>
      <c r="QWR2" s="212"/>
      <c r="QWS2" s="212"/>
      <c r="QWT2" s="212"/>
      <c r="QWU2" s="212"/>
      <c r="QWV2" s="212"/>
      <c r="QWW2" s="212"/>
      <c r="QWX2" s="212"/>
      <c r="QWY2" s="212"/>
      <c r="QWZ2" s="212"/>
      <c r="QXA2" s="212"/>
      <c r="QXB2" s="212"/>
      <c r="QXC2" s="212"/>
      <c r="QXD2" s="212"/>
      <c r="QXE2" s="212"/>
      <c r="QXF2" s="212"/>
      <c r="QXG2" s="212"/>
      <c r="QXH2" s="212"/>
      <c r="QXI2" s="212"/>
      <c r="QXJ2" s="212"/>
      <c r="QXK2" s="212"/>
      <c r="QXL2" s="212"/>
      <c r="QXM2" s="212"/>
      <c r="QXN2" s="212"/>
      <c r="QXO2" s="212"/>
      <c r="QXP2" s="212"/>
      <c r="QXQ2" s="212"/>
      <c r="QXR2" s="212"/>
      <c r="QXS2" s="212"/>
      <c r="QXT2" s="212"/>
      <c r="QXU2" s="212"/>
      <c r="QXV2" s="212"/>
      <c r="QXW2" s="212"/>
      <c r="QXX2" s="212"/>
      <c r="QXY2" s="212"/>
      <c r="QXZ2" s="212"/>
      <c r="QYA2" s="212"/>
      <c r="QYB2" s="212"/>
      <c r="QYC2" s="212"/>
      <c r="QYD2" s="212"/>
      <c r="QYE2" s="212"/>
      <c r="QYF2" s="212"/>
      <c r="QYG2" s="212"/>
      <c r="QYH2" s="212"/>
      <c r="QYI2" s="212"/>
      <c r="QYJ2" s="212"/>
      <c r="QYK2" s="212"/>
      <c r="QYL2" s="212"/>
      <c r="QYM2" s="212"/>
      <c r="QYN2" s="212"/>
      <c r="QYO2" s="212"/>
      <c r="QYP2" s="212"/>
      <c r="QYQ2" s="212"/>
      <c r="QYR2" s="212"/>
      <c r="QYS2" s="212"/>
      <c r="QYT2" s="212"/>
      <c r="QYU2" s="212"/>
      <c r="QYV2" s="212"/>
      <c r="QYW2" s="212"/>
      <c r="QYX2" s="212"/>
      <c r="QYY2" s="212"/>
      <c r="QYZ2" s="212"/>
      <c r="QZA2" s="212"/>
      <c r="QZB2" s="212"/>
      <c r="QZC2" s="212"/>
      <c r="QZD2" s="212"/>
      <c r="QZE2" s="212"/>
      <c r="QZF2" s="212"/>
      <c r="QZG2" s="212"/>
      <c r="QZH2" s="212"/>
      <c r="QZI2" s="212"/>
      <c r="QZJ2" s="212"/>
      <c r="QZK2" s="212"/>
      <c r="QZL2" s="212"/>
      <c r="QZM2" s="212"/>
      <c r="QZN2" s="212"/>
      <c r="QZO2" s="212"/>
      <c r="QZP2" s="212"/>
      <c r="QZQ2" s="212"/>
      <c r="QZR2" s="212"/>
      <c r="QZS2" s="212"/>
      <c r="QZT2" s="212"/>
      <c r="QZU2" s="212"/>
      <c r="QZV2" s="212"/>
      <c r="QZW2" s="212"/>
      <c r="QZX2" s="212"/>
      <c r="QZY2" s="212"/>
      <c r="QZZ2" s="212"/>
      <c r="RAA2" s="212"/>
      <c r="RAB2" s="212"/>
      <c r="RAC2" s="212"/>
      <c r="RAD2" s="212"/>
      <c r="RAE2" s="212"/>
      <c r="RAF2" s="212"/>
      <c r="RAG2" s="212"/>
      <c r="RAH2" s="212"/>
      <c r="RAI2" s="212"/>
      <c r="RAJ2" s="212"/>
      <c r="RAK2" s="212"/>
      <c r="RAL2" s="212"/>
      <c r="RAM2" s="212"/>
      <c r="RAN2" s="212"/>
      <c r="RAO2" s="212"/>
      <c r="RAP2" s="212"/>
      <c r="RAQ2" s="212"/>
      <c r="RAR2" s="212"/>
      <c r="RAS2" s="212"/>
      <c r="RAT2" s="212"/>
      <c r="RAU2" s="212"/>
      <c r="RAV2" s="212"/>
      <c r="RAW2" s="212"/>
      <c r="RAX2" s="212"/>
      <c r="RAY2" s="212"/>
      <c r="RAZ2" s="212"/>
      <c r="RBA2" s="212"/>
      <c r="RBB2" s="212"/>
      <c r="RBC2" s="212"/>
      <c r="RBD2" s="212"/>
      <c r="RBE2" s="212"/>
      <c r="RBF2" s="212"/>
      <c r="RBG2" s="212"/>
      <c r="RBH2" s="212"/>
      <c r="RBI2" s="212"/>
      <c r="RBJ2" s="212"/>
      <c r="RBK2" s="212"/>
      <c r="RBL2" s="212"/>
      <c r="RBM2" s="212"/>
      <c r="RBN2" s="212"/>
      <c r="RBO2" s="212"/>
      <c r="RBP2" s="212"/>
      <c r="RBQ2" s="212"/>
      <c r="RBR2" s="212"/>
      <c r="RBS2" s="212"/>
      <c r="RBT2" s="212"/>
      <c r="RBU2" s="212"/>
      <c r="RBV2" s="212"/>
      <c r="RBW2" s="212"/>
      <c r="RBX2" s="212"/>
      <c r="RBY2" s="212"/>
      <c r="RBZ2" s="212"/>
      <c r="RCA2" s="212"/>
      <c r="RCB2" s="212"/>
      <c r="RCC2" s="212"/>
      <c r="RCD2" s="212"/>
      <c r="RCE2" s="212"/>
      <c r="RCF2" s="212"/>
      <c r="RCG2" s="212"/>
      <c r="RCH2" s="212"/>
      <c r="RCI2" s="212"/>
      <c r="RCJ2" s="212"/>
      <c r="RCK2" s="212"/>
      <c r="RCL2" s="212"/>
      <c r="RCM2" s="212"/>
      <c r="RCN2" s="212"/>
      <c r="RCO2" s="212"/>
      <c r="RCP2" s="212"/>
      <c r="RCQ2" s="212"/>
      <c r="RCR2" s="212"/>
      <c r="RCS2" s="212"/>
      <c r="RCT2" s="212"/>
      <c r="RCU2" s="212"/>
      <c r="RCV2" s="212"/>
      <c r="RCW2" s="212"/>
      <c r="RCX2" s="212"/>
      <c r="RCY2" s="212"/>
      <c r="RCZ2" s="212"/>
      <c r="RDA2" s="212"/>
      <c r="RDB2" s="212"/>
      <c r="RDC2" s="212"/>
      <c r="RDD2" s="212"/>
      <c r="RDE2" s="212"/>
      <c r="RDF2" s="212"/>
      <c r="RDG2" s="212"/>
      <c r="RDH2" s="212"/>
      <c r="RDI2" s="212"/>
      <c r="RDJ2" s="212"/>
      <c r="RDK2" s="212"/>
      <c r="RDL2" s="212"/>
      <c r="RDM2" s="212"/>
      <c r="RDN2" s="212"/>
      <c r="RDO2" s="212"/>
      <c r="RDP2" s="212"/>
      <c r="RDQ2" s="212"/>
      <c r="RDR2" s="212"/>
      <c r="RDS2" s="212"/>
      <c r="RDT2" s="212"/>
      <c r="RDU2" s="212"/>
      <c r="RDV2" s="212"/>
      <c r="RDW2" s="212"/>
      <c r="RDX2" s="212"/>
      <c r="RDY2" s="212"/>
      <c r="RDZ2" s="212"/>
      <c r="REA2" s="212"/>
      <c r="REB2" s="212"/>
      <c r="REC2" s="212"/>
      <c r="RED2" s="212"/>
      <c r="REE2" s="212"/>
      <c r="REF2" s="212"/>
      <c r="REG2" s="212"/>
      <c r="REH2" s="212"/>
      <c r="REI2" s="212"/>
      <c r="REJ2" s="212"/>
      <c r="REK2" s="212"/>
      <c r="REL2" s="212"/>
      <c r="REM2" s="212"/>
      <c r="REN2" s="212"/>
      <c r="REO2" s="212"/>
      <c r="REP2" s="212"/>
      <c r="REQ2" s="212"/>
      <c r="RER2" s="212"/>
      <c r="RES2" s="212"/>
      <c r="RET2" s="212"/>
      <c r="REU2" s="212"/>
      <c r="REV2" s="212"/>
      <c r="REW2" s="212"/>
      <c r="REX2" s="212"/>
      <c r="REY2" s="212"/>
      <c r="REZ2" s="212"/>
      <c r="RFA2" s="212"/>
      <c r="RFB2" s="212"/>
      <c r="RFC2" s="212"/>
      <c r="RFD2" s="212"/>
      <c r="RFE2" s="212"/>
      <c r="RFF2" s="212"/>
      <c r="RFG2" s="212"/>
      <c r="RFH2" s="212"/>
      <c r="RFI2" s="212"/>
      <c r="RFJ2" s="212"/>
      <c r="RFK2" s="212"/>
      <c r="RFL2" s="212"/>
      <c r="RFM2" s="212"/>
      <c r="RFN2" s="212"/>
      <c r="RFO2" s="212"/>
      <c r="RFP2" s="212"/>
      <c r="RFQ2" s="212"/>
      <c r="RFR2" s="212"/>
      <c r="RFS2" s="212"/>
      <c r="RFT2" s="212"/>
      <c r="RFU2" s="212"/>
      <c r="RFV2" s="212"/>
      <c r="RFW2" s="212"/>
      <c r="RFX2" s="212"/>
      <c r="RFY2" s="212"/>
      <c r="RFZ2" s="212"/>
      <c r="RGA2" s="212"/>
      <c r="RGB2" s="212"/>
      <c r="RGC2" s="212"/>
      <c r="RGD2" s="212"/>
      <c r="RGE2" s="212"/>
      <c r="RGF2" s="212"/>
      <c r="RGG2" s="212"/>
      <c r="RGH2" s="212"/>
      <c r="RGI2" s="212"/>
      <c r="RGJ2" s="212"/>
      <c r="RGK2" s="212"/>
      <c r="RGL2" s="212"/>
      <c r="RGM2" s="212"/>
      <c r="RGN2" s="212"/>
      <c r="RGO2" s="212"/>
      <c r="RGP2" s="212"/>
      <c r="RGQ2" s="212"/>
      <c r="RGR2" s="212"/>
      <c r="RGS2" s="212"/>
      <c r="RGT2" s="212"/>
      <c r="RGU2" s="212"/>
      <c r="RGV2" s="212"/>
      <c r="RGW2" s="212"/>
      <c r="RGX2" s="212"/>
      <c r="RGY2" s="212"/>
      <c r="RGZ2" s="212"/>
      <c r="RHA2" s="212"/>
      <c r="RHB2" s="212"/>
      <c r="RHC2" s="212"/>
      <c r="RHD2" s="212"/>
      <c r="RHE2" s="212"/>
      <c r="RHF2" s="212"/>
      <c r="RHG2" s="212"/>
      <c r="RHH2" s="212"/>
      <c r="RHI2" s="212"/>
      <c r="RHJ2" s="212"/>
      <c r="RHK2" s="212"/>
      <c r="RHL2" s="212"/>
      <c r="RHM2" s="212"/>
      <c r="RHN2" s="212"/>
      <c r="RHO2" s="212"/>
      <c r="RHP2" s="212"/>
      <c r="RHQ2" s="212"/>
      <c r="RHR2" s="212"/>
      <c r="RHS2" s="212"/>
      <c r="RHT2" s="212"/>
      <c r="RHU2" s="212"/>
      <c r="RHV2" s="212"/>
      <c r="RHW2" s="212"/>
      <c r="RHX2" s="212"/>
      <c r="RHY2" s="212"/>
      <c r="RHZ2" s="212"/>
      <c r="RIA2" s="212"/>
      <c r="RIB2" s="212"/>
      <c r="RIC2" s="212"/>
      <c r="RID2" s="212"/>
      <c r="RIE2" s="212"/>
      <c r="RIF2" s="212"/>
      <c r="RIG2" s="212"/>
      <c r="RIH2" s="212"/>
      <c r="RII2" s="212"/>
      <c r="RIJ2" s="212"/>
      <c r="RIK2" s="212"/>
      <c r="RIL2" s="212"/>
      <c r="RIM2" s="212"/>
      <c r="RIN2" s="212"/>
      <c r="RIO2" s="212"/>
      <c r="RIP2" s="212"/>
      <c r="RIQ2" s="212"/>
      <c r="RIR2" s="212"/>
      <c r="RIS2" s="212"/>
      <c r="RIT2" s="212"/>
      <c r="RIU2" s="212"/>
      <c r="RIV2" s="212"/>
      <c r="RIW2" s="212"/>
      <c r="RIX2" s="212"/>
      <c r="RIY2" s="212"/>
      <c r="RIZ2" s="212"/>
      <c r="RJA2" s="212"/>
      <c r="RJB2" s="212"/>
      <c r="RJC2" s="212"/>
      <c r="RJD2" s="212"/>
      <c r="RJE2" s="212"/>
      <c r="RJF2" s="212"/>
      <c r="RJG2" s="212"/>
      <c r="RJH2" s="212"/>
      <c r="RJI2" s="212"/>
      <c r="RJJ2" s="212"/>
      <c r="RJK2" s="212"/>
      <c r="RJL2" s="212"/>
      <c r="RJM2" s="212"/>
      <c r="RJN2" s="212"/>
      <c r="RJO2" s="212"/>
      <c r="RJP2" s="212"/>
      <c r="RJQ2" s="212"/>
      <c r="RJR2" s="212"/>
      <c r="RJS2" s="212"/>
      <c r="RJT2" s="212"/>
      <c r="RJU2" s="212"/>
      <c r="RJV2" s="212"/>
      <c r="RJW2" s="212"/>
      <c r="RJX2" s="212"/>
      <c r="RJY2" s="212"/>
      <c r="RJZ2" s="212"/>
      <c r="RKA2" s="212"/>
      <c r="RKB2" s="212"/>
      <c r="RKC2" s="212"/>
      <c r="RKD2" s="212"/>
      <c r="RKE2" s="212"/>
      <c r="RKF2" s="212"/>
      <c r="RKG2" s="212"/>
      <c r="RKH2" s="212"/>
      <c r="RKI2" s="212"/>
      <c r="RKJ2" s="212"/>
      <c r="RKK2" s="212"/>
      <c r="RKL2" s="212"/>
      <c r="RKM2" s="212"/>
      <c r="RKN2" s="212"/>
      <c r="RKO2" s="212"/>
      <c r="RKP2" s="212"/>
      <c r="RKQ2" s="212"/>
      <c r="RKR2" s="212"/>
      <c r="RKS2" s="212"/>
      <c r="RKT2" s="212"/>
      <c r="RKU2" s="212"/>
      <c r="RKV2" s="212"/>
      <c r="RKW2" s="212"/>
      <c r="RKX2" s="212"/>
      <c r="RKY2" s="212"/>
      <c r="RKZ2" s="212"/>
      <c r="RLA2" s="212"/>
      <c r="RLB2" s="212"/>
      <c r="RLC2" s="212"/>
      <c r="RLD2" s="212"/>
      <c r="RLE2" s="212"/>
      <c r="RLF2" s="212"/>
      <c r="RLG2" s="212"/>
      <c r="RLH2" s="212"/>
      <c r="RLI2" s="212"/>
      <c r="RLJ2" s="212"/>
      <c r="RLK2" s="212"/>
      <c r="RLL2" s="212"/>
      <c r="RLM2" s="212"/>
      <c r="RLN2" s="212"/>
      <c r="RLO2" s="212"/>
      <c r="RLP2" s="212"/>
      <c r="RLQ2" s="212"/>
      <c r="RLR2" s="212"/>
      <c r="RLS2" s="212"/>
      <c r="RLT2" s="212"/>
      <c r="RLU2" s="212"/>
      <c r="RLV2" s="212"/>
      <c r="RLW2" s="212"/>
      <c r="RLX2" s="212"/>
      <c r="RLY2" s="212"/>
      <c r="RLZ2" s="212"/>
      <c r="RMA2" s="212"/>
      <c r="RMB2" s="212"/>
      <c r="RMC2" s="212"/>
      <c r="RMD2" s="212"/>
      <c r="RME2" s="212"/>
      <c r="RMF2" s="212"/>
      <c r="RMG2" s="212"/>
      <c r="RMH2" s="212"/>
      <c r="RMI2" s="212"/>
      <c r="RMJ2" s="212"/>
      <c r="RMK2" s="212"/>
      <c r="RML2" s="212"/>
      <c r="RMM2" s="212"/>
      <c r="RMN2" s="212"/>
      <c r="RMO2" s="212"/>
      <c r="RMP2" s="212"/>
      <c r="RMQ2" s="212"/>
      <c r="RMR2" s="212"/>
      <c r="RMS2" s="212"/>
      <c r="RMT2" s="212"/>
      <c r="RMU2" s="212"/>
      <c r="RMV2" s="212"/>
      <c r="RMW2" s="212"/>
      <c r="RMX2" s="212"/>
      <c r="RMY2" s="212"/>
      <c r="RMZ2" s="212"/>
      <c r="RNA2" s="212"/>
      <c r="RNB2" s="212"/>
      <c r="RNC2" s="212"/>
      <c r="RND2" s="212"/>
      <c r="RNE2" s="212"/>
      <c r="RNF2" s="212"/>
      <c r="RNG2" s="212"/>
      <c r="RNH2" s="212"/>
      <c r="RNI2" s="212"/>
      <c r="RNJ2" s="212"/>
      <c r="RNK2" s="212"/>
      <c r="RNL2" s="212"/>
      <c r="RNM2" s="212"/>
      <c r="RNN2" s="212"/>
      <c r="RNO2" s="212"/>
      <c r="RNP2" s="212"/>
      <c r="RNQ2" s="212"/>
      <c r="RNR2" s="212"/>
      <c r="RNS2" s="212"/>
      <c r="RNT2" s="212"/>
      <c r="RNU2" s="212"/>
      <c r="RNV2" s="212"/>
      <c r="RNW2" s="212"/>
      <c r="RNX2" s="212"/>
      <c r="RNY2" s="212"/>
      <c r="RNZ2" s="212"/>
      <c r="ROA2" s="212"/>
      <c r="ROB2" s="212"/>
      <c r="ROC2" s="212"/>
      <c r="ROD2" s="212"/>
      <c r="ROE2" s="212"/>
      <c r="ROF2" s="212"/>
      <c r="ROG2" s="212"/>
      <c r="ROH2" s="212"/>
      <c r="ROI2" s="212"/>
      <c r="ROJ2" s="212"/>
      <c r="ROK2" s="212"/>
      <c r="ROL2" s="212"/>
      <c r="ROM2" s="212"/>
      <c r="RON2" s="212"/>
      <c r="ROO2" s="212"/>
      <c r="ROP2" s="212"/>
      <c r="ROQ2" s="212"/>
      <c r="ROR2" s="212"/>
      <c r="ROS2" s="212"/>
      <c r="ROT2" s="212"/>
      <c r="ROU2" s="212"/>
      <c r="ROV2" s="212"/>
      <c r="ROW2" s="212"/>
      <c r="ROX2" s="212"/>
      <c r="ROY2" s="212"/>
      <c r="ROZ2" s="212"/>
      <c r="RPA2" s="212"/>
      <c r="RPB2" s="212"/>
      <c r="RPC2" s="212"/>
      <c r="RPD2" s="212"/>
      <c r="RPE2" s="212"/>
      <c r="RPF2" s="212"/>
      <c r="RPG2" s="212"/>
      <c r="RPH2" s="212"/>
      <c r="RPI2" s="212"/>
      <c r="RPJ2" s="212"/>
      <c r="RPK2" s="212"/>
      <c r="RPL2" s="212"/>
      <c r="RPM2" s="212"/>
      <c r="RPN2" s="212"/>
      <c r="RPO2" s="212"/>
      <c r="RPP2" s="212"/>
      <c r="RPQ2" s="212"/>
      <c r="RPR2" s="212"/>
      <c r="RPS2" s="212"/>
      <c r="RPT2" s="212"/>
      <c r="RPU2" s="212"/>
      <c r="RPV2" s="212"/>
      <c r="RPW2" s="212"/>
      <c r="RPX2" s="212"/>
      <c r="RPY2" s="212"/>
      <c r="RPZ2" s="212"/>
      <c r="RQA2" s="212"/>
      <c r="RQB2" s="212"/>
      <c r="RQC2" s="212"/>
      <c r="RQD2" s="212"/>
      <c r="RQE2" s="212"/>
      <c r="RQF2" s="212"/>
      <c r="RQG2" s="212"/>
      <c r="RQH2" s="212"/>
      <c r="RQI2" s="212"/>
      <c r="RQJ2" s="212"/>
      <c r="RQK2" s="212"/>
      <c r="RQL2" s="212"/>
      <c r="RQM2" s="212"/>
      <c r="RQN2" s="212"/>
      <c r="RQO2" s="212"/>
      <c r="RQP2" s="212"/>
      <c r="RQQ2" s="212"/>
      <c r="RQR2" s="212"/>
      <c r="RQS2" s="212"/>
      <c r="RQT2" s="212"/>
      <c r="RQU2" s="212"/>
      <c r="RQV2" s="212"/>
      <c r="RQW2" s="212"/>
      <c r="RQX2" s="212"/>
      <c r="RQY2" s="212"/>
      <c r="RQZ2" s="212"/>
      <c r="RRA2" s="212"/>
      <c r="RRB2" s="212"/>
      <c r="RRC2" s="212"/>
      <c r="RRD2" s="212"/>
      <c r="RRE2" s="212"/>
      <c r="RRF2" s="212"/>
      <c r="RRG2" s="212"/>
      <c r="RRH2" s="212"/>
      <c r="RRI2" s="212"/>
      <c r="RRJ2" s="212"/>
      <c r="RRK2" s="212"/>
      <c r="RRL2" s="212"/>
      <c r="RRM2" s="212"/>
      <c r="RRN2" s="212"/>
      <c r="RRO2" s="212"/>
      <c r="RRP2" s="212"/>
      <c r="RRQ2" s="212"/>
      <c r="RRR2" s="212"/>
      <c r="RRS2" s="212"/>
      <c r="RRT2" s="212"/>
      <c r="RRU2" s="212"/>
      <c r="RRV2" s="212"/>
      <c r="RRW2" s="212"/>
      <c r="RRX2" s="212"/>
      <c r="RRY2" s="212"/>
      <c r="RRZ2" s="212"/>
      <c r="RSA2" s="212"/>
      <c r="RSB2" s="212"/>
      <c r="RSC2" s="212"/>
      <c r="RSD2" s="212"/>
      <c r="RSE2" s="212"/>
      <c r="RSF2" s="212"/>
      <c r="RSG2" s="212"/>
      <c r="RSH2" s="212"/>
      <c r="RSI2" s="212"/>
      <c r="RSJ2" s="212"/>
      <c r="RSK2" s="212"/>
      <c r="RSL2" s="212"/>
      <c r="RSM2" s="212"/>
      <c r="RSN2" s="212"/>
      <c r="RSO2" s="212"/>
      <c r="RSP2" s="212"/>
      <c r="RSQ2" s="212"/>
      <c r="RSR2" s="212"/>
      <c r="RSS2" s="212"/>
      <c r="RST2" s="212"/>
      <c r="RSU2" s="212"/>
      <c r="RSV2" s="212"/>
      <c r="RSW2" s="212"/>
      <c r="RSX2" s="212"/>
      <c r="RSY2" s="212"/>
      <c r="RSZ2" s="212"/>
      <c r="RTA2" s="212"/>
      <c r="RTB2" s="212"/>
      <c r="RTC2" s="212"/>
      <c r="RTD2" s="212"/>
      <c r="RTE2" s="212"/>
      <c r="RTF2" s="212"/>
      <c r="RTG2" s="212"/>
      <c r="RTH2" s="212"/>
      <c r="RTI2" s="212"/>
      <c r="RTJ2" s="212"/>
      <c r="RTK2" s="212"/>
      <c r="RTL2" s="212"/>
      <c r="RTM2" s="212"/>
      <c r="RTN2" s="212"/>
      <c r="RTO2" s="212"/>
      <c r="RTP2" s="212"/>
      <c r="RTQ2" s="212"/>
      <c r="RTR2" s="212"/>
      <c r="RTS2" s="212"/>
      <c r="RTT2" s="212"/>
      <c r="RTU2" s="212"/>
      <c r="RTV2" s="212"/>
      <c r="RTW2" s="212"/>
      <c r="RTX2" s="212"/>
      <c r="RTY2" s="212"/>
      <c r="RTZ2" s="212"/>
      <c r="RUA2" s="212"/>
      <c r="RUB2" s="212"/>
      <c r="RUC2" s="212"/>
      <c r="RUD2" s="212"/>
      <c r="RUE2" s="212"/>
      <c r="RUF2" s="212"/>
      <c r="RUG2" s="212"/>
      <c r="RUH2" s="212"/>
      <c r="RUI2" s="212"/>
      <c r="RUJ2" s="212"/>
      <c r="RUK2" s="212"/>
      <c r="RUL2" s="212"/>
      <c r="RUM2" s="212"/>
      <c r="RUN2" s="212"/>
      <c r="RUO2" s="212"/>
      <c r="RUP2" s="212"/>
      <c r="RUQ2" s="212"/>
      <c r="RUR2" s="212"/>
      <c r="RUS2" s="212"/>
      <c r="RUT2" s="212"/>
      <c r="RUU2" s="212"/>
      <c r="RUV2" s="212"/>
      <c r="RUW2" s="212"/>
      <c r="RUX2" s="212"/>
      <c r="RUY2" s="212"/>
      <c r="RUZ2" s="212"/>
      <c r="RVA2" s="212"/>
      <c r="RVB2" s="212"/>
      <c r="RVC2" s="212"/>
      <c r="RVD2" s="212"/>
      <c r="RVE2" s="212"/>
      <c r="RVF2" s="212"/>
      <c r="RVG2" s="212"/>
      <c r="RVH2" s="212"/>
      <c r="RVI2" s="212"/>
      <c r="RVJ2" s="212"/>
      <c r="RVK2" s="212"/>
      <c r="RVL2" s="212"/>
      <c r="RVM2" s="212"/>
      <c r="RVN2" s="212"/>
      <c r="RVO2" s="212"/>
      <c r="RVP2" s="212"/>
      <c r="RVQ2" s="212"/>
      <c r="RVR2" s="212"/>
      <c r="RVS2" s="212"/>
      <c r="RVT2" s="212"/>
      <c r="RVU2" s="212"/>
      <c r="RVV2" s="212"/>
      <c r="RVW2" s="212"/>
      <c r="RVX2" s="212"/>
      <c r="RVY2" s="212"/>
      <c r="RVZ2" s="212"/>
      <c r="RWA2" s="212"/>
      <c r="RWB2" s="212"/>
      <c r="RWC2" s="212"/>
      <c r="RWD2" s="212"/>
      <c r="RWE2" s="212"/>
      <c r="RWF2" s="212"/>
      <c r="RWG2" s="212"/>
      <c r="RWH2" s="212"/>
      <c r="RWI2" s="212"/>
      <c r="RWJ2" s="212"/>
      <c r="RWK2" s="212"/>
      <c r="RWL2" s="212"/>
      <c r="RWM2" s="212"/>
      <c r="RWN2" s="212"/>
      <c r="RWO2" s="212"/>
      <c r="RWP2" s="212"/>
      <c r="RWQ2" s="212"/>
      <c r="RWR2" s="212"/>
      <c r="RWS2" s="212"/>
      <c r="RWT2" s="212"/>
      <c r="RWU2" s="212"/>
      <c r="RWV2" s="212"/>
      <c r="RWW2" s="212"/>
      <c r="RWX2" s="212"/>
      <c r="RWY2" s="212"/>
      <c r="RWZ2" s="212"/>
      <c r="RXA2" s="212"/>
      <c r="RXB2" s="212"/>
      <c r="RXC2" s="212"/>
      <c r="RXD2" s="212"/>
      <c r="RXE2" s="212"/>
      <c r="RXF2" s="212"/>
      <c r="RXG2" s="212"/>
      <c r="RXH2" s="212"/>
      <c r="RXI2" s="212"/>
      <c r="RXJ2" s="212"/>
      <c r="RXK2" s="212"/>
      <c r="RXL2" s="212"/>
      <c r="RXM2" s="212"/>
      <c r="RXN2" s="212"/>
      <c r="RXO2" s="212"/>
      <c r="RXP2" s="212"/>
      <c r="RXQ2" s="212"/>
      <c r="RXR2" s="212"/>
      <c r="RXS2" s="212"/>
      <c r="RXT2" s="212"/>
      <c r="RXU2" s="212"/>
      <c r="RXV2" s="212"/>
      <c r="RXW2" s="212"/>
      <c r="RXX2" s="212"/>
      <c r="RXY2" s="212"/>
      <c r="RXZ2" s="212"/>
      <c r="RYA2" s="212"/>
      <c r="RYB2" s="212"/>
      <c r="RYC2" s="212"/>
      <c r="RYD2" s="212"/>
      <c r="RYE2" s="212"/>
      <c r="RYF2" s="212"/>
      <c r="RYG2" s="212"/>
      <c r="RYH2" s="212"/>
      <c r="RYI2" s="212"/>
      <c r="RYJ2" s="212"/>
      <c r="RYK2" s="212"/>
      <c r="RYL2" s="212"/>
      <c r="RYM2" s="212"/>
      <c r="RYN2" s="212"/>
      <c r="RYO2" s="212"/>
      <c r="RYP2" s="212"/>
      <c r="RYQ2" s="212"/>
      <c r="RYR2" s="212"/>
      <c r="RYS2" s="212"/>
      <c r="RYT2" s="212"/>
      <c r="RYU2" s="212"/>
      <c r="RYV2" s="212"/>
      <c r="RYW2" s="212"/>
      <c r="RYX2" s="212"/>
      <c r="RYY2" s="212"/>
      <c r="RYZ2" s="212"/>
      <c r="RZA2" s="212"/>
      <c r="RZB2" s="212"/>
      <c r="RZC2" s="212"/>
      <c r="RZD2" s="212"/>
      <c r="RZE2" s="212"/>
      <c r="RZF2" s="212"/>
      <c r="RZG2" s="212"/>
      <c r="RZH2" s="212"/>
      <c r="RZI2" s="212"/>
      <c r="RZJ2" s="212"/>
      <c r="RZK2" s="212"/>
      <c r="RZL2" s="212"/>
      <c r="RZM2" s="212"/>
      <c r="RZN2" s="212"/>
      <c r="RZO2" s="212"/>
      <c r="RZP2" s="212"/>
      <c r="RZQ2" s="212"/>
      <c r="RZR2" s="212"/>
      <c r="RZS2" s="212"/>
      <c r="RZT2" s="212"/>
      <c r="RZU2" s="212"/>
      <c r="RZV2" s="212"/>
      <c r="RZW2" s="212"/>
      <c r="RZX2" s="212"/>
      <c r="RZY2" s="212"/>
      <c r="RZZ2" s="212"/>
      <c r="SAA2" s="212"/>
      <c r="SAB2" s="212"/>
      <c r="SAC2" s="212"/>
      <c r="SAD2" s="212"/>
      <c r="SAE2" s="212"/>
      <c r="SAF2" s="212"/>
      <c r="SAG2" s="212"/>
      <c r="SAH2" s="212"/>
      <c r="SAI2" s="212"/>
      <c r="SAJ2" s="212"/>
      <c r="SAK2" s="212"/>
      <c r="SAL2" s="212"/>
      <c r="SAM2" s="212"/>
      <c r="SAN2" s="212"/>
      <c r="SAO2" s="212"/>
      <c r="SAP2" s="212"/>
      <c r="SAQ2" s="212"/>
      <c r="SAR2" s="212"/>
      <c r="SAS2" s="212"/>
      <c r="SAT2" s="212"/>
      <c r="SAU2" s="212"/>
      <c r="SAV2" s="212"/>
      <c r="SAW2" s="212"/>
      <c r="SAX2" s="212"/>
      <c r="SAY2" s="212"/>
      <c r="SAZ2" s="212"/>
      <c r="SBA2" s="212"/>
      <c r="SBB2" s="212"/>
      <c r="SBC2" s="212"/>
      <c r="SBD2" s="212"/>
      <c r="SBE2" s="212"/>
      <c r="SBF2" s="212"/>
      <c r="SBG2" s="212"/>
      <c r="SBH2" s="212"/>
      <c r="SBI2" s="212"/>
      <c r="SBJ2" s="212"/>
      <c r="SBK2" s="212"/>
      <c r="SBL2" s="212"/>
      <c r="SBM2" s="212"/>
      <c r="SBN2" s="212"/>
      <c r="SBO2" s="212"/>
      <c r="SBP2" s="212"/>
      <c r="SBQ2" s="212"/>
      <c r="SBR2" s="212"/>
      <c r="SBS2" s="212"/>
      <c r="SBT2" s="212"/>
      <c r="SBU2" s="212"/>
      <c r="SBV2" s="212"/>
      <c r="SBW2" s="212"/>
      <c r="SBX2" s="212"/>
      <c r="SBY2" s="212"/>
      <c r="SBZ2" s="212"/>
      <c r="SCA2" s="212"/>
      <c r="SCB2" s="212"/>
      <c r="SCC2" s="212"/>
      <c r="SCD2" s="212"/>
      <c r="SCE2" s="212"/>
      <c r="SCF2" s="212"/>
      <c r="SCG2" s="212"/>
      <c r="SCH2" s="212"/>
      <c r="SCI2" s="212"/>
      <c r="SCJ2" s="212"/>
      <c r="SCK2" s="212"/>
      <c r="SCL2" s="212"/>
      <c r="SCM2" s="212"/>
      <c r="SCN2" s="212"/>
      <c r="SCO2" s="212"/>
      <c r="SCP2" s="212"/>
      <c r="SCQ2" s="212"/>
      <c r="SCR2" s="212"/>
      <c r="SCS2" s="212"/>
      <c r="SCT2" s="212"/>
      <c r="SCU2" s="212"/>
      <c r="SCV2" s="212"/>
      <c r="SCW2" s="212"/>
      <c r="SCX2" s="212"/>
      <c r="SCY2" s="212"/>
      <c r="SCZ2" s="212"/>
      <c r="SDA2" s="212"/>
      <c r="SDB2" s="212"/>
      <c r="SDC2" s="212"/>
      <c r="SDD2" s="212"/>
      <c r="SDE2" s="212"/>
      <c r="SDF2" s="212"/>
      <c r="SDG2" s="212"/>
      <c r="SDH2" s="212"/>
      <c r="SDI2" s="212"/>
      <c r="SDJ2" s="212"/>
      <c r="SDK2" s="212"/>
      <c r="SDL2" s="212"/>
      <c r="SDM2" s="212"/>
      <c r="SDN2" s="212"/>
      <c r="SDO2" s="212"/>
      <c r="SDP2" s="212"/>
      <c r="SDQ2" s="212"/>
      <c r="SDR2" s="212"/>
      <c r="SDS2" s="212"/>
      <c r="SDT2" s="212"/>
      <c r="SDU2" s="212"/>
      <c r="SDV2" s="212"/>
      <c r="SDW2" s="212"/>
      <c r="SDX2" s="212"/>
      <c r="SDY2" s="212"/>
      <c r="SDZ2" s="212"/>
      <c r="SEA2" s="212"/>
      <c r="SEB2" s="212"/>
      <c r="SEC2" s="212"/>
      <c r="SED2" s="212"/>
      <c r="SEE2" s="212"/>
      <c r="SEF2" s="212"/>
      <c r="SEG2" s="212"/>
      <c r="SEH2" s="212"/>
      <c r="SEI2" s="212"/>
      <c r="SEJ2" s="212"/>
      <c r="SEK2" s="212"/>
      <c r="SEL2" s="212"/>
      <c r="SEM2" s="212"/>
      <c r="SEN2" s="212"/>
      <c r="SEO2" s="212"/>
      <c r="SEP2" s="212"/>
      <c r="SEQ2" s="212"/>
      <c r="SER2" s="212"/>
      <c r="SES2" s="212"/>
      <c r="SET2" s="212"/>
      <c r="SEU2" s="212"/>
      <c r="SEV2" s="212"/>
      <c r="SEW2" s="212"/>
      <c r="SEX2" s="212"/>
      <c r="SEY2" s="212"/>
      <c r="SEZ2" s="212"/>
      <c r="SFA2" s="212"/>
      <c r="SFB2" s="212"/>
      <c r="SFC2" s="212"/>
      <c r="SFD2" s="212"/>
      <c r="SFE2" s="212"/>
      <c r="SFF2" s="212"/>
      <c r="SFG2" s="212"/>
      <c r="SFH2" s="212"/>
      <c r="SFI2" s="212"/>
      <c r="SFJ2" s="212"/>
      <c r="SFK2" s="212"/>
      <c r="SFL2" s="212"/>
      <c r="SFM2" s="212"/>
      <c r="SFN2" s="212"/>
      <c r="SFO2" s="212"/>
      <c r="SFP2" s="212"/>
      <c r="SFQ2" s="212"/>
      <c r="SFR2" s="212"/>
      <c r="SFS2" s="212"/>
      <c r="SFT2" s="212"/>
      <c r="SFU2" s="212"/>
      <c r="SFV2" s="212"/>
      <c r="SFW2" s="212"/>
      <c r="SFX2" s="212"/>
      <c r="SFY2" s="212"/>
      <c r="SFZ2" s="212"/>
      <c r="SGA2" s="212"/>
      <c r="SGB2" s="212"/>
      <c r="SGC2" s="212"/>
      <c r="SGD2" s="212"/>
      <c r="SGE2" s="212"/>
      <c r="SGF2" s="212"/>
      <c r="SGG2" s="212"/>
      <c r="SGH2" s="212"/>
      <c r="SGI2" s="212"/>
      <c r="SGJ2" s="212"/>
      <c r="SGK2" s="212"/>
      <c r="SGL2" s="212"/>
      <c r="SGM2" s="212"/>
      <c r="SGN2" s="212"/>
      <c r="SGO2" s="212"/>
      <c r="SGP2" s="212"/>
      <c r="SGQ2" s="212"/>
      <c r="SGR2" s="212"/>
      <c r="SGS2" s="212"/>
      <c r="SGT2" s="212"/>
      <c r="SGU2" s="212"/>
      <c r="SGV2" s="212"/>
      <c r="SGW2" s="212"/>
      <c r="SGX2" s="212"/>
      <c r="SGY2" s="212"/>
      <c r="SGZ2" s="212"/>
      <c r="SHA2" s="212"/>
      <c r="SHB2" s="212"/>
      <c r="SHC2" s="212"/>
      <c r="SHD2" s="212"/>
      <c r="SHE2" s="212"/>
      <c r="SHF2" s="212"/>
      <c r="SHG2" s="212"/>
      <c r="SHH2" s="212"/>
      <c r="SHI2" s="212"/>
      <c r="SHJ2" s="212"/>
      <c r="SHK2" s="212"/>
      <c r="SHL2" s="212"/>
      <c r="SHM2" s="212"/>
      <c r="SHN2" s="212"/>
      <c r="SHO2" s="212"/>
      <c r="SHP2" s="212"/>
      <c r="SHQ2" s="212"/>
      <c r="SHR2" s="212"/>
      <c r="SHS2" s="212"/>
      <c r="SHT2" s="212"/>
      <c r="SHU2" s="212"/>
      <c r="SHV2" s="212"/>
      <c r="SHW2" s="212"/>
      <c r="SHX2" s="212"/>
      <c r="SHY2" s="212"/>
      <c r="SHZ2" s="212"/>
      <c r="SIA2" s="212"/>
      <c r="SIB2" s="212"/>
      <c r="SIC2" s="212"/>
      <c r="SID2" s="212"/>
      <c r="SIE2" s="212"/>
      <c r="SIF2" s="212"/>
      <c r="SIG2" s="212"/>
      <c r="SIH2" s="212"/>
      <c r="SII2" s="212"/>
      <c r="SIJ2" s="212"/>
      <c r="SIK2" s="212"/>
      <c r="SIL2" s="212"/>
      <c r="SIM2" s="212"/>
      <c r="SIN2" s="212"/>
      <c r="SIO2" s="212"/>
      <c r="SIP2" s="212"/>
      <c r="SIQ2" s="212"/>
      <c r="SIR2" s="212"/>
      <c r="SIS2" s="212"/>
      <c r="SIT2" s="212"/>
      <c r="SIU2" s="212"/>
      <c r="SIV2" s="212"/>
      <c r="SIW2" s="212"/>
      <c r="SIX2" s="212"/>
      <c r="SIY2" s="212"/>
      <c r="SIZ2" s="212"/>
      <c r="SJA2" s="212"/>
      <c r="SJB2" s="212"/>
      <c r="SJC2" s="212"/>
      <c r="SJD2" s="212"/>
      <c r="SJE2" s="212"/>
      <c r="SJF2" s="212"/>
      <c r="SJG2" s="212"/>
      <c r="SJH2" s="212"/>
      <c r="SJI2" s="212"/>
      <c r="SJJ2" s="212"/>
      <c r="SJK2" s="212"/>
      <c r="SJL2" s="212"/>
      <c r="SJM2" s="212"/>
      <c r="SJN2" s="212"/>
      <c r="SJO2" s="212"/>
      <c r="SJP2" s="212"/>
      <c r="SJQ2" s="212"/>
      <c r="SJR2" s="212"/>
      <c r="SJS2" s="212"/>
      <c r="SJT2" s="212"/>
      <c r="SJU2" s="212"/>
      <c r="SJV2" s="212"/>
      <c r="SJW2" s="212"/>
      <c r="SJX2" s="212"/>
      <c r="SJY2" s="212"/>
      <c r="SJZ2" s="212"/>
      <c r="SKA2" s="212"/>
      <c r="SKB2" s="212"/>
      <c r="SKC2" s="212"/>
      <c r="SKD2" s="212"/>
      <c r="SKE2" s="212"/>
      <c r="SKF2" s="212"/>
      <c r="SKG2" s="212"/>
      <c r="SKH2" s="212"/>
      <c r="SKI2" s="212"/>
      <c r="SKJ2" s="212"/>
      <c r="SKK2" s="212"/>
      <c r="SKL2" s="212"/>
      <c r="SKM2" s="212"/>
      <c r="SKN2" s="212"/>
      <c r="SKO2" s="212"/>
      <c r="SKP2" s="212"/>
      <c r="SKQ2" s="212"/>
      <c r="SKR2" s="212"/>
      <c r="SKS2" s="212"/>
      <c r="SKT2" s="212"/>
      <c r="SKU2" s="212"/>
      <c r="SKV2" s="212"/>
      <c r="SKW2" s="212"/>
      <c r="SKX2" s="212"/>
      <c r="SKY2" s="212"/>
      <c r="SKZ2" s="212"/>
      <c r="SLA2" s="212"/>
      <c r="SLB2" s="212"/>
      <c r="SLC2" s="212"/>
      <c r="SLD2" s="212"/>
      <c r="SLE2" s="212"/>
      <c r="SLF2" s="212"/>
      <c r="SLG2" s="212"/>
      <c r="SLH2" s="212"/>
      <c r="SLI2" s="212"/>
      <c r="SLJ2" s="212"/>
      <c r="SLK2" s="212"/>
      <c r="SLL2" s="212"/>
      <c r="SLM2" s="212"/>
      <c r="SLN2" s="212"/>
      <c r="SLO2" s="212"/>
      <c r="SLP2" s="212"/>
      <c r="SLQ2" s="212"/>
      <c r="SLR2" s="212"/>
      <c r="SLS2" s="212"/>
      <c r="SLT2" s="212"/>
      <c r="SLU2" s="212"/>
      <c r="SLV2" s="212"/>
      <c r="SLW2" s="212"/>
      <c r="SLX2" s="212"/>
      <c r="SLY2" s="212"/>
      <c r="SLZ2" s="212"/>
      <c r="SMA2" s="212"/>
      <c r="SMB2" s="212"/>
      <c r="SMC2" s="212"/>
      <c r="SMD2" s="212"/>
      <c r="SME2" s="212"/>
      <c r="SMF2" s="212"/>
      <c r="SMG2" s="212"/>
      <c r="SMH2" s="212"/>
      <c r="SMI2" s="212"/>
      <c r="SMJ2" s="212"/>
      <c r="SMK2" s="212"/>
      <c r="SML2" s="212"/>
      <c r="SMM2" s="212"/>
      <c r="SMN2" s="212"/>
      <c r="SMO2" s="212"/>
      <c r="SMP2" s="212"/>
      <c r="SMQ2" s="212"/>
      <c r="SMR2" s="212"/>
      <c r="SMS2" s="212"/>
      <c r="SMT2" s="212"/>
      <c r="SMU2" s="212"/>
      <c r="SMV2" s="212"/>
      <c r="SMW2" s="212"/>
      <c r="SMX2" s="212"/>
      <c r="SMY2" s="212"/>
      <c r="SMZ2" s="212"/>
      <c r="SNA2" s="212"/>
      <c r="SNB2" s="212"/>
      <c r="SNC2" s="212"/>
      <c r="SND2" s="212"/>
      <c r="SNE2" s="212"/>
      <c r="SNF2" s="212"/>
      <c r="SNG2" s="212"/>
      <c r="SNH2" s="212"/>
      <c r="SNI2" s="212"/>
      <c r="SNJ2" s="212"/>
      <c r="SNK2" s="212"/>
      <c r="SNL2" s="212"/>
      <c r="SNM2" s="212"/>
      <c r="SNN2" s="212"/>
      <c r="SNO2" s="212"/>
      <c r="SNP2" s="212"/>
      <c r="SNQ2" s="212"/>
      <c r="SNR2" s="212"/>
      <c r="SNS2" s="212"/>
      <c r="SNT2" s="212"/>
      <c r="SNU2" s="212"/>
      <c r="SNV2" s="212"/>
      <c r="SNW2" s="212"/>
      <c r="SNX2" s="212"/>
      <c r="SNY2" s="212"/>
      <c r="SNZ2" s="212"/>
      <c r="SOA2" s="212"/>
      <c r="SOB2" s="212"/>
      <c r="SOC2" s="212"/>
      <c r="SOD2" s="212"/>
      <c r="SOE2" s="212"/>
      <c r="SOF2" s="212"/>
      <c r="SOG2" s="212"/>
      <c r="SOH2" s="212"/>
      <c r="SOI2" s="212"/>
      <c r="SOJ2" s="212"/>
      <c r="SOK2" s="212"/>
      <c r="SOL2" s="212"/>
      <c r="SOM2" s="212"/>
      <c r="SON2" s="212"/>
      <c r="SOO2" s="212"/>
      <c r="SOP2" s="212"/>
      <c r="SOQ2" s="212"/>
      <c r="SOR2" s="212"/>
      <c r="SOS2" s="212"/>
      <c r="SOT2" s="212"/>
      <c r="SOU2" s="212"/>
      <c r="SOV2" s="212"/>
      <c r="SOW2" s="212"/>
      <c r="SOX2" s="212"/>
      <c r="SOY2" s="212"/>
      <c r="SOZ2" s="212"/>
      <c r="SPA2" s="212"/>
      <c r="SPB2" s="212"/>
      <c r="SPC2" s="212"/>
      <c r="SPD2" s="212"/>
      <c r="SPE2" s="212"/>
      <c r="SPF2" s="212"/>
      <c r="SPG2" s="212"/>
      <c r="SPH2" s="212"/>
      <c r="SPI2" s="212"/>
      <c r="SPJ2" s="212"/>
      <c r="SPK2" s="212"/>
      <c r="SPL2" s="212"/>
      <c r="SPM2" s="212"/>
      <c r="SPN2" s="212"/>
      <c r="SPO2" s="212"/>
      <c r="SPP2" s="212"/>
      <c r="SPQ2" s="212"/>
      <c r="SPR2" s="212"/>
      <c r="SPS2" s="212"/>
      <c r="SPT2" s="212"/>
      <c r="SPU2" s="212"/>
      <c r="SPV2" s="212"/>
      <c r="SPW2" s="212"/>
      <c r="SPX2" s="212"/>
      <c r="SPY2" s="212"/>
      <c r="SPZ2" s="212"/>
      <c r="SQA2" s="212"/>
      <c r="SQB2" s="212"/>
      <c r="SQC2" s="212"/>
      <c r="SQD2" s="212"/>
      <c r="SQE2" s="212"/>
      <c r="SQF2" s="212"/>
      <c r="SQG2" s="212"/>
      <c r="SQH2" s="212"/>
      <c r="SQI2" s="212"/>
      <c r="SQJ2" s="212"/>
      <c r="SQK2" s="212"/>
      <c r="SQL2" s="212"/>
      <c r="SQM2" s="212"/>
      <c r="SQN2" s="212"/>
      <c r="SQO2" s="212"/>
      <c r="SQP2" s="212"/>
      <c r="SQQ2" s="212"/>
      <c r="SQR2" s="212"/>
      <c r="SQS2" s="212"/>
      <c r="SQT2" s="212"/>
      <c r="SQU2" s="212"/>
      <c r="SQV2" s="212"/>
      <c r="SQW2" s="212"/>
      <c r="SQX2" s="212"/>
      <c r="SQY2" s="212"/>
      <c r="SQZ2" s="212"/>
      <c r="SRA2" s="212"/>
      <c r="SRB2" s="212"/>
      <c r="SRC2" s="212"/>
      <c r="SRD2" s="212"/>
      <c r="SRE2" s="212"/>
      <c r="SRF2" s="212"/>
      <c r="SRG2" s="212"/>
      <c r="SRH2" s="212"/>
      <c r="SRI2" s="212"/>
      <c r="SRJ2" s="212"/>
      <c r="SRK2" s="212"/>
      <c r="SRL2" s="212"/>
      <c r="SRM2" s="212"/>
      <c r="SRN2" s="212"/>
      <c r="SRO2" s="212"/>
      <c r="SRP2" s="212"/>
      <c r="SRQ2" s="212"/>
      <c r="SRR2" s="212"/>
      <c r="SRS2" s="212"/>
      <c r="SRT2" s="212"/>
      <c r="SRU2" s="212"/>
      <c r="SRV2" s="212"/>
      <c r="SRW2" s="212"/>
      <c r="SRX2" s="212"/>
      <c r="SRY2" s="212"/>
      <c r="SRZ2" s="212"/>
      <c r="SSA2" s="212"/>
      <c r="SSB2" s="212"/>
      <c r="SSC2" s="212"/>
      <c r="SSD2" s="212"/>
      <c r="SSE2" s="212"/>
      <c r="SSF2" s="212"/>
      <c r="SSG2" s="212"/>
      <c r="SSH2" s="212"/>
      <c r="SSI2" s="212"/>
      <c r="SSJ2" s="212"/>
      <c r="SSK2" s="212"/>
      <c r="SSL2" s="212"/>
      <c r="SSM2" s="212"/>
      <c r="SSN2" s="212"/>
      <c r="SSO2" s="212"/>
      <c r="SSP2" s="212"/>
      <c r="SSQ2" s="212"/>
      <c r="SSR2" s="212"/>
      <c r="SSS2" s="212"/>
      <c r="SST2" s="212"/>
      <c r="SSU2" s="212"/>
      <c r="SSV2" s="212"/>
      <c r="SSW2" s="212"/>
      <c r="SSX2" s="212"/>
      <c r="SSY2" s="212"/>
      <c r="SSZ2" s="212"/>
      <c r="STA2" s="212"/>
      <c r="STB2" s="212"/>
      <c r="STC2" s="212"/>
      <c r="STD2" s="212"/>
      <c r="STE2" s="212"/>
      <c r="STF2" s="212"/>
      <c r="STG2" s="212"/>
      <c r="STH2" s="212"/>
      <c r="STI2" s="212"/>
      <c r="STJ2" s="212"/>
      <c r="STK2" s="212"/>
      <c r="STL2" s="212"/>
      <c r="STM2" s="212"/>
      <c r="STN2" s="212"/>
      <c r="STO2" s="212"/>
      <c r="STP2" s="212"/>
      <c r="STQ2" s="212"/>
      <c r="STR2" s="212"/>
      <c r="STS2" s="212"/>
      <c r="STT2" s="212"/>
      <c r="STU2" s="212"/>
      <c r="STV2" s="212"/>
      <c r="STW2" s="212"/>
      <c r="STX2" s="212"/>
      <c r="STY2" s="212"/>
      <c r="STZ2" s="212"/>
      <c r="SUA2" s="212"/>
      <c r="SUB2" s="212"/>
      <c r="SUC2" s="212"/>
      <c r="SUD2" s="212"/>
      <c r="SUE2" s="212"/>
      <c r="SUF2" s="212"/>
      <c r="SUG2" s="212"/>
      <c r="SUH2" s="212"/>
      <c r="SUI2" s="212"/>
      <c r="SUJ2" s="212"/>
      <c r="SUK2" s="212"/>
      <c r="SUL2" s="212"/>
      <c r="SUM2" s="212"/>
      <c r="SUN2" s="212"/>
      <c r="SUO2" s="212"/>
      <c r="SUP2" s="212"/>
      <c r="SUQ2" s="212"/>
      <c r="SUR2" s="212"/>
      <c r="SUS2" s="212"/>
      <c r="SUT2" s="212"/>
      <c r="SUU2" s="212"/>
      <c r="SUV2" s="212"/>
      <c r="SUW2" s="212"/>
      <c r="SUX2" s="212"/>
      <c r="SUY2" s="212"/>
      <c r="SUZ2" s="212"/>
      <c r="SVA2" s="212"/>
      <c r="SVB2" s="212"/>
      <c r="SVC2" s="212"/>
      <c r="SVD2" s="212"/>
      <c r="SVE2" s="212"/>
      <c r="SVF2" s="212"/>
      <c r="SVG2" s="212"/>
      <c r="SVH2" s="212"/>
      <c r="SVI2" s="212"/>
      <c r="SVJ2" s="212"/>
      <c r="SVK2" s="212"/>
      <c r="SVL2" s="212"/>
      <c r="SVM2" s="212"/>
      <c r="SVN2" s="212"/>
      <c r="SVO2" s="212"/>
      <c r="SVP2" s="212"/>
      <c r="SVQ2" s="212"/>
      <c r="SVR2" s="212"/>
      <c r="SVS2" s="212"/>
      <c r="SVT2" s="212"/>
      <c r="SVU2" s="212"/>
      <c r="SVV2" s="212"/>
      <c r="SVW2" s="212"/>
      <c r="SVX2" s="212"/>
      <c r="SVY2" s="212"/>
      <c r="SVZ2" s="212"/>
      <c r="SWA2" s="212"/>
      <c r="SWB2" s="212"/>
      <c r="SWC2" s="212"/>
      <c r="SWD2" s="212"/>
      <c r="SWE2" s="212"/>
      <c r="SWF2" s="212"/>
      <c r="SWG2" s="212"/>
      <c r="SWH2" s="212"/>
      <c r="SWI2" s="212"/>
      <c r="SWJ2" s="212"/>
      <c r="SWK2" s="212"/>
      <c r="SWL2" s="212"/>
      <c r="SWM2" s="212"/>
      <c r="SWN2" s="212"/>
      <c r="SWO2" s="212"/>
      <c r="SWP2" s="212"/>
      <c r="SWQ2" s="212"/>
      <c r="SWR2" s="212"/>
      <c r="SWS2" s="212"/>
      <c r="SWT2" s="212"/>
      <c r="SWU2" s="212"/>
      <c r="SWV2" s="212"/>
      <c r="SWW2" s="212"/>
      <c r="SWX2" s="212"/>
      <c r="SWY2" s="212"/>
      <c r="SWZ2" s="212"/>
      <c r="SXA2" s="212"/>
      <c r="SXB2" s="212"/>
      <c r="SXC2" s="212"/>
      <c r="SXD2" s="212"/>
      <c r="SXE2" s="212"/>
      <c r="SXF2" s="212"/>
      <c r="SXG2" s="212"/>
      <c r="SXH2" s="212"/>
      <c r="SXI2" s="212"/>
      <c r="SXJ2" s="212"/>
      <c r="SXK2" s="212"/>
      <c r="SXL2" s="212"/>
      <c r="SXM2" s="212"/>
      <c r="SXN2" s="212"/>
      <c r="SXO2" s="212"/>
      <c r="SXP2" s="212"/>
      <c r="SXQ2" s="212"/>
      <c r="SXR2" s="212"/>
      <c r="SXS2" s="212"/>
      <c r="SXT2" s="212"/>
      <c r="SXU2" s="212"/>
      <c r="SXV2" s="212"/>
      <c r="SXW2" s="212"/>
      <c r="SXX2" s="212"/>
      <c r="SXY2" s="212"/>
      <c r="SXZ2" s="212"/>
      <c r="SYA2" s="212"/>
      <c r="SYB2" s="212"/>
      <c r="SYC2" s="212"/>
      <c r="SYD2" s="212"/>
      <c r="SYE2" s="212"/>
      <c r="SYF2" s="212"/>
      <c r="SYG2" s="212"/>
      <c r="SYH2" s="212"/>
      <c r="SYI2" s="212"/>
      <c r="SYJ2" s="212"/>
      <c r="SYK2" s="212"/>
      <c r="SYL2" s="212"/>
      <c r="SYM2" s="212"/>
      <c r="SYN2" s="212"/>
      <c r="SYO2" s="212"/>
      <c r="SYP2" s="212"/>
      <c r="SYQ2" s="212"/>
      <c r="SYR2" s="212"/>
      <c r="SYS2" s="212"/>
      <c r="SYT2" s="212"/>
      <c r="SYU2" s="212"/>
      <c r="SYV2" s="212"/>
      <c r="SYW2" s="212"/>
      <c r="SYX2" s="212"/>
      <c r="SYY2" s="212"/>
      <c r="SYZ2" s="212"/>
      <c r="SZA2" s="212"/>
      <c r="SZB2" s="212"/>
      <c r="SZC2" s="212"/>
      <c r="SZD2" s="212"/>
      <c r="SZE2" s="212"/>
      <c r="SZF2" s="212"/>
      <c r="SZG2" s="212"/>
      <c r="SZH2" s="212"/>
      <c r="SZI2" s="212"/>
      <c r="SZJ2" s="212"/>
      <c r="SZK2" s="212"/>
      <c r="SZL2" s="212"/>
      <c r="SZM2" s="212"/>
      <c r="SZN2" s="212"/>
      <c r="SZO2" s="212"/>
      <c r="SZP2" s="212"/>
      <c r="SZQ2" s="212"/>
      <c r="SZR2" s="212"/>
      <c r="SZS2" s="212"/>
      <c r="SZT2" s="212"/>
      <c r="SZU2" s="212"/>
      <c r="SZV2" s="212"/>
      <c r="SZW2" s="212"/>
      <c r="SZX2" s="212"/>
      <c r="SZY2" s="212"/>
      <c r="SZZ2" s="212"/>
      <c r="TAA2" s="212"/>
      <c r="TAB2" s="212"/>
      <c r="TAC2" s="212"/>
      <c r="TAD2" s="212"/>
      <c r="TAE2" s="212"/>
      <c r="TAF2" s="212"/>
      <c r="TAG2" s="212"/>
      <c r="TAH2" s="212"/>
      <c r="TAI2" s="212"/>
      <c r="TAJ2" s="212"/>
      <c r="TAK2" s="212"/>
      <c r="TAL2" s="212"/>
      <c r="TAM2" s="212"/>
      <c r="TAN2" s="212"/>
      <c r="TAO2" s="212"/>
      <c r="TAP2" s="212"/>
      <c r="TAQ2" s="212"/>
      <c r="TAR2" s="212"/>
      <c r="TAS2" s="212"/>
      <c r="TAT2" s="212"/>
      <c r="TAU2" s="212"/>
      <c r="TAV2" s="212"/>
      <c r="TAW2" s="212"/>
      <c r="TAX2" s="212"/>
      <c r="TAY2" s="212"/>
      <c r="TAZ2" s="212"/>
      <c r="TBA2" s="212"/>
      <c r="TBB2" s="212"/>
      <c r="TBC2" s="212"/>
      <c r="TBD2" s="212"/>
      <c r="TBE2" s="212"/>
      <c r="TBF2" s="212"/>
      <c r="TBG2" s="212"/>
      <c r="TBH2" s="212"/>
      <c r="TBI2" s="212"/>
      <c r="TBJ2" s="212"/>
      <c r="TBK2" s="212"/>
      <c r="TBL2" s="212"/>
      <c r="TBM2" s="212"/>
      <c r="TBN2" s="212"/>
      <c r="TBO2" s="212"/>
      <c r="TBP2" s="212"/>
      <c r="TBQ2" s="212"/>
      <c r="TBR2" s="212"/>
      <c r="TBS2" s="212"/>
      <c r="TBT2" s="212"/>
      <c r="TBU2" s="212"/>
      <c r="TBV2" s="212"/>
      <c r="TBW2" s="212"/>
      <c r="TBX2" s="212"/>
      <c r="TBY2" s="212"/>
      <c r="TBZ2" s="212"/>
      <c r="TCA2" s="212"/>
      <c r="TCB2" s="212"/>
      <c r="TCC2" s="212"/>
      <c r="TCD2" s="212"/>
      <c r="TCE2" s="212"/>
      <c r="TCF2" s="212"/>
      <c r="TCG2" s="212"/>
      <c r="TCH2" s="212"/>
      <c r="TCI2" s="212"/>
      <c r="TCJ2" s="212"/>
      <c r="TCK2" s="212"/>
      <c r="TCL2" s="212"/>
      <c r="TCM2" s="212"/>
      <c r="TCN2" s="212"/>
      <c r="TCO2" s="212"/>
      <c r="TCP2" s="212"/>
      <c r="TCQ2" s="212"/>
      <c r="TCR2" s="212"/>
      <c r="TCS2" s="212"/>
      <c r="TCT2" s="212"/>
      <c r="TCU2" s="212"/>
      <c r="TCV2" s="212"/>
      <c r="TCW2" s="212"/>
      <c r="TCX2" s="212"/>
      <c r="TCY2" s="212"/>
      <c r="TCZ2" s="212"/>
      <c r="TDA2" s="212"/>
      <c r="TDB2" s="212"/>
      <c r="TDC2" s="212"/>
      <c r="TDD2" s="212"/>
      <c r="TDE2" s="212"/>
      <c r="TDF2" s="212"/>
      <c r="TDG2" s="212"/>
      <c r="TDH2" s="212"/>
      <c r="TDI2" s="212"/>
      <c r="TDJ2" s="212"/>
      <c r="TDK2" s="212"/>
      <c r="TDL2" s="212"/>
      <c r="TDM2" s="212"/>
      <c r="TDN2" s="212"/>
      <c r="TDO2" s="212"/>
      <c r="TDP2" s="212"/>
      <c r="TDQ2" s="212"/>
      <c r="TDR2" s="212"/>
      <c r="TDS2" s="212"/>
      <c r="TDT2" s="212"/>
      <c r="TDU2" s="212"/>
      <c r="TDV2" s="212"/>
      <c r="TDW2" s="212"/>
      <c r="TDX2" s="212"/>
      <c r="TDY2" s="212"/>
      <c r="TDZ2" s="212"/>
      <c r="TEA2" s="212"/>
      <c r="TEB2" s="212"/>
      <c r="TEC2" s="212"/>
      <c r="TED2" s="212"/>
      <c r="TEE2" s="212"/>
      <c r="TEF2" s="212"/>
      <c r="TEG2" s="212"/>
      <c r="TEH2" s="212"/>
      <c r="TEI2" s="212"/>
      <c r="TEJ2" s="212"/>
      <c r="TEK2" s="212"/>
      <c r="TEL2" s="212"/>
      <c r="TEM2" s="212"/>
      <c r="TEN2" s="212"/>
      <c r="TEO2" s="212"/>
      <c r="TEP2" s="212"/>
      <c r="TEQ2" s="212"/>
      <c r="TER2" s="212"/>
      <c r="TES2" s="212"/>
      <c r="TET2" s="212"/>
      <c r="TEU2" s="212"/>
      <c r="TEV2" s="212"/>
      <c r="TEW2" s="212"/>
      <c r="TEX2" s="212"/>
      <c r="TEY2" s="212"/>
      <c r="TEZ2" s="212"/>
      <c r="TFA2" s="212"/>
      <c r="TFB2" s="212"/>
      <c r="TFC2" s="212"/>
      <c r="TFD2" s="212"/>
      <c r="TFE2" s="212"/>
      <c r="TFF2" s="212"/>
      <c r="TFG2" s="212"/>
      <c r="TFH2" s="212"/>
      <c r="TFI2" s="212"/>
      <c r="TFJ2" s="212"/>
      <c r="TFK2" s="212"/>
      <c r="TFL2" s="212"/>
      <c r="TFM2" s="212"/>
      <c r="TFN2" s="212"/>
      <c r="TFO2" s="212"/>
      <c r="TFP2" s="212"/>
      <c r="TFQ2" s="212"/>
      <c r="TFR2" s="212"/>
      <c r="TFS2" s="212"/>
      <c r="TFT2" s="212"/>
      <c r="TFU2" s="212"/>
      <c r="TFV2" s="212"/>
      <c r="TFW2" s="212"/>
      <c r="TFX2" s="212"/>
      <c r="TFY2" s="212"/>
      <c r="TFZ2" s="212"/>
      <c r="TGA2" s="212"/>
      <c r="TGB2" s="212"/>
      <c r="TGC2" s="212"/>
      <c r="TGD2" s="212"/>
      <c r="TGE2" s="212"/>
      <c r="TGF2" s="212"/>
      <c r="TGG2" s="212"/>
      <c r="TGH2" s="212"/>
      <c r="TGI2" s="212"/>
      <c r="TGJ2" s="212"/>
      <c r="TGK2" s="212"/>
      <c r="TGL2" s="212"/>
      <c r="TGM2" s="212"/>
      <c r="TGN2" s="212"/>
      <c r="TGO2" s="212"/>
      <c r="TGP2" s="212"/>
      <c r="TGQ2" s="212"/>
      <c r="TGR2" s="212"/>
      <c r="TGS2" s="212"/>
      <c r="TGT2" s="212"/>
      <c r="TGU2" s="212"/>
      <c r="TGV2" s="212"/>
      <c r="TGW2" s="212"/>
      <c r="TGX2" s="212"/>
      <c r="TGY2" s="212"/>
      <c r="TGZ2" s="212"/>
      <c r="THA2" s="212"/>
      <c r="THB2" s="212"/>
      <c r="THC2" s="212"/>
      <c r="THD2" s="212"/>
      <c r="THE2" s="212"/>
      <c r="THF2" s="212"/>
      <c r="THG2" s="212"/>
      <c r="THH2" s="212"/>
      <c r="THI2" s="212"/>
      <c r="THJ2" s="212"/>
      <c r="THK2" s="212"/>
      <c r="THL2" s="212"/>
      <c r="THM2" s="212"/>
      <c r="THN2" s="212"/>
      <c r="THO2" s="212"/>
      <c r="THP2" s="212"/>
      <c r="THQ2" s="212"/>
      <c r="THR2" s="212"/>
      <c r="THS2" s="212"/>
      <c r="THT2" s="212"/>
      <c r="THU2" s="212"/>
      <c r="THV2" s="212"/>
      <c r="THW2" s="212"/>
      <c r="THX2" s="212"/>
      <c r="THY2" s="212"/>
      <c r="THZ2" s="212"/>
      <c r="TIA2" s="212"/>
      <c r="TIB2" s="212"/>
      <c r="TIC2" s="212"/>
      <c r="TID2" s="212"/>
      <c r="TIE2" s="212"/>
      <c r="TIF2" s="212"/>
      <c r="TIG2" s="212"/>
      <c r="TIH2" s="212"/>
      <c r="TII2" s="212"/>
      <c r="TIJ2" s="212"/>
      <c r="TIK2" s="212"/>
      <c r="TIL2" s="212"/>
      <c r="TIM2" s="212"/>
      <c r="TIN2" s="212"/>
      <c r="TIO2" s="212"/>
      <c r="TIP2" s="212"/>
      <c r="TIQ2" s="212"/>
      <c r="TIR2" s="212"/>
      <c r="TIS2" s="212"/>
      <c r="TIT2" s="212"/>
      <c r="TIU2" s="212"/>
      <c r="TIV2" s="212"/>
      <c r="TIW2" s="212"/>
      <c r="TIX2" s="212"/>
      <c r="TIY2" s="212"/>
      <c r="TIZ2" s="212"/>
      <c r="TJA2" s="212"/>
      <c r="TJB2" s="212"/>
      <c r="TJC2" s="212"/>
      <c r="TJD2" s="212"/>
      <c r="TJE2" s="212"/>
      <c r="TJF2" s="212"/>
      <c r="TJG2" s="212"/>
      <c r="TJH2" s="212"/>
      <c r="TJI2" s="212"/>
      <c r="TJJ2" s="212"/>
      <c r="TJK2" s="212"/>
      <c r="TJL2" s="212"/>
      <c r="TJM2" s="212"/>
      <c r="TJN2" s="212"/>
      <c r="TJO2" s="212"/>
      <c r="TJP2" s="212"/>
      <c r="TJQ2" s="212"/>
      <c r="TJR2" s="212"/>
      <c r="TJS2" s="212"/>
      <c r="TJT2" s="212"/>
      <c r="TJU2" s="212"/>
      <c r="TJV2" s="212"/>
      <c r="TJW2" s="212"/>
      <c r="TJX2" s="212"/>
      <c r="TJY2" s="212"/>
      <c r="TJZ2" s="212"/>
      <c r="TKA2" s="212"/>
      <c r="TKB2" s="212"/>
      <c r="TKC2" s="212"/>
      <c r="TKD2" s="212"/>
      <c r="TKE2" s="212"/>
      <c r="TKF2" s="212"/>
      <c r="TKG2" s="212"/>
      <c r="TKH2" s="212"/>
      <c r="TKI2" s="212"/>
      <c r="TKJ2" s="212"/>
      <c r="TKK2" s="212"/>
      <c r="TKL2" s="212"/>
      <c r="TKM2" s="212"/>
      <c r="TKN2" s="212"/>
      <c r="TKO2" s="212"/>
      <c r="TKP2" s="212"/>
      <c r="TKQ2" s="212"/>
      <c r="TKR2" s="212"/>
      <c r="TKS2" s="212"/>
      <c r="TKT2" s="212"/>
      <c r="TKU2" s="212"/>
      <c r="TKV2" s="212"/>
      <c r="TKW2" s="212"/>
      <c r="TKX2" s="212"/>
      <c r="TKY2" s="212"/>
      <c r="TKZ2" s="212"/>
      <c r="TLA2" s="212"/>
      <c r="TLB2" s="212"/>
      <c r="TLC2" s="212"/>
      <c r="TLD2" s="212"/>
      <c r="TLE2" s="212"/>
      <c r="TLF2" s="212"/>
      <c r="TLG2" s="212"/>
      <c r="TLH2" s="212"/>
      <c r="TLI2" s="212"/>
      <c r="TLJ2" s="212"/>
      <c r="TLK2" s="212"/>
      <c r="TLL2" s="212"/>
      <c r="TLM2" s="212"/>
      <c r="TLN2" s="212"/>
      <c r="TLO2" s="212"/>
      <c r="TLP2" s="212"/>
      <c r="TLQ2" s="212"/>
      <c r="TLR2" s="212"/>
      <c r="TLS2" s="212"/>
      <c r="TLT2" s="212"/>
      <c r="TLU2" s="212"/>
      <c r="TLV2" s="212"/>
      <c r="TLW2" s="212"/>
      <c r="TLX2" s="212"/>
      <c r="TLY2" s="212"/>
      <c r="TLZ2" s="212"/>
      <c r="TMA2" s="212"/>
      <c r="TMB2" s="212"/>
      <c r="TMC2" s="212"/>
      <c r="TMD2" s="212"/>
      <c r="TME2" s="212"/>
      <c r="TMF2" s="212"/>
      <c r="TMG2" s="212"/>
      <c r="TMH2" s="212"/>
      <c r="TMI2" s="212"/>
      <c r="TMJ2" s="212"/>
      <c r="TMK2" s="212"/>
      <c r="TML2" s="212"/>
      <c r="TMM2" s="212"/>
      <c r="TMN2" s="212"/>
      <c r="TMO2" s="212"/>
      <c r="TMP2" s="212"/>
      <c r="TMQ2" s="212"/>
      <c r="TMR2" s="212"/>
      <c r="TMS2" s="212"/>
      <c r="TMT2" s="212"/>
      <c r="TMU2" s="212"/>
      <c r="TMV2" s="212"/>
      <c r="TMW2" s="212"/>
      <c r="TMX2" s="212"/>
      <c r="TMY2" s="212"/>
      <c r="TMZ2" s="212"/>
      <c r="TNA2" s="212"/>
      <c r="TNB2" s="212"/>
      <c r="TNC2" s="212"/>
      <c r="TND2" s="212"/>
      <c r="TNE2" s="212"/>
      <c r="TNF2" s="212"/>
      <c r="TNG2" s="212"/>
      <c r="TNH2" s="212"/>
      <c r="TNI2" s="212"/>
      <c r="TNJ2" s="212"/>
      <c r="TNK2" s="212"/>
      <c r="TNL2" s="212"/>
      <c r="TNM2" s="212"/>
      <c r="TNN2" s="212"/>
      <c r="TNO2" s="212"/>
      <c r="TNP2" s="212"/>
      <c r="TNQ2" s="212"/>
      <c r="TNR2" s="212"/>
      <c r="TNS2" s="212"/>
      <c r="TNT2" s="212"/>
      <c r="TNU2" s="212"/>
      <c r="TNV2" s="212"/>
      <c r="TNW2" s="212"/>
      <c r="TNX2" s="212"/>
      <c r="TNY2" s="212"/>
      <c r="TNZ2" s="212"/>
      <c r="TOA2" s="212"/>
      <c r="TOB2" s="212"/>
      <c r="TOC2" s="212"/>
      <c r="TOD2" s="212"/>
      <c r="TOE2" s="212"/>
      <c r="TOF2" s="212"/>
      <c r="TOG2" s="212"/>
      <c r="TOH2" s="212"/>
      <c r="TOI2" s="212"/>
      <c r="TOJ2" s="212"/>
      <c r="TOK2" s="212"/>
      <c r="TOL2" s="212"/>
      <c r="TOM2" s="212"/>
      <c r="TON2" s="212"/>
      <c r="TOO2" s="212"/>
      <c r="TOP2" s="212"/>
      <c r="TOQ2" s="212"/>
      <c r="TOR2" s="212"/>
      <c r="TOS2" s="212"/>
      <c r="TOT2" s="212"/>
      <c r="TOU2" s="212"/>
      <c r="TOV2" s="212"/>
      <c r="TOW2" s="212"/>
      <c r="TOX2" s="212"/>
      <c r="TOY2" s="212"/>
      <c r="TOZ2" s="212"/>
      <c r="TPA2" s="212"/>
      <c r="TPB2" s="212"/>
      <c r="TPC2" s="212"/>
      <c r="TPD2" s="212"/>
      <c r="TPE2" s="212"/>
      <c r="TPF2" s="212"/>
      <c r="TPG2" s="212"/>
      <c r="TPH2" s="212"/>
      <c r="TPI2" s="212"/>
      <c r="TPJ2" s="212"/>
      <c r="TPK2" s="212"/>
      <c r="TPL2" s="212"/>
      <c r="TPM2" s="212"/>
      <c r="TPN2" s="212"/>
      <c r="TPO2" s="212"/>
      <c r="TPP2" s="212"/>
      <c r="TPQ2" s="212"/>
      <c r="TPR2" s="212"/>
      <c r="TPS2" s="212"/>
      <c r="TPT2" s="212"/>
      <c r="TPU2" s="212"/>
      <c r="TPV2" s="212"/>
      <c r="TPW2" s="212"/>
      <c r="TPX2" s="212"/>
      <c r="TPY2" s="212"/>
      <c r="TPZ2" s="212"/>
      <c r="TQA2" s="212"/>
      <c r="TQB2" s="212"/>
      <c r="TQC2" s="212"/>
      <c r="TQD2" s="212"/>
      <c r="TQE2" s="212"/>
      <c r="TQF2" s="212"/>
      <c r="TQG2" s="212"/>
      <c r="TQH2" s="212"/>
      <c r="TQI2" s="212"/>
      <c r="TQJ2" s="212"/>
      <c r="TQK2" s="212"/>
      <c r="TQL2" s="212"/>
      <c r="TQM2" s="212"/>
      <c r="TQN2" s="212"/>
      <c r="TQO2" s="212"/>
      <c r="TQP2" s="212"/>
      <c r="TQQ2" s="212"/>
      <c r="TQR2" s="212"/>
      <c r="TQS2" s="212"/>
      <c r="TQT2" s="212"/>
      <c r="TQU2" s="212"/>
      <c r="TQV2" s="212"/>
      <c r="TQW2" s="212"/>
      <c r="TQX2" s="212"/>
      <c r="TQY2" s="212"/>
      <c r="TQZ2" s="212"/>
      <c r="TRA2" s="212"/>
      <c r="TRB2" s="212"/>
      <c r="TRC2" s="212"/>
      <c r="TRD2" s="212"/>
      <c r="TRE2" s="212"/>
      <c r="TRF2" s="212"/>
      <c r="TRG2" s="212"/>
      <c r="TRH2" s="212"/>
      <c r="TRI2" s="212"/>
      <c r="TRJ2" s="212"/>
      <c r="TRK2" s="212"/>
      <c r="TRL2" s="212"/>
      <c r="TRM2" s="212"/>
      <c r="TRN2" s="212"/>
      <c r="TRO2" s="212"/>
      <c r="TRP2" s="212"/>
      <c r="TRQ2" s="212"/>
      <c r="TRR2" s="212"/>
      <c r="TRS2" s="212"/>
      <c r="TRT2" s="212"/>
      <c r="TRU2" s="212"/>
      <c r="TRV2" s="212"/>
      <c r="TRW2" s="212"/>
      <c r="TRX2" s="212"/>
      <c r="TRY2" s="212"/>
      <c r="TRZ2" s="212"/>
      <c r="TSA2" s="212"/>
      <c r="TSB2" s="212"/>
      <c r="TSC2" s="212"/>
      <c r="TSD2" s="212"/>
      <c r="TSE2" s="212"/>
      <c r="TSF2" s="212"/>
      <c r="TSG2" s="212"/>
      <c r="TSH2" s="212"/>
      <c r="TSI2" s="212"/>
      <c r="TSJ2" s="212"/>
      <c r="TSK2" s="212"/>
      <c r="TSL2" s="212"/>
      <c r="TSM2" s="212"/>
      <c r="TSN2" s="212"/>
      <c r="TSO2" s="212"/>
      <c r="TSP2" s="212"/>
      <c r="TSQ2" s="212"/>
      <c r="TSR2" s="212"/>
      <c r="TSS2" s="212"/>
      <c r="TST2" s="212"/>
      <c r="TSU2" s="212"/>
      <c r="TSV2" s="212"/>
      <c r="TSW2" s="212"/>
      <c r="TSX2" s="212"/>
      <c r="TSY2" s="212"/>
      <c r="TSZ2" s="212"/>
      <c r="TTA2" s="212"/>
      <c r="TTB2" s="212"/>
      <c r="TTC2" s="212"/>
      <c r="TTD2" s="212"/>
      <c r="TTE2" s="212"/>
      <c r="TTF2" s="212"/>
      <c r="TTG2" s="212"/>
      <c r="TTH2" s="212"/>
      <c r="TTI2" s="212"/>
      <c r="TTJ2" s="212"/>
      <c r="TTK2" s="212"/>
      <c r="TTL2" s="212"/>
      <c r="TTM2" s="212"/>
      <c r="TTN2" s="212"/>
      <c r="TTO2" s="212"/>
      <c r="TTP2" s="212"/>
      <c r="TTQ2" s="212"/>
      <c r="TTR2" s="212"/>
      <c r="TTS2" s="212"/>
      <c r="TTT2" s="212"/>
      <c r="TTU2" s="212"/>
      <c r="TTV2" s="212"/>
      <c r="TTW2" s="212"/>
      <c r="TTX2" s="212"/>
      <c r="TTY2" s="212"/>
      <c r="TTZ2" s="212"/>
      <c r="TUA2" s="212"/>
      <c r="TUB2" s="212"/>
      <c r="TUC2" s="212"/>
      <c r="TUD2" s="212"/>
      <c r="TUE2" s="212"/>
      <c r="TUF2" s="212"/>
      <c r="TUG2" s="212"/>
      <c r="TUH2" s="212"/>
      <c r="TUI2" s="212"/>
      <c r="TUJ2" s="212"/>
      <c r="TUK2" s="212"/>
      <c r="TUL2" s="212"/>
      <c r="TUM2" s="212"/>
      <c r="TUN2" s="212"/>
      <c r="TUO2" s="212"/>
      <c r="TUP2" s="212"/>
      <c r="TUQ2" s="212"/>
      <c r="TUR2" s="212"/>
      <c r="TUS2" s="212"/>
      <c r="TUT2" s="212"/>
      <c r="TUU2" s="212"/>
      <c r="TUV2" s="212"/>
      <c r="TUW2" s="212"/>
      <c r="TUX2" s="212"/>
      <c r="TUY2" s="212"/>
      <c r="TUZ2" s="212"/>
      <c r="TVA2" s="212"/>
      <c r="TVB2" s="212"/>
      <c r="TVC2" s="212"/>
      <c r="TVD2" s="212"/>
      <c r="TVE2" s="212"/>
      <c r="TVF2" s="212"/>
      <c r="TVG2" s="212"/>
      <c r="TVH2" s="212"/>
      <c r="TVI2" s="212"/>
      <c r="TVJ2" s="212"/>
      <c r="TVK2" s="212"/>
      <c r="TVL2" s="212"/>
      <c r="TVM2" s="212"/>
      <c r="TVN2" s="212"/>
      <c r="TVO2" s="212"/>
      <c r="TVP2" s="212"/>
      <c r="TVQ2" s="212"/>
      <c r="TVR2" s="212"/>
      <c r="TVS2" s="212"/>
      <c r="TVT2" s="212"/>
      <c r="TVU2" s="212"/>
      <c r="TVV2" s="212"/>
      <c r="TVW2" s="212"/>
      <c r="TVX2" s="212"/>
      <c r="TVY2" s="212"/>
      <c r="TVZ2" s="212"/>
      <c r="TWA2" s="212"/>
      <c r="TWB2" s="212"/>
      <c r="TWC2" s="212"/>
      <c r="TWD2" s="212"/>
      <c r="TWE2" s="212"/>
      <c r="TWF2" s="212"/>
      <c r="TWG2" s="212"/>
      <c r="TWH2" s="212"/>
      <c r="TWI2" s="212"/>
      <c r="TWJ2" s="212"/>
      <c r="TWK2" s="212"/>
      <c r="TWL2" s="212"/>
      <c r="TWM2" s="212"/>
      <c r="TWN2" s="212"/>
      <c r="TWO2" s="212"/>
      <c r="TWP2" s="212"/>
      <c r="TWQ2" s="212"/>
      <c r="TWR2" s="212"/>
      <c r="TWS2" s="212"/>
      <c r="TWT2" s="212"/>
      <c r="TWU2" s="212"/>
      <c r="TWV2" s="212"/>
      <c r="TWW2" s="212"/>
      <c r="TWX2" s="212"/>
      <c r="TWY2" s="212"/>
      <c r="TWZ2" s="212"/>
      <c r="TXA2" s="212"/>
      <c r="TXB2" s="212"/>
      <c r="TXC2" s="212"/>
      <c r="TXD2" s="212"/>
      <c r="TXE2" s="212"/>
      <c r="TXF2" s="212"/>
      <c r="TXG2" s="212"/>
      <c r="TXH2" s="212"/>
      <c r="TXI2" s="212"/>
      <c r="TXJ2" s="212"/>
      <c r="TXK2" s="212"/>
      <c r="TXL2" s="212"/>
      <c r="TXM2" s="212"/>
      <c r="TXN2" s="212"/>
      <c r="TXO2" s="212"/>
      <c r="TXP2" s="212"/>
      <c r="TXQ2" s="212"/>
      <c r="TXR2" s="212"/>
      <c r="TXS2" s="212"/>
      <c r="TXT2" s="212"/>
      <c r="TXU2" s="212"/>
      <c r="TXV2" s="212"/>
      <c r="TXW2" s="212"/>
      <c r="TXX2" s="212"/>
      <c r="TXY2" s="212"/>
      <c r="TXZ2" s="212"/>
      <c r="TYA2" s="212"/>
      <c r="TYB2" s="212"/>
      <c r="TYC2" s="212"/>
      <c r="TYD2" s="212"/>
      <c r="TYE2" s="212"/>
      <c r="TYF2" s="212"/>
      <c r="TYG2" s="212"/>
      <c r="TYH2" s="212"/>
      <c r="TYI2" s="212"/>
      <c r="TYJ2" s="212"/>
      <c r="TYK2" s="212"/>
      <c r="TYL2" s="212"/>
      <c r="TYM2" s="212"/>
      <c r="TYN2" s="212"/>
      <c r="TYO2" s="212"/>
      <c r="TYP2" s="212"/>
      <c r="TYQ2" s="212"/>
      <c r="TYR2" s="212"/>
      <c r="TYS2" s="212"/>
      <c r="TYT2" s="212"/>
      <c r="TYU2" s="212"/>
      <c r="TYV2" s="212"/>
      <c r="TYW2" s="212"/>
      <c r="TYX2" s="212"/>
      <c r="TYY2" s="212"/>
      <c r="TYZ2" s="212"/>
      <c r="TZA2" s="212"/>
      <c r="TZB2" s="212"/>
      <c r="TZC2" s="212"/>
      <c r="TZD2" s="212"/>
      <c r="TZE2" s="212"/>
      <c r="TZF2" s="212"/>
      <c r="TZG2" s="212"/>
      <c r="TZH2" s="212"/>
      <c r="TZI2" s="212"/>
      <c r="TZJ2" s="212"/>
      <c r="TZK2" s="212"/>
      <c r="TZL2" s="212"/>
      <c r="TZM2" s="212"/>
      <c r="TZN2" s="212"/>
      <c r="TZO2" s="212"/>
      <c r="TZP2" s="212"/>
      <c r="TZQ2" s="212"/>
      <c r="TZR2" s="212"/>
      <c r="TZS2" s="212"/>
      <c r="TZT2" s="212"/>
      <c r="TZU2" s="212"/>
      <c r="TZV2" s="212"/>
      <c r="TZW2" s="212"/>
      <c r="TZX2" s="212"/>
      <c r="TZY2" s="212"/>
      <c r="TZZ2" s="212"/>
      <c r="UAA2" s="212"/>
      <c r="UAB2" s="212"/>
      <c r="UAC2" s="212"/>
      <c r="UAD2" s="212"/>
      <c r="UAE2" s="212"/>
      <c r="UAF2" s="212"/>
      <c r="UAG2" s="212"/>
      <c r="UAH2" s="212"/>
      <c r="UAI2" s="212"/>
      <c r="UAJ2" s="212"/>
      <c r="UAK2" s="212"/>
      <c r="UAL2" s="212"/>
      <c r="UAM2" s="212"/>
      <c r="UAN2" s="212"/>
      <c r="UAO2" s="212"/>
      <c r="UAP2" s="212"/>
      <c r="UAQ2" s="212"/>
      <c r="UAR2" s="212"/>
      <c r="UAS2" s="212"/>
      <c r="UAT2" s="212"/>
      <c r="UAU2" s="212"/>
      <c r="UAV2" s="212"/>
      <c r="UAW2" s="212"/>
      <c r="UAX2" s="212"/>
      <c r="UAY2" s="212"/>
      <c r="UAZ2" s="212"/>
      <c r="UBA2" s="212"/>
      <c r="UBB2" s="212"/>
      <c r="UBC2" s="212"/>
      <c r="UBD2" s="212"/>
      <c r="UBE2" s="212"/>
      <c r="UBF2" s="212"/>
      <c r="UBG2" s="212"/>
      <c r="UBH2" s="212"/>
      <c r="UBI2" s="212"/>
      <c r="UBJ2" s="212"/>
      <c r="UBK2" s="212"/>
      <c r="UBL2" s="212"/>
      <c r="UBM2" s="212"/>
      <c r="UBN2" s="212"/>
      <c r="UBO2" s="212"/>
      <c r="UBP2" s="212"/>
      <c r="UBQ2" s="212"/>
      <c r="UBR2" s="212"/>
      <c r="UBS2" s="212"/>
      <c r="UBT2" s="212"/>
      <c r="UBU2" s="212"/>
      <c r="UBV2" s="212"/>
      <c r="UBW2" s="212"/>
      <c r="UBX2" s="212"/>
      <c r="UBY2" s="212"/>
      <c r="UBZ2" s="212"/>
      <c r="UCA2" s="212"/>
      <c r="UCB2" s="212"/>
      <c r="UCC2" s="212"/>
      <c r="UCD2" s="212"/>
      <c r="UCE2" s="212"/>
      <c r="UCF2" s="212"/>
      <c r="UCG2" s="212"/>
      <c r="UCH2" s="212"/>
      <c r="UCI2" s="212"/>
      <c r="UCJ2" s="212"/>
      <c r="UCK2" s="212"/>
      <c r="UCL2" s="212"/>
      <c r="UCM2" s="212"/>
      <c r="UCN2" s="212"/>
      <c r="UCO2" s="212"/>
      <c r="UCP2" s="212"/>
      <c r="UCQ2" s="212"/>
      <c r="UCR2" s="212"/>
      <c r="UCS2" s="212"/>
      <c r="UCT2" s="212"/>
      <c r="UCU2" s="212"/>
      <c r="UCV2" s="212"/>
      <c r="UCW2" s="212"/>
      <c r="UCX2" s="212"/>
      <c r="UCY2" s="212"/>
      <c r="UCZ2" s="212"/>
      <c r="UDA2" s="212"/>
      <c r="UDB2" s="212"/>
      <c r="UDC2" s="212"/>
      <c r="UDD2" s="212"/>
      <c r="UDE2" s="212"/>
      <c r="UDF2" s="212"/>
      <c r="UDG2" s="212"/>
      <c r="UDH2" s="212"/>
      <c r="UDI2" s="212"/>
      <c r="UDJ2" s="212"/>
      <c r="UDK2" s="212"/>
      <c r="UDL2" s="212"/>
      <c r="UDM2" s="212"/>
      <c r="UDN2" s="212"/>
      <c r="UDO2" s="212"/>
      <c r="UDP2" s="212"/>
      <c r="UDQ2" s="212"/>
      <c r="UDR2" s="212"/>
      <c r="UDS2" s="212"/>
      <c r="UDT2" s="212"/>
      <c r="UDU2" s="212"/>
      <c r="UDV2" s="212"/>
      <c r="UDW2" s="212"/>
      <c r="UDX2" s="212"/>
      <c r="UDY2" s="212"/>
      <c r="UDZ2" s="212"/>
      <c r="UEA2" s="212"/>
      <c r="UEB2" s="212"/>
      <c r="UEC2" s="212"/>
      <c r="UED2" s="212"/>
      <c r="UEE2" s="212"/>
      <c r="UEF2" s="212"/>
      <c r="UEG2" s="212"/>
      <c r="UEH2" s="212"/>
      <c r="UEI2" s="212"/>
      <c r="UEJ2" s="212"/>
      <c r="UEK2" s="212"/>
      <c r="UEL2" s="212"/>
      <c r="UEM2" s="212"/>
      <c r="UEN2" s="212"/>
      <c r="UEO2" s="212"/>
      <c r="UEP2" s="212"/>
      <c r="UEQ2" s="212"/>
      <c r="UER2" s="212"/>
      <c r="UES2" s="212"/>
      <c r="UET2" s="212"/>
      <c r="UEU2" s="212"/>
      <c r="UEV2" s="212"/>
      <c r="UEW2" s="212"/>
      <c r="UEX2" s="212"/>
      <c r="UEY2" s="212"/>
      <c r="UEZ2" s="212"/>
      <c r="UFA2" s="212"/>
      <c r="UFB2" s="212"/>
      <c r="UFC2" s="212"/>
      <c r="UFD2" s="212"/>
      <c r="UFE2" s="212"/>
      <c r="UFF2" s="212"/>
      <c r="UFG2" s="212"/>
      <c r="UFH2" s="212"/>
      <c r="UFI2" s="212"/>
      <c r="UFJ2" s="212"/>
      <c r="UFK2" s="212"/>
      <c r="UFL2" s="212"/>
      <c r="UFM2" s="212"/>
      <c r="UFN2" s="212"/>
      <c r="UFO2" s="212"/>
      <c r="UFP2" s="212"/>
      <c r="UFQ2" s="212"/>
      <c r="UFR2" s="212"/>
      <c r="UFS2" s="212"/>
      <c r="UFT2" s="212"/>
      <c r="UFU2" s="212"/>
      <c r="UFV2" s="212"/>
      <c r="UFW2" s="212"/>
      <c r="UFX2" s="212"/>
      <c r="UFY2" s="212"/>
      <c r="UFZ2" s="212"/>
      <c r="UGA2" s="212"/>
      <c r="UGB2" s="212"/>
      <c r="UGC2" s="212"/>
      <c r="UGD2" s="212"/>
      <c r="UGE2" s="212"/>
      <c r="UGF2" s="212"/>
      <c r="UGG2" s="212"/>
      <c r="UGH2" s="212"/>
      <c r="UGI2" s="212"/>
      <c r="UGJ2" s="212"/>
      <c r="UGK2" s="212"/>
      <c r="UGL2" s="212"/>
      <c r="UGM2" s="212"/>
      <c r="UGN2" s="212"/>
      <c r="UGO2" s="212"/>
      <c r="UGP2" s="212"/>
      <c r="UGQ2" s="212"/>
      <c r="UGR2" s="212"/>
      <c r="UGS2" s="212"/>
      <c r="UGT2" s="212"/>
      <c r="UGU2" s="212"/>
      <c r="UGV2" s="212"/>
      <c r="UGW2" s="212"/>
      <c r="UGX2" s="212"/>
      <c r="UGY2" s="212"/>
      <c r="UGZ2" s="212"/>
      <c r="UHA2" s="212"/>
      <c r="UHB2" s="212"/>
      <c r="UHC2" s="212"/>
      <c r="UHD2" s="212"/>
      <c r="UHE2" s="212"/>
      <c r="UHF2" s="212"/>
      <c r="UHG2" s="212"/>
      <c r="UHH2" s="212"/>
      <c r="UHI2" s="212"/>
      <c r="UHJ2" s="212"/>
      <c r="UHK2" s="212"/>
      <c r="UHL2" s="212"/>
      <c r="UHM2" s="212"/>
      <c r="UHN2" s="212"/>
      <c r="UHO2" s="212"/>
      <c r="UHP2" s="212"/>
      <c r="UHQ2" s="212"/>
      <c r="UHR2" s="212"/>
      <c r="UHS2" s="212"/>
      <c r="UHT2" s="212"/>
      <c r="UHU2" s="212"/>
      <c r="UHV2" s="212"/>
      <c r="UHW2" s="212"/>
      <c r="UHX2" s="212"/>
      <c r="UHY2" s="212"/>
      <c r="UHZ2" s="212"/>
      <c r="UIA2" s="212"/>
      <c r="UIB2" s="212"/>
      <c r="UIC2" s="212"/>
      <c r="UID2" s="212"/>
      <c r="UIE2" s="212"/>
      <c r="UIF2" s="212"/>
      <c r="UIG2" s="212"/>
      <c r="UIH2" s="212"/>
      <c r="UII2" s="212"/>
      <c r="UIJ2" s="212"/>
      <c r="UIK2" s="212"/>
      <c r="UIL2" s="212"/>
      <c r="UIM2" s="212"/>
      <c r="UIN2" s="212"/>
      <c r="UIO2" s="212"/>
      <c r="UIP2" s="212"/>
      <c r="UIQ2" s="212"/>
      <c r="UIR2" s="212"/>
      <c r="UIS2" s="212"/>
      <c r="UIT2" s="212"/>
      <c r="UIU2" s="212"/>
      <c r="UIV2" s="212"/>
      <c r="UIW2" s="212"/>
      <c r="UIX2" s="212"/>
      <c r="UIY2" s="212"/>
      <c r="UIZ2" s="212"/>
      <c r="UJA2" s="212"/>
      <c r="UJB2" s="212"/>
      <c r="UJC2" s="212"/>
      <c r="UJD2" s="212"/>
      <c r="UJE2" s="212"/>
      <c r="UJF2" s="212"/>
      <c r="UJG2" s="212"/>
      <c r="UJH2" s="212"/>
      <c r="UJI2" s="212"/>
      <c r="UJJ2" s="212"/>
      <c r="UJK2" s="212"/>
      <c r="UJL2" s="212"/>
      <c r="UJM2" s="212"/>
      <c r="UJN2" s="212"/>
      <c r="UJO2" s="212"/>
      <c r="UJP2" s="212"/>
      <c r="UJQ2" s="212"/>
      <c r="UJR2" s="212"/>
      <c r="UJS2" s="212"/>
      <c r="UJT2" s="212"/>
      <c r="UJU2" s="212"/>
      <c r="UJV2" s="212"/>
      <c r="UJW2" s="212"/>
      <c r="UJX2" s="212"/>
      <c r="UJY2" s="212"/>
      <c r="UJZ2" s="212"/>
      <c r="UKA2" s="212"/>
      <c r="UKB2" s="212"/>
      <c r="UKC2" s="212"/>
      <c r="UKD2" s="212"/>
      <c r="UKE2" s="212"/>
      <c r="UKF2" s="212"/>
      <c r="UKG2" s="212"/>
      <c r="UKH2" s="212"/>
      <c r="UKI2" s="212"/>
      <c r="UKJ2" s="212"/>
      <c r="UKK2" s="212"/>
      <c r="UKL2" s="212"/>
      <c r="UKM2" s="212"/>
      <c r="UKN2" s="212"/>
      <c r="UKO2" s="212"/>
      <c r="UKP2" s="212"/>
      <c r="UKQ2" s="212"/>
      <c r="UKR2" s="212"/>
      <c r="UKS2" s="212"/>
      <c r="UKT2" s="212"/>
      <c r="UKU2" s="212"/>
      <c r="UKV2" s="212"/>
      <c r="UKW2" s="212"/>
      <c r="UKX2" s="212"/>
      <c r="UKY2" s="212"/>
      <c r="UKZ2" s="212"/>
      <c r="ULA2" s="212"/>
      <c r="ULB2" s="212"/>
      <c r="ULC2" s="212"/>
      <c r="ULD2" s="212"/>
      <c r="ULE2" s="212"/>
      <c r="ULF2" s="212"/>
      <c r="ULG2" s="212"/>
      <c r="ULH2" s="212"/>
      <c r="ULI2" s="212"/>
      <c r="ULJ2" s="212"/>
      <c r="ULK2" s="212"/>
      <c r="ULL2" s="212"/>
      <c r="ULM2" s="212"/>
      <c r="ULN2" s="212"/>
      <c r="ULO2" s="212"/>
      <c r="ULP2" s="212"/>
      <c r="ULQ2" s="212"/>
      <c r="ULR2" s="212"/>
      <c r="ULS2" s="212"/>
      <c r="ULT2" s="212"/>
      <c r="ULU2" s="212"/>
      <c r="ULV2" s="212"/>
      <c r="ULW2" s="212"/>
      <c r="ULX2" s="212"/>
      <c r="ULY2" s="212"/>
      <c r="ULZ2" s="212"/>
      <c r="UMA2" s="212"/>
      <c r="UMB2" s="212"/>
      <c r="UMC2" s="212"/>
      <c r="UMD2" s="212"/>
      <c r="UME2" s="212"/>
      <c r="UMF2" s="212"/>
      <c r="UMG2" s="212"/>
      <c r="UMH2" s="212"/>
      <c r="UMI2" s="212"/>
      <c r="UMJ2" s="212"/>
      <c r="UMK2" s="212"/>
      <c r="UML2" s="212"/>
      <c r="UMM2" s="212"/>
      <c r="UMN2" s="212"/>
      <c r="UMO2" s="212"/>
      <c r="UMP2" s="212"/>
      <c r="UMQ2" s="212"/>
      <c r="UMR2" s="212"/>
      <c r="UMS2" s="212"/>
      <c r="UMT2" s="212"/>
      <c r="UMU2" s="212"/>
      <c r="UMV2" s="212"/>
      <c r="UMW2" s="212"/>
      <c r="UMX2" s="212"/>
      <c r="UMY2" s="212"/>
      <c r="UMZ2" s="212"/>
      <c r="UNA2" s="212"/>
      <c r="UNB2" s="212"/>
      <c r="UNC2" s="212"/>
      <c r="UND2" s="212"/>
      <c r="UNE2" s="212"/>
      <c r="UNF2" s="212"/>
      <c r="UNG2" s="212"/>
      <c r="UNH2" s="212"/>
      <c r="UNI2" s="212"/>
      <c r="UNJ2" s="212"/>
      <c r="UNK2" s="212"/>
      <c r="UNL2" s="212"/>
      <c r="UNM2" s="212"/>
      <c r="UNN2" s="212"/>
      <c r="UNO2" s="212"/>
      <c r="UNP2" s="212"/>
      <c r="UNQ2" s="212"/>
      <c r="UNR2" s="212"/>
      <c r="UNS2" s="212"/>
      <c r="UNT2" s="212"/>
      <c r="UNU2" s="212"/>
      <c r="UNV2" s="212"/>
      <c r="UNW2" s="212"/>
      <c r="UNX2" s="212"/>
      <c r="UNY2" s="212"/>
      <c r="UNZ2" s="212"/>
      <c r="UOA2" s="212"/>
      <c r="UOB2" s="212"/>
      <c r="UOC2" s="212"/>
      <c r="UOD2" s="212"/>
      <c r="UOE2" s="212"/>
      <c r="UOF2" s="212"/>
      <c r="UOG2" s="212"/>
      <c r="UOH2" s="212"/>
      <c r="UOI2" s="212"/>
      <c r="UOJ2" s="212"/>
      <c r="UOK2" s="212"/>
      <c r="UOL2" s="212"/>
      <c r="UOM2" s="212"/>
      <c r="UON2" s="212"/>
      <c r="UOO2" s="212"/>
      <c r="UOP2" s="212"/>
      <c r="UOQ2" s="212"/>
      <c r="UOR2" s="212"/>
      <c r="UOS2" s="212"/>
      <c r="UOT2" s="212"/>
      <c r="UOU2" s="212"/>
      <c r="UOV2" s="212"/>
      <c r="UOW2" s="212"/>
      <c r="UOX2" s="212"/>
      <c r="UOY2" s="212"/>
      <c r="UOZ2" s="212"/>
      <c r="UPA2" s="212"/>
      <c r="UPB2" s="212"/>
      <c r="UPC2" s="212"/>
      <c r="UPD2" s="212"/>
      <c r="UPE2" s="212"/>
      <c r="UPF2" s="212"/>
      <c r="UPG2" s="212"/>
      <c r="UPH2" s="212"/>
      <c r="UPI2" s="212"/>
      <c r="UPJ2" s="212"/>
      <c r="UPK2" s="212"/>
      <c r="UPL2" s="212"/>
      <c r="UPM2" s="212"/>
      <c r="UPN2" s="212"/>
      <c r="UPO2" s="212"/>
      <c r="UPP2" s="212"/>
      <c r="UPQ2" s="212"/>
      <c r="UPR2" s="212"/>
      <c r="UPS2" s="212"/>
      <c r="UPT2" s="212"/>
      <c r="UPU2" s="212"/>
      <c r="UPV2" s="212"/>
      <c r="UPW2" s="212"/>
      <c r="UPX2" s="212"/>
      <c r="UPY2" s="212"/>
      <c r="UPZ2" s="212"/>
      <c r="UQA2" s="212"/>
      <c r="UQB2" s="212"/>
      <c r="UQC2" s="212"/>
      <c r="UQD2" s="212"/>
      <c r="UQE2" s="212"/>
      <c r="UQF2" s="212"/>
      <c r="UQG2" s="212"/>
      <c r="UQH2" s="212"/>
      <c r="UQI2" s="212"/>
      <c r="UQJ2" s="212"/>
      <c r="UQK2" s="212"/>
      <c r="UQL2" s="212"/>
      <c r="UQM2" s="212"/>
      <c r="UQN2" s="212"/>
      <c r="UQO2" s="212"/>
      <c r="UQP2" s="212"/>
      <c r="UQQ2" s="212"/>
      <c r="UQR2" s="212"/>
      <c r="UQS2" s="212"/>
      <c r="UQT2" s="212"/>
      <c r="UQU2" s="212"/>
      <c r="UQV2" s="212"/>
      <c r="UQW2" s="212"/>
      <c r="UQX2" s="212"/>
      <c r="UQY2" s="212"/>
      <c r="UQZ2" s="212"/>
      <c r="URA2" s="212"/>
      <c r="URB2" s="212"/>
      <c r="URC2" s="212"/>
      <c r="URD2" s="212"/>
      <c r="URE2" s="212"/>
      <c r="URF2" s="212"/>
      <c r="URG2" s="212"/>
      <c r="URH2" s="212"/>
      <c r="URI2" s="212"/>
      <c r="URJ2" s="212"/>
      <c r="URK2" s="212"/>
      <c r="URL2" s="212"/>
      <c r="URM2" s="212"/>
      <c r="URN2" s="212"/>
      <c r="URO2" s="212"/>
      <c r="URP2" s="212"/>
      <c r="URQ2" s="212"/>
      <c r="URR2" s="212"/>
      <c r="URS2" s="212"/>
      <c r="URT2" s="212"/>
      <c r="URU2" s="212"/>
      <c r="URV2" s="212"/>
      <c r="URW2" s="212"/>
      <c r="URX2" s="212"/>
      <c r="URY2" s="212"/>
      <c r="URZ2" s="212"/>
      <c r="USA2" s="212"/>
      <c r="USB2" s="212"/>
      <c r="USC2" s="212"/>
      <c r="USD2" s="212"/>
      <c r="USE2" s="212"/>
      <c r="USF2" s="212"/>
      <c r="USG2" s="212"/>
      <c r="USH2" s="212"/>
      <c r="USI2" s="212"/>
      <c r="USJ2" s="212"/>
      <c r="USK2" s="212"/>
      <c r="USL2" s="212"/>
      <c r="USM2" s="212"/>
      <c r="USN2" s="212"/>
      <c r="USO2" s="212"/>
      <c r="USP2" s="212"/>
      <c r="USQ2" s="212"/>
      <c r="USR2" s="212"/>
      <c r="USS2" s="212"/>
      <c r="UST2" s="212"/>
      <c r="USU2" s="212"/>
      <c r="USV2" s="212"/>
      <c r="USW2" s="212"/>
      <c r="USX2" s="212"/>
      <c r="USY2" s="212"/>
      <c r="USZ2" s="212"/>
      <c r="UTA2" s="212"/>
      <c r="UTB2" s="212"/>
      <c r="UTC2" s="212"/>
      <c r="UTD2" s="212"/>
      <c r="UTE2" s="212"/>
      <c r="UTF2" s="212"/>
      <c r="UTG2" s="212"/>
      <c r="UTH2" s="212"/>
      <c r="UTI2" s="212"/>
      <c r="UTJ2" s="212"/>
      <c r="UTK2" s="212"/>
      <c r="UTL2" s="212"/>
      <c r="UTM2" s="212"/>
      <c r="UTN2" s="212"/>
      <c r="UTO2" s="212"/>
      <c r="UTP2" s="212"/>
      <c r="UTQ2" s="212"/>
      <c r="UTR2" s="212"/>
      <c r="UTS2" s="212"/>
      <c r="UTT2" s="212"/>
      <c r="UTU2" s="212"/>
      <c r="UTV2" s="212"/>
      <c r="UTW2" s="212"/>
      <c r="UTX2" s="212"/>
      <c r="UTY2" s="212"/>
      <c r="UTZ2" s="212"/>
      <c r="UUA2" s="212"/>
      <c r="UUB2" s="212"/>
      <c r="UUC2" s="212"/>
      <c r="UUD2" s="212"/>
      <c r="UUE2" s="212"/>
      <c r="UUF2" s="212"/>
      <c r="UUG2" s="212"/>
      <c r="UUH2" s="212"/>
      <c r="UUI2" s="212"/>
      <c r="UUJ2" s="212"/>
      <c r="UUK2" s="212"/>
      <c r="UUL2" s="212"/>
      <c r="UUM2" s="212"/>
      <c r="UUN2" s="212"/>
      <c r="UUO2" s="212"/>
      <c r="UUP2" s="212"/>
      <c r="UUQ2" s="212"/>
      <c r="UUR2" s="212"/>
      <c r="UUS2" s="212"/>
      <c r="UUT2" s="212"/>
      <c r="UUU2" s="212"/>
      <c r="UUV2" s="212"/>
      <c r="UUW2" s="212"/>
      <c r="UUX2" s="212"/>
      <c r="UUY2" s="212"/>
      <c r="UUZ2" s="212"/>
      <c r="UVA2" s="212"/>
      <c r="UVB2" s="212"/>
      <c r="UVC2" s="212"/>
      <c r="UVD2" s="212"/>
      <c r="UVE2" s="212"/>
      <c r="UVF2" s="212"/>
      <c r="UVG2" s="212"/>
      <c r="UVH2" s="212"/>
      <c r="UVI2" s="212"/>
      <c r="UVJ2" s="212"/>
      <c r="UVK2" s="212"/>
      <c r="UVL2" s="212"/>
      <c r="UVM2" s="212"/>
      <c r="UVN2" s="212"/>
      <c r="UVO2" s="212"/>
      <c r="UVP2" s="212"/>
      <c r="UVQ2" s="212"/>
      <c r="UVR2" s="212"/>
      <c r="UVS2" s="212"/>
      <c r="UVT2" s="212"/>
      <c r="UVU2" s="212"/>
      <c r="UVV2" s="212"/>
      <c r="UVW2" s="212"/>
      <c r="UVX2" s="212"/>
      <c r="UVY2" s="212"/>
      <c r="UVZ2" s="212"/>
      <c r="UWA2" s="212"/>
      <c r="UWB2" s="212"/>
      <c r="UWC2" s="212"/>
      <c r="UWD2" s="212"/>
      <c r="UWE2" s="212"/>
      <c r="UWF2" s="212"/>
      <c r="UWG2" s="212"/>
      <c r="UWH2" s="212"/>
      <c r="UWI2" s="212"/>
      <c r="UWJ2" s="212"/>
      <c r="UWK2" s="212"/>
      <c r="UWL2" s="212"/>
      <c r="UWM2" s="212"/>
      <c r="UWN2" s="212"/>
      <c r="UWO2" s="212"/>
      <c r="UWP2" s="212"/>
      <c r="UWQ2" s="212"/>
      <c r="UWR2" s="212"/>
      <c r="UWS2" s="212"/>
      <c r="UWT2" s="212"/>
      <c r="UWU2" s="212"/>
      <c r="UWV2" s="212"/>
      <c r="UWW2" s="212"/>
      <c r="UWX2" s="212"/>
      <c r="UWY2" s="212"/>
      <c r="UWZ2" s="212"/>
      <c r="UXA2" s="212"/>
      <c r="UXB2" s="212"/>
      <c r="UXC2" s="212"/>
      <c r="UXD2" s="212"/>
      <c r="UXE2" s="212"/>
      <c r="UXF2" s="212"/>
      <c r="UXG2" s="212"/>
      <c r="UXH2" s="212"/>
      <c r="UXI2" s="212"/>
      <c r="UXJ2" s="212"/>
      <c r="UXK2" s="212"/>
      <c r="UXL2" s="212"/>
      <c r="UXM2" s="212"/>
      <c r="UXN2" s="212"/>
      <c r="UXO2" s="212"/>
      <c r="UXP2" s="212"/>
      <c r="UXQ2" s="212"/>
      <c r="UXR2" s="212"/>
      <c r="UXS2" s="212"/>
      <c r="UXT2" s="212"/>
      <c r="UXU2" s="212"/>
      <c r="UXV2" s="212"/>
      <c r="UXW2" s="212"/>
      <c r="UXX2" s="212"/>
      <c r="UXY2" s="212"/>
      <c r="UXZ2" s="212"/>
      <c r="UYA2" s="212"/>
      <c r="UYB2" s="212"/>
      <c r="UYC2" s="212"/>
      <c r="UYD2" s="212"/>
      <c r="UYE2" s="212"/>
      <c r="UYF2" s="212"/>
      <c r="UYG2" s="212"/>
      <c r="UYH2" s="212"/>
      <c r="UYI2" s="212"/>
      <c r="UYJ2" s="212"/>
      <c r="UYK2" s="212"/>
      <c r="UYL2" s="212"/>
      <c r="UYM2" s="212"/>
      <c r="UYN2" s="212"/>
      <c r="UYO2" s="212"/>
      <c r="UYP2" s="212"/>
      <c r="UYQ2" s="212"/>
      <c r="UYR2" s="212"/>
      <c r="UYS2" s="212"/>
      <c r="UYT2" s="212"/>
      <c r="UYU2" s="212"/>
      <c r="UYV2" s="212"/>
      <c r="UYW2" s="212"/>
      <c r="UYX2" s="212"/>
      <c r="UYY2" s="212"/>
      <c r="UYZ2" s="212"/>
      <c r="UZA2" s="212"/>
      <c r="UZB2" s="212"/>
      <c r="UZC2" s="212"/>
      <c r="UZD2" s="212"/>
      <c r="UZE2" s="212"/>
      <c r="UZF2" s="212"/>
      <c r="UZG2" s="212"/>
      <c r="UZH2" s="212"/>
      <c r="UZI2" s="212"/>
      <c r="UZJ2" s="212"/>
      <c r="UZK2" s="212"/>
      <c r="UZL2" s="212"/>
      <c r="UZM2" s="212"/>
      <c r="UZN2" s="212"/>
      <c r="UZO2" s="212"/>
      <c r="UZP2" s="212"/>
      <c r="UZQ2" s="212"/>
      <c r="UZR2" s="212"/>
      <c r="UZS2" s="212"/>
      <c r="UZT2" s="212"/>
      <c r="UZU2" s="212"/>
      <c r="UZV2" s="212"/>
      <c r="UZW2" s="212"/>
      <c r="UZX2" s="212"/>
      <c r="UZY2" s="212"/>
      <c r="UZZ2" s="212"/>
      <c r="VAA2" s="212"/>
      <c r="VAB2" s="212"/>
      <c r="VAC2" s="212"/>
      <c r="VAD2" s="212"/>
      <c r="VAE2" s="212"/>
      <c r="VAF2" s="212"/>
      <c r="VAG2" s="212"/>
      <c r="VAH2" s="212"/>
      <c r="VAI2" s="212"/>
      <c r="VAJ2" s="212"/>
      <c r="VAK2" s="212"/>
      <c r="VAL2" s="212"/>
      <c r="VAM2" s="212"/>
      <c r="VAN2" s="212"/>
      <c r="VAO2" s="212"/>
      <c r="VAP2" s="212"/>
      <c r="VAQ2" s="212"/>
      <c r="VAR2" s="212"/>
      <c r="VAS2" s="212"/>
      <c r="VAT2" s="212"/>
      <c r="VAU2" s="212"/>
      <c r="VAV2" s="212"/>
      <c r="VAW2" s="212"/>
      <c r="VAX2" s="212"/>
      <c r="VAY2" s="212"/>
      <c r="VAZ2" s="212"/>
      <c r="VBA2" s="212"/>
      <c r="VBB2" s="212"/>
      <c r="VBC2" s="212"/>
      <c r="VBD2" s="212"/>
      <c r="VBE2" s="212"/>
      <c r="VBF2" s="212"/>
      <c r="VBG2" s="212"/>
      <c r="VBH2" s="212"/>
      <c r="VBI2" s="212"/>
      <c r="VBJ2" s="212"/>
      <c r="VBK2" s="212"/>
      <c r="VBL2" s="212"/>
      <c r="VBM2" s="212"/>
      <c r="VBN2" s="212"/>
      <c r="VBO2" s="212"/>
      <c r="VBP2" s="212"/>
      <c r="VBQ2" s="212"/>
      <c r="VBR2" s="212"/>
      <c r="VBS2" s="212"/>
      <c r="VBT2" s="212"/>
      <c r="VBU2" s="212"/>
      <c r="VBV2" s="212"/>
      <c r="VBW2" s="212"/>
      <c r="VBX2" s="212"/>
      <c r="VBY2" s="212"/>
      <c r="VBZ2" s="212"/>
      <c r="VCA2" s="212"/>
      <c r="VCB2" s="212"/>
      <c r="VCC2" s="212"/>
      <c r="VCD2" s="212"/>
      <c r="VCE2" s="212"/>
      <c r="VCF2" s="212"/>
      <c r="VCG2" s="212"/>
      <c r="VCH2" s="212"/>
      <c r="VCI2" s="212"/>
      <c r="VCJ2" s="212"/>
      <c r="VCK2" s="212"/>
      <c r="VCL2" s="212"/>
      <c r="VCM2" s="212"/>
      <c r="VCN2" s="212"/>
      <c r="VCO2" s="212"/>
      <c r="VCP2" s="212"/>
      <c r="VCQ2" s="212"/>
      <c r="VCR2" s="212"/>
      <c r="VCS2" s="212"/>
      <c r="VCT2" s="212"/>
      <c r="VCU2" s="212"/>
      <c r="VCV2" s="212"/>
      <c r="VCW2" s="212"/>
      <c r="VCX2" s="212"/>
      <c r="VCY2" s="212"/>
      <c r="VCZ2" s="212"/>
      <c r="VDA2" s="212"/>
      <c r="VDB2" s="212"/>
      <c r="VDC2" s="212"/>
      <c r="VDD2" s="212"/>
      <c r="VDE2" s="212"/>
      <c r="VDF2" s="212"/>
      <c r="VDG2" s="212"/>
      <c r="VDH2" s="212"/>
      <c r="VDI2" s="212"/>
      <c r="VDJ2" s="212"/>
      <c r="VDK2" s="212"/>
      <c r="VDL2" s="212"/>
      <c r="VDM2" s="212"/>
      <c r="VDN2" s="212"/>
      <c r="VDO2" s="212"/>
      <c r="VDP2" s="212"/>
      <c r="VDQ2" s="212"/>
      <c r="VDR2" s="212"/>
      <c r="VDS2" s="212"/>
      <c r="VDT2" s="212"/>
      <c r="VDU2" s="212"/>
      <c r="VDV2" s="212"/>
      <c r="VDW2" s="212"/>
      <c r="VDX2" s="212"/>
      <c r="VDY2" s="212"/>
      <c r="VDZ2" s="212"/>
      <c r="VEA2" s="212"/>
      <c r="VEB2" s="212"/>
      <c r="VEC2" s="212"/>
      <c r="VED2" s="212"/>
      <c r="VEE2" s="212"/>
      <c r="VEF2" s="212"/>
      <c r="VEG2" s="212"/>
      <c r="VEH2" s="212"/>
      <c r="VEI2" s="212"/>
      <c r="VEJ2" s="212"/>
      <c r="VEK2" s="212"/>
      <c r="VEL2" s="212"/>
      <c r="VEM2" s="212"/>
      <c r="VEN2" s="212"/>
      <c r="VEO2" s="212"/>
      <c r="VEP2" s="212"/>
      <c r="VEQ2" s="212"/>
      <c r="VER2" s="212"/>
      <c r="VES2" s="212"/>
      <c r="VET2" s="212"/>
      <c r="VEU2" s="212"/>
      <c r="VEV2" s="212"/>
      <c r="VEW2" s="212"/>
      <c r="VEX2" s="212"/>
      <c r="VEY2" s="212"/>
      <c r="VEZ2" s="212"/>
      <c r="VFA2" s="212"/>
      <c r="VFB2" s="212"/>
      <c r="VFC2" s="212"/>
      <c r="VFD2" s="212"/>
      <c r="VFE2" s="212"/>
      <c r="VFF2" s="212"/>
      <c r="VFG2" s="212"/>
      <c r="VFH2" s="212"/>
      <c r="VFI2" s="212"/>
      <c r="VFJ2" s="212"/>
      <c r="VFK2" s="212"/>
      <c r="VFL2" s="212"/>
      <c r="VFM2" s="212"/>
      <c r="VFN2" s="212"/>
      <c r="VFO2" s="212"/>
      <c r="VFP2" s="212"/>
      <c r="VFQ2" s="212"/>
      <c r="VFR2" s="212"/>
      <c r="VFS2" s="212"/>
      <c r="VFT2" s="212"/>
      <c r="VFU2" s="212"/>
      <c r="VFV2" s="212"/>
      <c r="VFW2" s="212"/>
      <c r="VFX2" s="212"/>
      <c r="VFY2" s="212"/>
      <c r="VFZ2" s="212"/>
      <c r="VGA2" s="212"/>
      <c r="VGB2" s="212"/>
      <c r="VGC2" s="212"/>
      <c r="VGD2" s="212"/>
      <c r="VGE2" s="212"/>
      <c r="VGF2" s="212"/>
      <c r="VGG2" s="212"/>
      <c r="VGH2" s="212"/>
      <c r="VGI2" s="212"/>
      <c r="VGJ2" s="212"/>
      <c r="VGK2" s="212"/>
      <c r="VGL2" s="212"/>
      <c r="VGM2" s="212"/>
      <c r="VGN2" s="212"/>
      <c r="VGO2" s="212"/>
      <c r="VGP2" s="212"/>
      <c r="VGQ2" s="212"/>
      <c r="VGR2" s="212"/>
      <c r="VGS2" s="212"/>
      <c r="VGT2" s="212"/>
      <c r="VGU2" s="212"/>
      <c r="VGV2" s="212"/>
      <c r="VGW2" s="212"/>
      <c r="VGX2" s="212"/>
      <c r="VGY2" s="212"/>
      <c r="VGZ2" s="212"/>
      <c r="VHA2" s="212"/>
      <c r="VHB2" s="212"/>
      <c r="VHC2" s="212"/>
      <c r="VHD2" s="212"/>
      <c r="VHE2" s="212"/>
      <c r="VHF2" s="212"/>
      <c r="VHG2" s="212"/>
      <c r="VHH2" s="212"/>
      <c r="VHI2" s="212"/>
      <c r="VHJ2" s="212"/>
      <c r="VHK2" s="212"/>
      <c r="VHL2" s="212"/>
      <c r="VHM2" s="212"/>
      <c r="VHN2" s="212"/>
      <c r="VHO2" s="212"/>
      <c r="VHP2" s="212"/>
      <c r="VHQ2" s="212"/>
      <c r="VHR2" s="212"/>
      <c r="VHS2" s="212"/>
      <c r="VHT2" s="212"/>
      <c r="VHU2" s="212"/>
      <c r="VHV2" s="212"/>
      <c r="VHW2" s="212"/>
      <c r="VHX2" s="212"/>
      <c r="VHY2" s="212"/>
      <c r="VHZ2" s="212"/>
      <c r="VIA2" s="212"/>
      <c r="VIB2" s="212"/>
      <c r="VIC2" s="212"/>
      <c r="VID2" s="212"/>
      <c r="VIE2" s="212"/>
      <c r="VIF2" s="212"/>
      <c r="VIG2" s="212"/>
      <c r="VIH2" s="212"/>
      <c r="VII2" s="212"/>
      <c r="VIJ2" s="212"/>
      <c r="VIK2" s="212"/>
      <c r="VIL2" s="212"/>
      <c r="VIM2" s="212"/>
      <c r="VIN2" s="212"/>
      <c r="VIO2" s="212"/>
      <c r="VIP2" s="212"/>
      <c r="VIQ2" s="212"/>
      <c r="VIR2" s="212"/>
      <c r="VIS2" s="212"/>
      <c r="VIT2" s="212"/>
      <c r="VIU2" s="212"/>
      <c r="VIV2" s="212"/>
      <c r="VIW2" s="212"/>
      <c r="VIX2" s="212"/>
      <c r="VIY2" s="212"/>
      <c r="VIZ2" s="212"/>
      <c r="VJA2" s="212"/>
      <c r="VJB2" s="212"/>
      <c r="VJC2" s="212"/>
      <c r="VJD2" s="212"/>
      <c r="VJE2" s="212"/>
      <c r="VJF2" s="212"/>
      <c r="VJG2" s="212"/>
      <c r="VJH2" s="212"/>
      <c r="VJI2" s="212"/>
      <c r="VJJ2" s="212"/>
      <c r="VJK2" s="212"/>
      <c r="VJL2" s="212"/>
      <c r="VJM2" s="212"/>
      <c r="VJN2" s="212"/>
      <c r="VJO2" s="212"/>
      <c r="VJP2" s="212"/>
      <c r="VJQ2" s="212"/>
      <c r="VJR2" s="212"/>
      <c r="VJS2" s="212"/>
      <c r="VJT2" s="212"/>
      <c r="VJU2" s="212"/>
      <c r="VJV2" s="212"/>
      <c r="VJW2" s="212"/>
      <c r="VJX2" s="212"/>
      <c r="VJY2" s="212"/>
      <c r="VJZ2" s="212"/>
      <c r="VKA2" s="212"/>
      <c r="VKB2" s="212"/>
      <c r="VKC2" s="212"/>
      <c r="VKD2" s="212"/>
      <c r="VKE2" s="212"/>
      <c r="VKF2" s="212"/>
      <c r="VKG2" s="212"/>
      <c r="VKH2" s="212"/>
      <c r="VKI2" s="212"/>
      <c r="VKJ2" s="212"/>
      <c r="VKK2" s="212"/>
      <c r="VKL2" s="212"/>
      <c r="VKM2" s="212"/>
      <c r="VKN2" s="212"/>
      <c r="VKO2" s="212"/>
      <c r="VKP2" s="212"/>
      <c r="VKQ2" s="212"/>
      <c r="VKR2" s="212"/>
      <c r="VKS2" s="212"/>
      <c r="VKT2" s="212"/>
      <c r="VKU2" s="212"/>
      <c r="VKV2" s="212"/>
      <c r="VKW2" s="212"/>
      <c r="VKX2" s="212"/>
      <c r="VKY2" s="212"/>
      <c r="VKZ2" s="212"/>
      <c r="VLA2" s="212"/>
      <c r="VLB2" s="212"/>
      <c r="VLC2" s="212"/>
      <c r="VLD2" s="212"/>
      <c r="VLE2" s="212"/>
      <c r="VLF2" s="212"/>
      <c r="VLG2" s="212"/>
      <c r="VLH2" s="212"/>
      <c r="VLI2" s="212"/>
      <c r="VLJ2" s="212"/>
      <c r="VLK2" s="212"/>
      <c r="VLL2" s="212"/>
      <c r="VLM2" s="212"/>
      <c r="VLN2" s="212"/>
      <c r="VLO2" s="212"/>
      <c r="VLP2" s="212"/>
      <c r="VLQ2" s="212"/>
      <c r="VLR2" s="212"/>
      <c r="VLS2" s="212"/>
      <c r="VLT2" s="212"/>
      <c r="VLU2" s="212"/>
      <c r="VLV2" s="212"/>
      <c r="VLW2" s="212"/>
      <c r="VLX2" s="212"/>
      <c r="VLY2" s="212"/>
      <c r="VLZ2" s="212"/>
      <c r="VMA2" s="212"/>
      <c r="VMB2" s="212"/>
      <c r="VMC2" s="212"/>
      <c r="VMD2" s="212"/>
      <c r="VME2" s="212"/>
      <c r="VMF2" s="212"/>
      <c r="VMG2" s="212"/>
      <c r="VMH2" s="212"/>
      <c r="VMI2" s="212"/>
      <c r="VMJ2" s="212"/>
      <c r="VMK2" s="212"/>
      <c r="VML2" s="212"/>
      <c r="VMM2" s="212"/>
      <c r="VMN2" s="212"/>
      <c r="VMO2" s="212"/>
      <c r="VMP2" s="212"/>
      <c r="VMQ2" s="212"/>
      <c r="VMR2" s="212"/>
      <c r="VMS2" s="212"/>
      <c r="VMT2" s="212"/>
      <c r="VMU2" s="212"/>
      <c r="VMV2" s="212"/>
      <c r="VMW2" s="212"/>
      <c r="VMX2" s="212"/>
      <c r="VMY2" s="212"/>
      <c r="VMZ2" s="212"/>
      <c r="VNA2" s="212"/>
      <c r="VNB2" s="212"/>
      <c r="VNC2" s="212"/>
      <c r="VND2" s="212"/>
      <c r="VNE2" s="212"/>
      <c r="VNF2" s="212"/>
      <c r="VNG2" s="212"/>
      <c r="VNH2" s="212"/>
      <c r="VNI2" s="212"/>
      <c r="VNJ2" s="212"/>
      <c r="VNK2" s="212"/>
      <c r="VNL2" s="212"/>
      <c r="VNM2" s="212"/>
      <c r="VNN2" s="212"/>
      <c r="VNO2" s="212"/>
      <c r="VNP2" s="212"/>
      <c r="VNQ2" s="212"/>
      <c r="VNR2" s="212"/>
      <c r="VNS2" s="212"/>
      <c r="VNT2" s="212"/>
      <c r="VNU2" s="212"/>
      <c r="VNV2" s="212"/>
      <c r="VNW2" s="212"/>
      <c r="VNX2" s="212"/>
      <c r="VNY2" s="212"/>
      <c r="VNZ2" s="212"/>
      <c r="VOA2" s="212"/>
      <c r="VOB2" s="212"/>
      <c r="VOC2" s="212"/>
      <c r="VOD2" s="212"/>
      <c r="VOE2" s="212"/>
      <c r="VOF2" s="212"/>
      <c r="VOG2" s="212"/>
      <c r="VOH2" s="212"/>
      <c r="VOI2" s="212"/>
      <c r="VOJ2" s="212"/>
      <c r="VOK2" s="212"/>
      <c r="VOL2" s="212"/>
      <c r="VOM2" s="212"/>
      <c r="VON2" s="212"/>
      <c r="VOO2" s="212"/>
      <c r="VOP2" s="212"/>
      <c r="VOQ2" s="212"/>
      <c r="VOR2" s="212"/>
      <c r="VOS2" s="212"/>
      <c r="VOT2" s="212"/>
      <c r="VOU2" s="212"/>
      <c r="VOV2" s="212"/>
      <c r="VOW2" s="212"/>
      <c r="VOX2" s="212"/>
      <c r="VOY2" s="212"/>
      <c r="VOZ2" s="212"/>
      <c r="VPA2" s="212"/>
      <c r="VPB2" s="212"/>
      <c r="VPC2" s="212"/>
      <c r="VPD2" s="212"/>
      <c r="VPE2" s="212"/>
      <c r="VPF2" s="212"/>
      <c r="VPG2" s="212"/>
      <c r="VPH2" s="212"/>
      <c r="VPI2" s="212"/>
      <c r="VPJ2" s="212"/>
      <c r="VPK2" s="212"/>
      <c r="VPL2" s="212"/>
      <c r="VPM2" s="212"/>
      <c r="VPN2" s="212"/>
      <c r="VPO2" s="212"/>
      <c r="VPP2" s="212"/>
      <c r="VPQ2" s="212"/>
      <c r="VPR2" s="212"/>
      <c r="VPS2" s="212"/>
      <c r="VPT2" s="212"/>
      <c r="VPU2" s="212"/>
      <c r="VPV2" s="212"/>
      <c r="VPW2" s="212"/>
      <c r="VPX2" s="212"/>
      <c r="VPY2" s="212"/>
      <c r="VPZ2" s="212"/>
      <c r="VQA2" s="212"/>
      <c r="VQB2" s="212"/>
      <c r="VQC2" s="212"/>
      <c r="VQD2" s="212"/>
      <c r="VQE2" s="212"/>
      <c r="VQF2" s="212"/>
      <c r="VQG2" s="212"/>
      <c r="VQH2" s="212"/>
      <c r="VQI2" s="212"/>
      <c r="VQJ2" s="212"/>
      <c r="VQK2" s="212"/>
      <c r="VQL2" s="212"/>
      <c r="VQM2" s="212"/>
      <c r="VQN2" s="212"/>
      <c r="VQO2" s="212"/>
      <c r="VQP2" s="212"/>
      <c r="VQQ2" s="212"/>
      <c r="VQR2" s="212"/>
      <c r="VQS2" s="212"/>
      <c r="VQT2" s="212"/>
      <c r="VQU2" s="212"/>
      <c r="VQV2" s="212"/>
      <c r="VQW2" s="212"/>
      <c r="VQX2" s="212"/>
      <c r="VQY2" s="212"/>
      <c r="VQZ2" s="212"/>
      <c r="VRA2" s="212"/>
      <c r="VRB2" s="212"/>
      <c r="VRC2" s="212"/>
      <c r="VRD2" s="212"/>
      <c r="VRE2" s="212"/>
      <c r="VRF2" s="212"/>
      <c r="VRG2" s="212"/>
      <c r="VRH2" s="212"/>
      <c r="VRI2" s="212"/>
      <c r="VRJ2" s="212"/>
      <c r="VRK2" s="212"/>
      <c r="VRL2" s="212"/>
      <c r="VRM2" s="212"/>
      <c r="VRN2" s="212"/>
      <c r="VRO2" s="212"/>
      <c r="VRP2" s="212"/>
      <c r="VRQ2" s="212"/>
      <c r="VRR2" s="212"/>
      <c r="VRS2" s="212"/>
      <c r="VRT2" s="212"/>
      <c r="VRU2" s="212"/>
      <c r="VRV2" s="212"/>
      <c r="VRW2" s="212"/>
      <c r="VRX2" s="212"/>
      <c r="VRY2" s="212"/>
      <c r="VRZ2" s="212"/>
      <c r="VSA2" s="212"/>
      <c r="VSB2" s="212"/>
      <c r="VSC2" s="212"/>
      <c r="VSD2" s="212"/>
      <c r="VSE2" s="212"/>
      <c r="VSF2" s="212"/>
      <c r="VSG2" s="212"/>
      <c r="VSH2" s="212"/>
      <c r="VSI2" s="212"/>
      <c r="VSJ2" s="212"/>
      <c r="VSK2" s="212"/>
      <c r="VSL2" s="212"/>
      <c r="VSM2" s="212"/>
      <c r="VSN2" s="212"/>
      <c r="VSO2" s="212"/>
      <c r="VSP2" s="212"/>
      <c r="VSQ2" s="212"/>
      <c r="VSR2" s="212"/>
      <c r="VSS2" s="212"/>
      <c r="VST2" s="212"/>
      <c r="VSU2" s="212"/>
      <c r="VSV2" s="212"/>
      <c r="VSW2" s="212"/>
      <c r="VSX2" s="212"/>
      <c r="VSY2" s="212"/>
      <c r="VSZ2" s="212"/>
      <c r="VTA2" s="212"/>
      <c r="VTB2" s="212"/>
      <c r="VTC2" s="212"/>
      <c r="VTD2" s="212"/>
      <c r="VTE2" s="212"/>
      <c r="VTF2" s="212"/>
      <c r="VTG2" s="212"/>
      <c r="VTH2" s="212"/>
      <c r="VTI2" s="212"/>
      <c r="VTJ2" s="212"/>
      <c r="VTK2" s="212"/>
      <c r="VTL2" s="212"/>
      <c r="VTM2" s="212"/>
      <c r="VTN2" s="212"/>
      <c r="VTO2" s="212"/>
      <c r="VTP2" s="212"/>
      <c r="VTQ2" s="212"/>
      <c r="VTR2" s="212"/>
      <c r="VTS2" s="212"/>
      <c r="VTT2" s="212"/>
      <c r="VTU2" s="212"/>
      <c r="VTV2" s="212"/>
      <c r="VTW2" s="212"/>
      <c r="VTX2" s="212"/>
      <c r="VTY2" s="212"/>
      <c r="VTZ2" s="212"/>
      <c r="VUA2" s="212"/>
      <c r="VUB2" s="212"/>
      <c r="VUC2" s="212"/>
      <c r="VUD2" s="212"/>
      <c r="VUE2" s="212"/>
      <c r="VUF2" s="212"/>
      <c r="VUG2" s="212"/>
      <c r="VUH2" s="212"/>
      <c r="VUI2" s="212"/>
      <c r="VUJ2" s="212"/>
      <c r="VUK2" s="212"/>
      <c r="VUL2" s="212"/>
      <c r="VUM2" s="212"/>
      <c r="VUN2" s="212"/>
      <c r="VUO2" s="212"/>
      <c r="VUP2" s="212"/>
      <c r="VUQ2" s="212"/>
      <c r="VUR2" s="212"/>
      <c r="VUS2" s="212"/>
      <c r="VUT2" s="212"/>
      <c r="VUU2" s="212"/>
      <c r="VUV2" s="212"/>
      <c r="VUW2" s="212"/>
      <c r="VUX2" s="212"/>
      <c r="VUY2" s="212"/>
      <c r="VUZ2" s="212"/>
      <c r="VVA2" s="212"/>
      <c r="VVB2" s="212"/>
      <c r="VVC2" s="212"/>
      <c r="VVD2" s="212"/>
      <c r="VVE2" s="212"/>
      <c r="VVF2" s="212"/>
      <c r="VVG2" s="212"/>
      <c r="VVH2" s="212"/>
      <c r="VVI2" s="212"/>
      <c r="VVJ2" s="212"/>
      <c r="VVK2" s="212"/>
      <c r="VVL2" s="212"/>
      <c r="VVM2" s="212"/>
      <c r="VVN2" s="212"/>
      <c r="VVO2" s="212"/>
      <c r="VVP2" s="212"/>
      <c r="VVQ2" s="212"/>
      <c r="VVR2" s="212"/>
      <c r="VVS2" s="212"/>
      <c r="VVT2" s="212"/>
      <c r="VVU2" s="212"/>
      <c r="VVV2" s="212"/>
      <c r="VVW2" s="212"/>
      <c r="VVX2" s="212"/>
      <c r="VVY2" s="212"/>
      <c r="VVZ2" s="212"/>
      <c r="VWA2" s="212"/>
      <c r="VWB2" s="212"/>
      <c r="VWC2" s="212"/>
      <c r="VWD2" s="212"/>
      <c r="VWE2" s="212"/>
      <c r="VWF2" s="212"/>
      <c r="VWG2" s="212"/>
      <c r="VWH2" s="212"/>
      <c r="VWI2" s="212"/>
      <c r="VWJ2" s="212"/>
      <c r="VWK2" s="212"/>
      <c r="VWL2" s="212"/>
      <c r="VWM2" s="212"/>
      <c r="VWN2" s="212"/>
      <c r="VWO2" s="212"/>
      <c r="VWP2" s="212"/>
      <c r="VWQ2" s="212"/>
      <c r="VWR2" s="212"/>
      <c r="VWS2" s="212"/>
      <c r="VWT2" s="212"/>
      <c r="VWU2" s="212"/>
      <c r="VWV2" s="212"/>
      <c r="VWW2" s="212"/>
      <c r="VWX2" s="212"/>
      <c r="VWY2" s="212"/>
      <c r="VWZ2" s="212"/>
      <c r="VXA2" s="212"/>
      <c r="VXB2" s="212"/>
      <c r="VXC2" s="212"/>
      <c r="VXD2" s="212"/>
      <c r="VXE2" s="212"/>
      <c r="VXF2" s="212"/>
      <c r="VXG2" s="212"/>
      <c r="VXH2" s="212"/>
      <c r="VXI2" s="212"/>
      <c r="VXJ2" s="212"/>
      <c r="VXK2" s="212"/>
      <c r="VXL2" s="212"/>
      <c r="VXM2" s="212"/>
      <c r="VXN2" s="212"/>
      <c r="VXO2" s="212"/>
      <c r="VXP2" s="212"/>
      <c r="VXQ2" s="212"/>
      <c r="VXR2" s="212"/>
      <c r="VXS2" s="212"/>
      <c r="VXT2" s="212"/>
      <c r="VXU2" s="212"/>
      <c r="VXV2" s="212"/>
      <c r="VXW2" s="212"/>
      <c r="VXX2" s="212"/>
      <c r="VXY2" s="212"/>
      <c r="VXZ2" s="212"/>
      <c r="VYA2" s="212"/>
      <c r="VYB2" s="212"/>
      <c r="VYC2" s="212"/>
      <c r="VYD2" s="212"/>
      <c r="VYE2" s="212"/>
      <c r="VYF2" s="212"/>
      <c r="VYG2" s="212"/>
      <c r="VYH2" s="212"/>
      <c r="VYI2" s="212"/>
      <c r="VYJ2" s="212"/>
      <c r="VYK2" s="212"/>
      <c r="VYL2" s="212"/>
      <c r="VYM2" s="212"/>
      <c r="VYN2" s="212"/>
      <c r="VYO2" s="212"/>
      <c r="VYP2" s="212"/>
      <c r="VYQ2" s="212"/>
      <c r="VYR2" s="212"/>
      <c r="VYS2" s="212"/>
      <c r="VYT2" s="212"/>
      <c r="VYU2" s="212"/>
      <c r="VYV2" s="212"/>
      <c r="VYW2" s="212"/>
      <c r="VYX2" s="212"/>
      <c r="VYY2" s="212"/>
      <c r="VYZ2" s="212"/>
      <c r="VZA2" s="212"/>
      <c r="VZB2" s="212"/>
      <c r="VZC2" s="212"/>
      <c r="VZD2" s="212"/>
      <c r="VZE2" s="212"/>
      <c r="VZF2" s="212"/>
      <c r="VZG2" s="212"/>
      <c r="VZH2" s="212"/>
      <c r="VZI2" s="212"/>
      <c r="VZJ2" s="212"/>
      <c r="VZK2" s="212"/>
      <c r="VZL2" s="212"/>
      <c r="VZM2" s="212"/>
      <c r="VZN2" s="212"/>
      <c r="VZO2" s="212"/>
      <c r="VZP2" s="212"/>
      <c r="VZQ2" s="212"/>
      <c r="VZR2" s="212"/>
      <c r="VZS2" s="212"/>
      <c r="VZT2" s="212"/>
      <c r="VZU2" s="212"/>
      <c r="VZV2" s="212"/>
      <c r="VZW2" s="212"/>
      <c r="VZX2" s="212"/>
      <c r="VZY2" s="212"/>
      <c r="VZZ2" s="212"/>
      <c r="WAA2" s="212"/>
      <c r="WAB2" s="212"/>
      <c r="WAC2" s="212"/>
      <c r="WAD2" s="212"/>
      <c r="WAE2" s="212"/>
      <c r="WAF2" s="212"/>
      <c r="WAG2" s="212"/>
      <c r="WAH2" s="212"/>
      <c r="WAI2" s="212"/>
      <c r="WAJ2" s="212"/>
      <c r="WAK2" s="212"/>
      <c r="WAL2" s="212"/>
      <c r="WAM2" s="212"/>
      <c r="WAN2" s="212"/>
      <c r="WAO2" s="212"/>
      <c r="WAP2" s="212"/>
      <c r="WAQ2" s="212"/>
      <c r="WAR2" s="212"/>
      <c r="WAS2" s="212"/>
      <c r="WAT2" s="212"/>
      <c r="WAU2" s="212"/>
      <c r="WAV2" s="212"/>
      <c r="WAW2" s="212"/>
      <c r="WAX2" s="212"/>
      <c r="WAY2" s="212"/>
      <c r="WAZ2" s="212"/>
      <c r="WBA2" s="212"/>
      <c r="WBB2" s="212"/>
      <c r="WBC2" s="212"/>
      <c r="WBD2" s="212"/>
      <c r="WBE2" s="212"/>
      <c r="WBF2" s="212"/>
      <c r="WBG2" s="212"/>
      <c r="WBH2" s="212"/>
      <c r="WBI2" s="212"/>
      <c r="WBJ2" s="212"/>
      <c r="WBK2" s="212"/>
      <c r="WBL2" s="212"/>
      <c r="WBM2" s="212"/>
      <c r="WBN2" s="212"/>
      <c r="WBO2" s="212"/>
      <c r="WBP2" s="212"/>
      <c r="WBQ2" s="212"/>
      <c r="WBR2" s="212"/>
      <c r="WBS2" s="212"/>
      <c r="WBT2" s="212"/>
      <c r="WBU2" s="212"/>
      <c r="WBV2" s="212"/>
      <c r="WBW2" s="212"/>
      <c r="WBX2" s="212"/>
      <c r="WBY2" s="212"/>
      <c r="WBZ2" s="212"/>
      <c r="WCA2" s="212"/>
      <c r="WCB2" s="212"/>
      <c r="WCC2" s="212"/>
      <c r="WCD2" s="212"/>
      <c r="WCE2" s="212"/>
      <c r="WCF2" s="212"/>
      <c r="WCG2" s="212"/>
      <c r="WCH2" s="212"/>
      <c r="WCI2" s="212"/>
      <c r="WCJ2" s="212"/>
      <c r="WCK2" s="212"/>
      <c r="WCL2" s="212"/>
      <c r="WCM2" s="212"/>
      <c r="WCN2" s="212"/>
      <c r="WCO2" s="212"/>
      <c r="WCP2" s="212"/>
      <c r="WCQ2" s="212"/>
      <c r="WCR2" s="212"/>
      <c r="WCS2" s="212"/>
      <c r="WCT2" s="212"/>
      <c r="WCU2" s="212"/>
      <c r="WCV2" s="212"/>
      <c r="WCW2" s="212"/>
      <c r="WCX2" s="212"/>
      <c r="WCY2" s="212"/>
      <c r="WCZ2" s="212"/>
      <c r="WDA2" s="212"/>
      <c r="WDB2" s="212"/>
      <c r="WDC2" s="212"/>
      <c r="WDD2" s="212"/>
      <c r="WDE2" s="212"/>
      <c r="WDF2" s="212"/>
      <c r="WDG2" s="212"/>
      <c r="WDH2" s="212"/>
      <c r="WDI2" s="212"/>
      <c r="WDJ2" s="212"/>
      <c r="WDK2" s="212"/>
      <c r="WDL2" s="212"/>
      <c r="WDM2" s="212"/>
      <c r="WDN2" s="212"/>
      <c r="WDO2" s="212"/>
      <c r="WDP2" s="212"/>
      <c r="WDQ2" s="212"/>
      <c r="WDR2" s="212"/>
      <c r="WDS2" s="212"/>
      <c r="WDT2" s="212"/>
      <c r="WDU2" s="212"/>
      <c r="WDV2" s="212"/>
      <c r="WDW2" s="212"/>
      <c r="WDX2" s="212"/>
      <c r="WDY2" s="212"/>
      <c r="WDZ2" s="212"/>
      <c r="WEA2" s="212"/>
      <c r="WEB2" s="212"/>
      <c r="WEC2" s="212"/>
      <c r="WED2" s="212"/>
      <c r="WEE2" s="212"/>
      <c r="WEF2" s="212"/>
      <c r="WEG2" s="212"/>
      <c r="WEH2" s="212"/>
      <c r="WEI2" s="212"/>
      <c r="WEJ2" s="212"/>
      <c r="WEK2" s="212"/>
      <c r="WEL2" s="212"/>
      <c r="WEM2" s="212"/>
      <c r="WEN2" s="212"/>
      <c r="WEO2" s="212"/>
      <c r="WEP2" s="212"/>
      <c r="WEQ2" s="212"/>
      <c r="WER2" s="212"/>
      <c r="WES2" s="212"/>
      <c r="WET2" s="212"/>
      <c r="WEU2" s="212"/>
      <c r="WEV2" s="212"/>
      <c r="WEW2" s="212"/>
      <c r="WEX2" s="212"/>
      <c r="WEY2" s="212"/>
      <c r="WEZ2" s="212"/>
      <c r="WFA2" s="212"/>
      <c r="WFB2" s="212"/>
      <c r="WFC2" s="212"/>
      <c r="WFD2" s="212"/>
      <c r="WFE2" s="212"/>
      <c r="WFF2" s="212"/>
      <c r="WFG2" s="212"/>
      <c r="WFH2" s="212"/>
      <c r="WFI2" s="212"/>
      <c r="WFJ2" s="212"/>
      <c r="WFK2" s="212"/>
      <c r="WFL2" s="212"/>
      <c r="WFM2" s="212"/>
      <c r="WFN2" s="212"/>
      <c r="WFO2" s="212"/>
      <c r="WFP2" s="212"/>
      <c r="WFQ2" s="212"/>
      <c r="WFR2" s="212"/>
      <c r="WFS2" s="212"/>
      <c r="WFT2" s="212"/>
      <c r="WFU2" s="212"/>
      <c r="WFV2" s="212"/>
      <c r="WFW2" s="212"/>
      <c r="WFX2" s="212"/>
      <c r="WFY2" s="212"/>
      <c r="WFZ2" s="212"/>
      <c r="WGA2" s="212"/>
      <c r="WGB2" s="212"/>
      <c r="WGC2" s="212"/>
      <c r="WGD2" s="212"/>
      <c r="WGE2" s="212"/>
      <c r="WGF2" s="212"/>
      <c r="WGG2" s="212"/>
      <c r="WGH2" s="212"/>
      <c r="WGI2" s="212"/>
      <c r="WGJ2" s="212"/>
      <c r="WGK2" s="212"/>
      <c r="WGL2" s="212"/>
      <c r="WGM2" s="212"/>
      <c r="WGN2" s="212"/>
      <c r="WGO2" s="212"/>
      <c r="WGP2" s="212"/>
      <c r="WGQ2" s="212"/>
      <c r="WGR2" s="212"/>
      <c r="WGS2" s="212"/>
      <c r="WGT2" s="212"/>
      <c r="WGU2" s="212"/>
      <c r="WGV2" s="212"/>
      <c r="WGW2" s="212"/>
      <c r="WGX2" s="212"/>
      <c r="WGY2" s="212"/>
      <c r="WGZ2" s="212"/>
      <c r="WHA2" s="212"/>
      <c r="WHB2" s="212"/>
      <c r="WHC2" s="212"/>
      <c r="WHD2" s="212"/>
      <c r="WHE2" s="212"/>
      <c r="WHF2" s="212"/>
      <c r="WHG2" s="212"/>
      <c r="WHH2" s="212"/>
      <c r="WHI2" s="212"/>
      <c r="WHJ2" s="212"/>
      <c r="WHK2" s="212"/>
      <c r="WHL2" s="212"/>
      <c r="WHM2" s="212"/>
      <c r="WHN2" s="212"/>
      <c r="WHO2" s="212"/>
      <c r="WHP2" s="212"/>
      <c r="WHQ2" s="212"/>
      <c r="WHR2" s="212"/>
      <c r="WHS2" s="212"/>
      <c r="WHT2" s="212"/>
      <c r="WHU2" s="212"/>
      <c r="WHV2" s="212"/>
      <c r="WHW2" s="212"/>
      <c r="WHX2" s="212"/>
      <c r="WHY2" s="212"/>
      <c r="WHZ2" s="212"/>
      <c r="WIA2" s="212"/>
      <c r="WIB2" s="212"/>
      <c r="WIC2" s="212"/>
      <c r="WID2" s="212"/>
      <c r="WIE2" s="212"/>
      <c r="WIF2" s="212"/>
      <c r="WIG2" s="212"/>
      <c r="WIH2" s="212"/>
      <c r="WII2" s="212"/>
      <c r="WIJ2" s="212"/>
      <c r="WIK2" s="212"/>
      <c r="WIL2" s="212"/>
      <c r="WIM2" s="212"/>
      <c r="WIN2" s="212"/>
      <c r="WIO2" s="212"/>
      <c r="WIP2" s="212"/>
      <c r="WIQ2" s="212"/>
      <c r="WIR2" s="212"/>
      <c r="WIS2" s="212"/>
      <c r="WIT2" s="212"/>
      <c r="WIU2" s="212"/>
      <c r="WIV2" s="212"/>
      <c r="WIW2" s="212"/>
      <c r="WIX2" s="212"/>
      <c r="WIY2" s="212"/>
      <c r="WIZ2" s="212"/>
      <c r="WJA2" s="212"/>
      <c r="WJB2" s="212"/>
      <c r="WJC2" s="212"/>
      <c r="WJD2" s="212"/>
      <c r="WJE2" s="212"/>
      <c r="WJF2" s="212"/>
      <c r="WJG2" s="212"/>
      <c r="WJH2" s="212"/>
      <c r="WJI2" s="212"/>
      <c r="WJJ2" s="212"/>
      <c r="WJK2" s="212"/>
      <c r="WJL2" s="212"/>
      <c r="WJM2" s="212"/>
      <c r="WJN2" s="212"/>
      <c r="WJO2" s="212"/>
      <c r="WJP2" s="212"/>
      <c r="WJQ2" s="212"/>
      <c r="WJR2" s="212"/>
      <c r="WJS2" s="212"/>
      <c r="WJT2" s="212"/>
      <c r="WJU2" s="212"/>
      <c r="WJV2" s="212"/>
      <c r="WJW2" s="212"/>
      <c r="WJX2" s="212"/>
      <c r="WJY2" s="212"/>
      <c r="WJZ2" s="212"/>
      <c r="WKA2" s="212"/>
      <c r="WKB2" s="212"/>
      <c r="WKC2" s="212"/>
      <c r="WKD2" s="212"/>
      <c r="WKE2" s="212"/>
      <c r="WKF2" s="212"/>
      <c r="WKG2" s="212"/>
      <c r="WKH2" s="212"/>
      <c r="WKI2" s="212"/>
      <c r="WKJ2" s="212"/>
      <c r="WKK2" s="212"/>
      <c r="WKL2" s="212"/>
      <c r="WKM2" s="212"/>
      <c r="WKN2" s="212"/>
      <c r="WKO2" s="212"/>
      <c r="WKP2" s="212"/>
      <c r="WKQ2" s="212"/>
      <c r="WKR2" s="212"/>
      <c r="WKS2" s="212"/>
      <c r="WKT2" s="212"/>
      <c r="WKU2" s="212"/>
      <c r="WKV2" s="212"/>
      <c r="WKW2" s="212"/>
      <c r="WKX2" s="212"/>
      <c r="WKY2" s="212"/>
      <c r="WKZ2" s="212"/>
      <c r="WLA2" s="212"/>
      <c r="WLB2" s="212"/>
      <c r="WLC2" s="212"/>
      <c r="WLD2" s="212"/>
      <c r="WLE2" s="212"/>
      <c r="WLF2" s="212"/>
      <c r="WLG2" s="212"/>
      <c r="WLH2" s="212"/>
      <c r="WLI2" s="212"/>
      <c r="WLJ2" s="212"/>
      <c r="WLK2" s="212"/>
      <c r="WLL2" s="212"/>
      <c r="WLM2" s="212"/>
      <c r="WLN2" s="212"/>
      <c r="WLO2" s="212"/>
      <c r="WLP2" s="212"/>
      <c r="WLQ2" s="212"/>
      <c r="WLR2" s="212"/>
      <c r="WLS2" s="212"/>
      <c r="WLT2" s="212"/>
      <c r="WLU2" s="212"/>
      <c r="WLV2" s="212"/>
      <c r="WLW2" s="212"/>
      <c r="WLX2" s="212"/>
      <c r="WLY2" s="212"/>
      <c r="WLZ2" s="212"/>
      <c r="WMA2" s="212"/>
      <c r="WMB2" s="212"/>
      <c r="WMC2" s="212"/>
      <c r="WMD2" s="212"/>
      <c r="WME2" s="212"/>
      <c r="WMF2" s="212"/>
      <c r="WMG2" s="212"/>
      <c r="WMH2" s="212"/>
      <c r="WMI2" s="212"/>
      <c r="WMJ2" s="212"/>
      <c r="WMK2" s="212"/>
      <c r="WML2" s="212"/>
      <c r="WMM2" s="212"/>
      <c r="WMN2" s="212"/>
      <c r="WMO2" s="212"/>
      <c r="WMP2" s="212"/>
      <c r="WMQ2" s="212"/>
      <c r="WMR2" s="212"/>
      <c r="WMS2" s="212"/>
      <c r="WMT2" s="212"/>
      <c r="WMU2" s="212"/>
      <c r="WMV2" s="212"/>
      <c r="WMW2" s="212"/>
      <c r="WMX2" s="212"/>
      <c r="WMY2" s="212"/>
      <c r="WMZ2" s="212"/>
      <c r="WNA2" s="212"/>
      <c r="WNB2" s="212"/>
      <c r="WNC2" s="212"/>
      <c r="WND2" s="212"/>
      <c r="WNE2" s="212"/>
      <c r="WNF2" s="212"/>
      <c r="WNG2" s="212"/>
      <c r="WNH2" s="212"/>
      <c r="WNI2" s="212"/>
      <c r="WNJ2" s="212"/>
      <c r="WNK2" s="212"/>
      <c r="WNL2" s="212"/>
      <c r="WNM2" s="212"/>
      <c r="WNN2" s="212"/>
      <c r="WNO2" s="212"/>
      <c r="WNP2" s="212"/>
      <c r="WNQ2" s="212"/>
      <c r="WNR2" s="212"/>
      <c r="WNS2" s="212"/>
      <c r="WNT2" s="212"/>
      <c r="WNU2" s="212"/>
      <c r="WNV2" s="212"/>
      <c r="WNW2" s="212"/>
      <c r="WNX2" s="212"/>
      <c r="WNY2" s="212"/>
      <c r="WNZ2" s="212"/>
      <c r="WOA2" s="212"/>
      <c r="WOB2" s="212"/>
      <c r="WOC2" s="212"/>
      <c r="WOD2" s="212"/>
      <c r="WOE2" s="212"/>
      <c r="WOF2" s="212"/>
      <c r="WOG2" s="212"/>
      <c r="WOH2" s="212"/>
      <c r="WOI2" s="212"/>
      <c r="WOJ2" s="212"/>
      <c r="WOK2" s="212"/>
      <c r="WOL2" s="212"/>
      <c r="WOM2" s="212"/>
      <c r="WON2" s="212"/>
      <c r="WOO2" s="212"/>
      <c r="WOP2" s="212"/>
      <c r="WOQ2" s="212"/>
      <c r="WOR2" s="212"/>
      <c r="WOS2" s="212"/>
      <c r="WOT2" s="212"/>
      <c r="WOU2" s="212"/>
      <c r="WOV2" s="212"/>
      <c r="WOW2" s="212"/>
      <c r="WOX2" s="212"/>
      <c r="WOY2" s="212"/>
      <c r="WOZ2" s="212"/>
      <c r="WPA2" s="212"/>
      <c r="WPB2" s="212"/>
      <c r="WPC2" s="212"/>
      <c r="WPD2" s="212"/>
      <c r="WPE2" s="212"/>
      <c r="WPF2" s="212"/>
      <c r="WPG2" s="212"/>
      <c r="WPH2" s="212"/>
      <c r="WPI2" s="212"/>
      <c r="WPJ2" s="212"/>
      <c r="WPK2" s="212"/>
      <c r="WPL2" s="212"/>
      <c r="WPM2" s="212"/>
      <c r="WPN2" s="212"/>
      <c r="WPO2" s="212"/>
      <c r="WPP2" s="212"/>
      <c r="WPQ2" s="212"/>
      <c r="WPR2" s="212"/>
      <c r="WPS2" s="212"/>
      <c r="WPT2" s="212"/>
      <c r="WPU2" s="212"/>
      <c r="WPV2" s="212"/>
      <c r="WPW2" s="212"/>
      <c r="WPX2" s="212"/>
      <c r="WPY2" s="212"/>
      <c r="WPZ2" s="212"/>
      <c r="WQA2" s="212"/>
      <c r="WQB2" s="212"/>
      <c r="WQC2" s="212"/>
      <c r="WQD2" s="212"/>
      <c r="WQE2" s="212"/>
      <c r="WQF2" s="212"/>
      <c r="WQG2" s="212"/>
      <c r="WQH2" s="212"/>
      <c r="WQI2" s="212"/>
      <c r="WQJ2" s="212"/>
      <c r="WQK2" s="212"/>
      <c r="WQL2" s="212"/>
      <c r="WQM2" s="212"/>
      <c r="WQN2" s="212"/>
      <c r="WQO2" s="212"/>
      <c r="WQP2" s="212"/>
      <c r="WQQ2" s="212"/>
      <c r="WQR2" s="212"/>
      <c r="WQS2" s="212"/>
      <c r="WQT2" s="212"/>
      <c r="WQU2" s="212"/>
      <c r="WQV2" s="212"/>
      <c r="WQW2" s="212"/>
      <c r="WQX2" s="212"/>
      <c r="WQY2" s="212"/>
      <c r="WQZ2" s="212"/>
      <c r="WRA2" s="212"/>
      <c r="WRB2" s="212"/>
      <c r="WRC2" s="212"/>
      <c r="WRD2" s="212"/>
      <c r="WRE2" s="212"/>
      <c r="WRF2" s="212"/>
      <c r="WRG2" s="212"/>
      <c r="WRH2" s="212"/>
      <c r="WRI2" s="212"/>
      <c r="WRJ2" s="212"/>
      <c r="WRK2" s="212"/>
      <c r="WRL2" s="212"/>
      <c r="WRM2" s="212"/>
      <c r="WRN2" s="212"/>
      <c r="WRO2" s="212"/>
      <c r="WRP2" s="212"/>
      <c r="WRQ2" s="212"/>
      <c r="WRR2" s="212"/>
      <c r="WRS2" s="212"/>
      <c r="WRT2" s="212"/>
      <c r="WRU2" s="212"/>
      <c r="WRV2" s="212"/>
      <c r="WRW2" s="212"/>
      <c r="WRX2" s="212"/>
      <c r="WRY2" s="212"/>
      <c r="WRZ2" s="212"/>
      <c r="WSA2" s="212"/>
      <c r="WSB2" s="212"/>
      <c r="WSC2" s="212"/>
      <c r="WSD2" s="212"/>
      <c r="WSE2" s="212"/>
      <c r="WSF2" s="212"/>
      <c r="WSG2" s="212"/>
      <c r="WSH2" s="212"/>
      <c r="WSI2" s="212"/>
      <c r="WSJ2" s="212"/>
      <c r="WSK2" s="212"/>
      <c r="WSL2" s="212"/>
      <c r="WSM2" s="212"/>
      <c r="WSN2" s="212"/>
      <c r="WSO2" s="212"/>
      <c r="WSP2" s="212"/>
      <c r="WSQ2" s="212"/>
      <c r="WSR2" s="212"/>
      <c r="WSS2" s="212"/>
      <c r="WST2" s="212"/>
      <c r="WSU2" s="212"/>
      <c r="WSV2" s="212"/>
      <c r="WSW2" s="212"/>
      <c r="WSX2" s="212"/>
      <c r="WSY2" s="212"/>
      <c r="WSZ2" s="212"/>
      <c r="WTA2" s="212"/>
      <c r="WTB2" s="212"/>
      <c r="WTC2" s="212"/>
      <c r="WTD2" s="212"/>
      <c r="WTE2" s="212"/>
      <c r="WTF2" s="212"/>
      <c r="WTG2" s="212"/>
      <c r="WTH2" s="212"/>
      <c r="WTI2" s="212"/>
      <c r="WTJ2" s="212"/>
      <c r="WTK2" s="212"/>
      <c r="WTL2" s="212"/>
      <c r="WTM2" s="212"/>
      <c r="WTN2" s="212"/>
      <c r="WTO2" s="212"/>
      <c r="WTP2" s="212"/>
      <c r="WTQ2" s="212"/>
      <c r="WTR2" s="212"/>
      <c r="WTS2" s="212"/>
      <c r="WTT2" s="212"/>
      <c r="WTU2" s="212"/>
      <c r="WTV2" s="212"/>
      <c r="WTW2" s="212"/>
      <c r="WTX2" s="212"/>
      <c r="WTY2" s="212"/>
      <c r="WTZ2" s="212"/>
      <c r="WUA2" s="212"/>
      <c r="WUB2" s="212"/>
      <c r="WUC2" s="212"/>
      <c r="WUD2" s="212"/>
      <c r="WUE2" s="212"/>
      <c r="WUF2" s="212"/>
      <c r="WUG2" s="212"/>
      <c r="WUH2" s="212"/>
      <c r="WUI2" s="212"/>
      <c r="WUJ2" s="212"/>
      <c r="WUK2" s="212"/>
      <c r="WUL2" s="212"/>
      <c r="WUM2" s="212"/>
      <c r="WUN2" s="212"/>
      <c r="WUO2" s="212"/>
      <c r="WUP2" s="212"/>
      <c r="WUQ2" s="212"/>
      <c r="WUR2" s="212"/>
      <c r="WUS2" s="212"/>
      <c r="WUT2" s="212"/>
      <c r="WUU2" s="212"/>
      <c r="WUV2" s="212"/>
      <c r="WUW2" s="212"/>
      <c r="WUX2" s="212"/>
      <c r="WUY2" s="212"/>
      <c r="WUZ2" s="212"/>
      <c r="WVA2" s="212"/>
      <c r="WVB2" s="212"/>
      <c r="WVC2" s="212"/>
      <c r="WVD2" s="212"/>
      <c r="WVE2" s="212"/>
      <c r="WVF2" s="212"/>
      <c r="WVG2" s="212"/>
      <c r="WVH2" s="212"/>
      <c r="WVI2" s="212"/>
      <c r="WVJ2" s="212"/>
      <c r="WVK2" s="212"/>
      <c r="WVL2" s="212"/>
      <c r="WVM2" s="212"/>
      <c r="WVN2" s="212"/>
      <c r="WVO2" s="212"/>
      <c r="WVP2" s="212"/>
      <c r="WVQ2" s="212"/>
      <c r="WVR2" s="212"/>
      <c r="WVS2" s="212"/>
      <c r="WVT2" s="212"/>
      <c r="WVU2" s="212"/>
      <c r="WVV2" s="212"/>
      <c r="WVW2" s="212"/>
      <c r="WVX2" s="212"/>
      <c r="WVY2" s="212"/>
      <c r="WVZ2" s="212"/>
      <c r="WWA2" s="212"/>
      <c r="WWB2" s="212"/>
      <c r="WWC2" s="212"/>
      <c r="WWD2" s="212"/>
      <c r="WWE2" s="212"/>
      <c r="WWF2" s="212"/>
      <c r="WWG2" s="212"/>
      <c r="WWH2" s="212"/>
      <c r="WWI2" s="212"/>
      <c r="WWJ2" s="212"/>
      <c r="WWK2" s="212"/>
      <c r="WWL2" s="212"/>
      <c r="WWM2" s="212"/>
      <c r="WWN2" s="212"/>
      <c r="WWO2" s="212"/>
      <c r="WWP2" s="212"/>
      <c r="WWQ2" s="212"/>
      <c r="WWR2" s="212"/>
      <c r="WWS2" s="212"/>
      <c r="WWT2" s="212"/>
      <c r="WWU2" s="212"/>
      <c r="WWV2" s="212"/>
      <c r="WWW2" s="212"/>
      <c r="WWX2" s="212"/>
      <c r="WWY2" s="212"/>
      <c r="WWZ2" s="212"/>
      <c r="WXA2" s="212"/>
      <c r="WXB2" s="212"/>
      <c r="WXC2" s="212"/>
      <c r="WXD2" s="212"/>
      <c r="WXE2" s="212"/>
      <c r="WXF2" s="212"/>
      <c r="WXG2" s="212"/>
      <c r="WXH2" s="212"/>
      <c r="WXI2" s="212"/>
      <c r="WXJ2" s="212"/>
      <c r="WXK2" s="212"/>
      <c r="WXL2" s="212"/>
      <c r="WXM2" s="212"/>
      <c r="WXN2" s="212"/>
      <c r="WXO2" s="212"/>
      <c r="WXP2" s="212"/>
      <c r="WXQ2" s="212"/>
      <c r="WXR2" s="212"/>
      <c r="WXS2" s="212"/>
      <c r="WXT2" s="212"/>
      <c r="WXU2" s="212"/>
      <c r="WXV2" s="212"/>
      <c r="WXW2" s="212"/>
      <c r="WXX2" s="212"/>
      <c r="WXY2" s="212"/>
      <c r="WXZ2" s="212"/>
      <c r="WYA2" s="212"/>
      <c r="WYB2" s="212"/>
      <c r="WYC2" s="212"/>
      <c r="WYD2" s="212"/>
      <c r="WYE2" s="212"/>
      <c r="WYF2" s="212"/>
      <c r="WYG2" s="212"/>
      <c r="WYH2" s="212"/>
      <c r="WYI2" s="212"/>
      <c r="WYJ2" s="212"/>
      <c r="WYK2" s="212"/>
      <c r="WYL2" s="212"/>
      <c r="WYM2" s="212"/>
      <c r="WYN2" s="212"/>
      <c r="WYO2" s="212"/>
      <c r="WYP2" s="212"/>
      <c r="WYQ2" s="212"/>
      <c r="WYR2" s="212"/>
      <c r="WYS2" s="212"/>
      <c r="WYT2" s="212"/>
      <c r="WYU2" s="212"/>
      <c r="WYV2" s="212"/>
      <c r="WYW2" s="212"/>
      <c r="WYX2" s="212"/>
      <c r="WYY2" s="212"/>
      <c r="WYZ2" s="212"/>
      <c r="WZA2" s="212"/>
      <c r="WZB2" s="212"/>
      <c r="WZC2" s="212"/>
      <c r="WZD2" s="212"/>
      <c r="WZE2" s="212"/>
      <c r="WZF2" s="212"/>
      <c r="WZG2" s="212"/>
      <c r="WZH2" s="212"/>
      <c r="WZI2" s="212"/>
      <c r="WZJ2" s="212"/>
      <c r="WZK2" s="212"/>
      <c r="WZL2" s="212"/>
      <c r="WZM2" s="212"/>
      <c r="WZN2" s="212"/>
      <c r="WZO2" s="212"/>
      <c r="WZP2" s="212"/>
      <c r="WZQ2" s="212"/>
      <c r="WZR2" s="212"/>
      <c r="WZS2" s="212"/>
      <c r="WZT2" s="212"/>
      <c r="WZU2" s="212"/>
      <c r="WZV2" s="212"/>
      <c r="WZW2" s="212"/>
      <c r="WZX2" s="212"/>
      <c r="WZY2" s="212"/>
      <c r="WZZ2" s="212"/>
      <c r="XAA2" s="212"/>
      <c r="XAB2" s="212"/>
      <c r="XAC2" s="212"/>
      <c r="XAD2" s="212"/>
      <c r="XAE2" s="212"/>
      <c r="XAF2" s="212"/>
      <c r="XAG2" s="212"/>
      <c r="XAH2" s="212"/>
      <c r="XAI2" s="212"/>
      <c r="XAJ2" s="212"/>
      <c r="XAK2" s="212"/>
      <c r="XAL2" s="212"/>
      <c r="XAM2" s="212"/>
      <c r="XAN2" s="212"/>
      <c r="XAO2" s="212"/>
      <c r="XAP2" s="212"/>
      <c r="XAQ2" s="212"/>
      <c r="XAR2" s="212"/>
      <c r="XAS2" s="212"/>
      <c r="XAT2" s="212"/>
      <c r="XAU2" s="212"/>
      <c r="XAV2" s="212"/>
      <c r="XAW2" s="212"/>
      <c r="XAX2" s="212"/>
      <c r="XAY2" s="212"/>
      <c r="XAZ2" s="212"/>
      <c r="XBA2" s="212"/>
      <c r="XBB2" s="212"/>
      <c r="XBC2" s="212"/>
      <c r="XBD2" s="212"/>
      <c r="XBE2" s="212"/>
      <c r="XBF2" s="212"/>
      <c r="XBG2" s="212"/>
      <c r="XBH2" s="212"/>
      <c r="XBI2" s="212"/>
      <c r="XBJ2" s="212"/>
      <c r="XBK2" s="212"/>
      <c r="XBL2" s="212"/>
      <c r="XBM2" s="212"/>
      <c r="XBN2" s="212"/>
      <c r="XBO2" s="212"/>
      <c r="XBP2" s="212"/>
      <c r="XBQ2" s="212"/>
      <c r="XBR2" s="212"/>
      <c r="XBS2" s="212"/>
      <c r="XBT2" s="212"/>
      <c r="XBU2" s="212"/>
      <c r="XBV2" s="212"/>
      <c r="XBW2" s="212"/>
      <c r="XBX2" s="212"/>
      <c r="XBY2" s="212"/>
      <c r="XBZ2" s="212"/>
      <c r="XCA2" s="212"/>
      <c r="XCB2" s="212"/>
      <c r="XCC2" s="212"/>
      <c r="XCD2" s="212"/>
      <c r="XCE2" s="212"/>
      <c r="XCF2" s="212"/>
      <c r="XCG2" s="212"/>
      <c r="XCH2" s="212"/>
      <c r="XCI2" s="212"/>
      <c r="XCJ2" s="212"/>
      <c r="XCK2" s="212"/>
      <c r="XCL2" s="212"/>
      <c r="XCM2" s="212"/>
      <c r="XCN2" s="212"/>
      <c r="XCO2" s="212"/>
      <c r="XCP2" s="212"/>
      <c r="XCQ2" s="212"/>
      <c r="XCR2" s="212"/>
      <c r="XCS2" s="212"/>
      <c r="XCT2" s="212"/>
      <c r="XCU2" s="212"/>
      <c r="XCV2" s="212"/>
      <c r="XCW2" s="212"/>
      <c r="XCX2" s="212"/>
      <c r="XCY2" s="212"/>
      <c r="XCZ2" s="212"/>
      <c r="XDA2" s="212"/>
      <c r="XDB2" s="212"/>
      <c r="XDC2" s="212"/>
      <c r="XDD2" s="212"/>
      <c r="XDE2" s="212"/>
      <c r="XDF2" s="212"/>
      <c r="XDG2" s="212"/>
      <c r="XDH2" s="212"/>
      <c r="XDI2" s="212"/>
      <c r="XDJ2" s="212"/>
      <c r="XDK2" s="212"/>
      <c r="XDL2" s="212"/>
      <c r="XDM2" s="212"/>
      <c r="XDN2" s="212"/>
      <c r="XDO2" s="212"/>
      <c r="XDP2" s="212"/>
      <c r="XDQ2" s="212"/>
      <c r="XDR2" s="212"/>
      <c r="XDS2" s="212"/>
      <c r="XDT2" s="212"/>
      <c r="XDU2" s="212"/>
      <c r="XDV2" s="212"/>
      <c r="XDW2" s="212"/>
      <c r="XDX2" s="212"/>
      <c r="XDY2" s="212"/>
      <c r="XDZ2" s="212"/>
      <c r="XEA2" s="212"/>
      <c r="XEB2" s="212"/>
      <c r="XEC2" s="212"/>
      <c r="XED2" s="212"/>
      <c r="XEE2" s="212"/>
      <c r="XEF2" s="212"/>
      <c r="XEG2" s="212"/>
      <c r="XEH2" s="212"/>
      <c r="XEI2" s="212"/>
      <c r="XEJ2" s="212"/>
      <c r="XEK2" s="212"/>
      <c r="XEL2" s="212"/>
      <c r="XEM2" s="212"/>
      <c r="XEN2" s="212"/>
      <c r="XEO2" s="212"/>
      <c r="XEP2" s="212"/>
      <c r="XEQ2" s="212"/>
      <c r="XER2" s="212"/>
      <c r="XES2" s="212"/>
      <c r="XET2" s="212"/>
      <c r="XEU2" s="212"/>
      <c r="XEV2" s="212"/>
      <c r="XEW2" s="212"/>
      <c r="XEX2" s="212"/>
      <c r="XEY2" s="212"/>
      <c r="XEZ2" s="212"/>
      <c r="XFA2" s="212"/>
      <c r="XFB2" s="212"/>
      <c r="XFC2" s="212"/>
      <c r="XFD2" s="212"/>
    </row>
    <row r="3" spans="1:16384" s="1" customFormat="1" ht="20.100000000000001" customHeight="1" x14ac:dyDescent="0.2">
      <c r="A3" s="212" t="s">
        <v>53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1:16384" s="1" customFormat="1" ht="20.100000000000001" customHeight="1" x14ac:dyDescent="0.2">
      <c r="A4" s="213" t="str">
        <f>'Rate Case Constants'!C18</f>
        <v>AS OF APRIL 30, 2020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6384" s="1" customFormat="1" ht="20.100000000000001" customHeight="1" x14ac:dyDescent="0.2">
      <c r="A5" s="60"/>
      <c r="B5" s="60"/>
      <c r="C5" s="60"/>
      <c r="D5" s="60"/>
      <c r="E5" s="60"/>
      <c r="F5" s="60"/>
      <c r="G5" s="60"/>
      <c r="H5" s="60"/>
      <c r="I5" s="109"/>
      <c r="J5" s="109"/>
      <c r="K5" s="60"/>
      <c r="L5" s="60"/>
      <c r="M5" s="60"/>
      <c r="N5" s="60"/>
    </row>
    <row r="6" spans="1:16384" s="1" customFormat="1" ht="20.100000000000001" customHeight="1" x14ac:dyDescent="0.2">
      <c r="A6" s="3" t="s">
        <v>40</v>
      </c>
      <c r="N6" s="4"/>
    </row>
    <row r="7" spans="1:16384" s="1" customFormat="1" ht="20.100000000000001" customHeight="1" x14ac:dyDescent="0.2">
      <c r="A7" s="3" t="s">
        <v>54</v>
      </c>
      <c r="N7" s="4" t="s">
        <v>55</v>
      </c>
    </row>
    <row r="8" spans="1:16384" s="1" customFormat="1" ht="20.100000000000001" customHeight="1" x14ac:dyDescent="0.2">
      <c r="A8" s="1" t="str">
        <f>'Rate Case Constants'!C29</f>
        <v>TYPE OF FILING: _____ ORIGINAL  _____ UPDATED  __X__ REVISED</v>
      </c>
      <c r="N8" s="4" t="s">
        <v>56</v>
      </c>
    </row>
    <row r="9" spans="1:16384" s="1" customFormat="1" ht="20.100000000000001" customHeight="1" x14ac:dyDescent="0.2">
      <c r="A9" s="3" t="s">
        <v>5</v>
      </c>
      <c r="N9" s="5" t="str">
        <f>'Rate Case Constants'!C36</f>
        <v>WITNESS:   D. K. ARBOUGH</v>
      </c>
    </row>
    <row r="10" spans="1:16384" s="1" customFormat="1" ht="20.100000000000001" customHeight="1" x14ac:dyDescent="0.2"/>
    <row r="11" spans="1:16384" ht="66" customHeight="1" x14ac:dyDescent="0.2">
      <c r="A11" s="22" t="s">
        <v>7</v>
      </c>
      <c r="B11" s="22" t="s">
        <v>57</v>
      </c>
      <c r="C11" s="22" t="s">
        <v>58</v>
      </c>
      <c r="D11" s="22" t="s">
        <v>59</v>
      </c>
      <c r="E11" s="22" t="s">
        <v>60</v>
      </c>
      <c r="F11" s="22" t="s">
        <v>61</v>
      </c>
      <c r="G11" s="22" t="s">
        <v>156</v>
      </c>
      <c r="H11" s="22" t="s">
        <v>172</v>
      </c>
      <c r="I11" s="22" t="s">
        <v>169</v>
      </c>
      <c r="J11" s="22" t="s">
        <v>158</v>
      </c>
      <c r="K11" s="22" t="s">
        <v>62</v>
      </c>
      <c r="L11" s="22" t="s">
        <v>63</v>
      </c>
      <c r="M11" s="22" t="s">
        <v>64</v>
      </c>
      <c r="N11" s="22" t="s">
        <v>65</v>
      </c>
    </row>
    <row r="12" spans="1:16384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66</v>
      </c>
      <c r="G12" s="9" t="s">
        <v>28</v>
      </c>
      <c r="H12" s="9" t="s">
        <v>159</v>
      </c>
      <c r="I12" s="9" t="s">
        <v>157</v>
      </c>
      <c r="J12" s="9" t="s">
        <v>170</v>
      </c>
      <c r="K12" s="9" t="s">
        <v>31</v>
      </c>
      <c r="L12" s="9" t="s">
        <v>32</v>
      </c>
      <c r="M12" s="9" t="s">
        <v>171</v>
      </c>
      <c r="N12" s="9" t="s">
        <v>67</v>
      </c>
    </row>
    <row r="13" spans="1:16384" ht="18.95" customHeight="1" x14ac:dyDescent="0.2">
      <c r="A13" s="8"/>
      <c r="B13" s="10"/>
      <c r="C13" s="10"/>
      <c r="D13" s="11" t="s">
        <v>37</v>
      </c>
      <c r="E13" s="11" t="s">
        <v>37</v>
      </c>
      <c r="F13" s="11" t="s">
        <v>37</v>
      </c>
      <c r="G13" s="11" t="s">
        <v>36</v>
      </c>
      <c r="H13" s="11" t="s">
        <v>37</v>
      </c>
      <c r="I13" s="11" t="s">
        <v>37</v>
      </c>
      <c r="J13" s="11" t="s">
        <v>37</v>
      </c>
      <c r="K13" s="11"/>
      <c r="L13" s="11" t="s">
        <v>36</v>
      </c>
      <c r="M13" s="11" t="s">
        <v>36</v>
      </c>
      <c r="N13" s="11" t="s">
        <v>36</v>
      </c>
    </row>
    <row r="14" spans="1:16384" ht="18.95" customHeight="1" x14ac:dyDescent="0.2">
      <c r="A14" s="12"/>
      <c r="B14" s="13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S14" s="1" t="s">
        <v>155</v>
      </c>
    </row>
    <row r="15" spans="1:16384" ht="18.95" customHeight="1" x14ac:dyDescent="0.2">
      <c r="A15" s="12">
        <v>1</v>
      </c>
      <c r="B15" s="13" t="s">
        <v>68</v>
      </c>
      <c r="C15" s="15" t="s">
        <v>69</v>
      </c>
      <c r="D15" s="14">
        <f>+'SCH J-2'!C41</f>
        <v>116497357.31583801</v>
      </c>
      <c r="E15" s="14">
        <f>S15</f>
        <v>-8667.3015391541412</v>
      </c>
      <c r="F15" s="14">
        <f>SUM(D15:E15)</f>
        <v>116488690.01429886</v>
      </c>
      <c r="G15" s="34">
        <f>'SCH B-1.1 F'!D49</f>
        <v>0.93769999999999998</v>
      </c>
      <c r="H15" s="14">
        <f>F15*G15</f>
        <v>109231444.62640804</v>
      </c>
      <c r="I15" s="14">
        <f>$K15*I$21</f>
        <v>-24788599.357105549</v>
      </c>
      <c r="J15" s="14">
        <f>SUM(H15:I15)</f>
        <v>84442845.269302487</v>
      </c>
      <c r="K15" s="34">
        <f>H15/H$21</f>
        <v>2.0218117704749919E-2</v>
      </c>
      <c r="L15" s="34">
        <f>+'SCH J-2'!C43</f>
        <v>3.4922000000000002E-2</v>
      </c>
      <c r="M15" s="34">
        <f>K15*L15</f>
        <v>7.0605710648527671E-4</v>
      </c>
      <c r="N15" s="34">
        <f>'SCH J-1.1|J-1.2'!M16</f>
        <v>2.8368125027054283E-4</v>
      </c>
      <c r="Q15" s="34"/>
      <c r="R15" s="34">
        <f>D15/D$21</f>
        <v>2.0216983263952892E-2</v>
      </c>
      <c r="S15" s="14">
        <f>$S$21*R15</f>
        <v>-8667.3015391541412</v>
      </c>
    </row>
    <row r="16" spans="1:16384" ht="18.95" customHeight="1" x14ac:dyDescent="0.2">
      <c r="A16" s="12"/>
      <c r="B16" s="13"/>
      <c r="C16" s="15"/>
      <c r="D16" s="14"/>
      <c r="E16" s="14"/>
      <c r="F16" s="14"/>
      <c r="G16" s="23"/>
      <c r="H16" s="14"/>
      <c r="I16" s="14"/>
      <c r="J16" s="14"/>
      <c r="K16" s="34"/>
      <c r="L16" s="23"/>
      <c r="M16" s="34"/>
      <c r="N16" s="23"/>
      <c r="Q16" s="34"/>
      <c r="R16" s="34"/>
      <c r="S16" s="14"/>
    </row>
    <row r="17" spans="1:19" ht="18.95" customHeight="1" x14ac:dyDescent="0.2">
      <c r="A17" s="12">
        <v>2</v>
      </c>
      <c r="B17" s="13" t="s">
        <v>70</v>
      </c>
      <c r="C17" s="15" t="s">
        <v>71</v>
      </c>
      <c r="D17" s="14">
        <f>+'SCH J-3'!J82</f>
        <v>2608922195.8647714</v>
      </c>
      <c r="E17" s="107">
        <f>S17</f>
        <v>-194101.53058191261</v>
      </c>
      <c r="F17" s="14">
        <f>SUM(D17:E17)</f>
        <v>2608728094.3341894</v>
      </c>
      <c r="G17" s="35">
        <f>$G15</f>
        <v>0.93769999999999998</v>
      </c>
      <c r="H17" s="14">
        <f>F17*G17</f>
        <v>2446204334.0571694</v>
      </c>
      <c r="I17" s="14">
        <f>$K17*I$21</f>
        <v>-555132996.63802469</v>
      </c>
      <c r="J17" s="14">
        <f>SUM(H17:I17)</f>
        <v>1891071337.4191446</v>
      </c>
      <c r="K17" s="34">
        <f>H17/H$21</f>
        <v>0.45277847715913344</v>
      </c>
      <c r="L17" s="35">
        <f>+'SCH J-3'!P84</f>
        <v>4.4126744700702769E-2</v>
      </c>
      <c r="M17" s="34">
        <f>K17*L17</f>
        <v>1.997964026757406E-2</v>
      </c>
      <c r="N17" s="34">
        <f>'SCH J-1.1|J-1.2'!M18</f>
        <v>2.0209381505836843E-2</v>
      </c>
      <c r="Q17" s="34"/>
      <c r="R17" s="34">
        <f>D17/D$21</f>
        <v>0.45275307170922924</v>
      </c>
      <c r="S17" s="14">
        <f>$S$21*R17</f>
        <v>-194101.53058191261</v>
      </c>
    </row>
    <row r="18" spans="1:19" ht="18.95" customHeight="1" x14ac:dyDescent="0.2">
      <c r="A18" s="12"/>
      <c r="B18" s="13"/>
      <c r="C18" s="15"/>
      <c r="D18" s="17"/>
      <c r="E18" s="17"/>
      <c r="F18" s="17"/>
      <c r="G18" s="24"/>
      <c r="H18" s="17"/>
      <c r="I18" s="17"/>
      <c r="J18" s="17"/>
      <c r="K18" s="55"/>
      <c r="L18" s="24"/>
      <c r="M18" s="55"/>
      <c r="N18" s="24"/>
      <c r="Q18" s="55"/>
      <c r="R18" s="55"/>
      <c r="S18" s="17"/>
    </row>
    <row r="19" spans="1:19" ht="18.95" customHeight="1" x14ac:dyDescent="0.2">
      <c r="A19" s="12">
        <v>3</v>
      </c>
      <c r="B19" s="13" t="s">
        <v>72</v>
      </c>
      <c r="C19" s="15"/>
      <c r="D19" s="25">
        <f>BS!$AD$162*1000</f>
        <v>3036931624.2848301</v>
      </c>
      <c r="E19" s="141">
        <f>(-(1295.8*0.2495))*1000+S19</f>
        <v>-549247.15787893324</v>
      </c>
      <c r="F19" s="25">
        <f>SUM(D19:E19)</f>
        <v>3036382377.1269512</v>
      </c>
      <c r="G19" s="35">
        <f>$G17</f>
        <v>0.93769999999999998</v>
      </c>
      <c r="H19" s="25">
        <f>F19*G19</f>
        <v>2847215755.0319419</v>
      </c>
      <c r="I19" s="25">
        <f>$K19*I$21</f>
        <v>-646137116.24997008</v>
      </c>
      <c r="J19" s="25">
        <f>SUM(H19:I19)</f>
        <v>2201078638.7819719</v>
      </c>
      <c r="K19" s="56">
        <f>H19/H$21</f>
        <v>0.52700340513611665</v>
      </c>
      <c r="L19" s="34">
        <f>'Rate Case Constants'!$C$25</f>
        <v>0.1042</v>
      </c>
      <c r="M19" s="56">
        <f>K19*L19</f>
        <v>5.4913754815183353E-2</v>
      </c>
      <c r="N19" s="56">
        <f>'SCH J-1.1|J-1.2'!M20</f>
        <v>5.5286442760373165E-2</v>
      </c>
      <c r="Q19" s="34"/>
      <c r="R19" s="56">
        <f>D19/D$21</f>
        <v>0.52702994502681799</v>
      </c>
      <c r="S19" s="25">
        <f>$S$21*R19</f>
        <v>-225945.05787893329</v>
      </c>
    </row>
    <row r="20" spans="1:19" ht="18.95" customHeight="1" x14ac:dyDescent="0.2">
      <c r="A20" s="12"/>
      <c r="B20" s="13"/>
      <c r="C20" s="15"/>
      <c r="D20" s="14"/>
      <c r="E20" s="14"/>
      <c r="F20" s="14"/>
      <c r="G20" s="23"/>
      <c r="H20" s="14"/>
      <c r="I20" s="14"/>
      <c r="J20" s="14"/>
      <c r="K20" s="34"/>
      <c r="L20" s="23"/>
      <c r="M20" s="34"/>
      <c r="N20" s="23"/>
      <c r="Q20" s="23"/>
      <c r="R20" s="23"/>
      <c r="S20" s="14"/>
    </row>
    <row r="21" spans="1:19" ht="18.95" customHeight="1" thickBot="1" x14ac:dyDescent="0.25">
      <c r="A21" s="12">
        <v>4</v>
      </c>
      <c r="B21" s="13" t="s">
        <v>73</v>
      </c>
      <c r="C21" s="15"/>
      <c r="D21" s="26">
        <f>SUM(D15:D19)</f>
        <v>5762351177.4654388</v>
      </c>
      <c r="E21" s="26">
        <f>SUM(E15:E19)</f>
        <v>-752015.99</v>
      </c>
      <c r="F21" s="26">
        <f>SUM(F15:F19)</f>
        <v>5761599161.4754391</v>
      </c>
      <c r="G21" s="23"/>
      <c r="H21" s="26">
        <f>SUM(H15:H19)</f>
        <v>5402651533.715519</v>
      </c>
      <c r="I21" s="26">
        <f>-('SCH B-1.1 F'!F47+'SCH B-1.1 F'!H47-'SCH B-1.1 F'!L32)</f>
        <v>-1226058712.2451003</v>
      </c>
      <c r="J21" s="26">
        <f>SUM(J15:J19)</f>
        <v>4176592821.4704189</v>
      </c>
      <c r="K21" s="27">
        <f>SUM(K15:K19)</f>
        <v>1</v>
      </c>
      <c r="L21" s="23"/>
      <c r="M21" s="27">
        <f>SUM(M15:M19)</f>
        <v>7.5599452189242689E-2</v>
      </c>
      <c r="N21" s="27">
        <f>SUM(N15:N19)</f>
        <v>7.577950551648055E-2</v>
      </c>
      <c r="Q21" s="34"/>
      <c r="R21" s="27">
        <f>SUM(R15:R19)</f>
        <v>1</v>
      </c>
      <c r="S21" s="26">
        <f>-(BS!AD35+BS!AD39)*1000</f>
        <v>-428713.89</v>
      </c>
    </row>
    <row r="22" spans="1:19" ht="18.95" customHeight="1" thickTop="1" x14ac:dyDescent="0.2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S22" s="107">
        <f>SUM(S15:S19)</f>
        <v>-428713.89</v>
      </c>
    </row>
    <row r="23" spans="1:19" s="1" customFormat="1" ht="20.100000000000001" customHeight="1" x14ac:dyDescent="0.2">
      <c r="A23" s="212" t="str">
        <f>A1</f>
        <v>KENTUCKY UTILITIES COMPANY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8"/>
    </row>
    <row r="24" spans="1:19" s="1" customFormat="1" ht="20.100000000000001" customHeight="1" x14ac:dyDescent="0.2">
      <c r="A24" s="212" t="str">
        <f t="shared" ref="A24:A25" si="0">A2</f>
        <v>CASE NO. 2018-00294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8"/>
    </row>
    <row r="25" spans="1:19" s="1" customFormat="1" ht="20.100000000000001" customHeight="1" x14ac:dyDescent="0.2">
      <c r="A25" s="212" t="str">
        <f t="shared" si="0"/>
        <v>COST OF CAPITAL SUMMARY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8"/>
    </row>
    <row r="26" spans="1:19" s="1" customFormat="1" ht="20.100000000000001" customHeight="1" x14ac:dyDescent="0.2">
      <c r="A26" s="213" t="str">
        <f>'Rate Case Constants'!C12</f>
        <v>AS OF DECEMBER 31, 2018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8"/>
    </row>
    <row r="27" spans="1:19" s="1" customFormat="1" ht="20.100000000000001" customHeight="1" x14ac:dyDescent="0.2">
      <c r="A27" s="60"/>
      <c r="B27" s="60"/>
      <c r="C27" s="60"/>
      <c r="D27" s="60"/>
      <c r="E27" s="60"/>
      <c r="F27" s="60"/>
      <c r="G27" s="60"/>
      <c r="H27" s="60"/>
      <c r="I27" s="109"/>
      <c r="J27" s="109"/>
      <c r="K27" s="60"/>
      <c r="L27" s="60"/>
      <c r="M27" s="60"/>
      <c r="N27" s="60"/>
    </row>
    <row r="28" spans="1:19" s="1" customFormat="1" ht="20.100000000000001" customHeight="1" x14ac:dyDescent="0.2">
      <c r="A28" s="3" t="s">
        <v>1</v>
      </c>
      <c r="M28" s="4"/>
    </row>
    <row r="29" spans="1:19" s="1" customFormat="1" ht="20.100000000000001" customHeight="1" x14ac:dyDescent="0.2">
      <c r="A29" s="3" t="s">
        <v>74</v>
      </c>
      <c r="M29" s="4" t="s">
        <v>55</v>
      </c>
    </row>
    <row r="30" spans="1:19" s="1" customFormat="1" ht="20.100000000000001" customHeight="1" x14ac:dyDescent="0.2">
      <c r="A30" s="1" t="str">
        <f>'Rate Case Constants'!C29</f>
        <v>TYPE OF FILING: _____ ORIGINAL  _____ UPDATED  __X__ REVISED</v>
      </c>
      <c r="M30" s="4" t="s">
        <v>75</v>
      </c>
    </row>
    <row r="31" spans="1:19" s="1" customFormat="1" ht="20.100000000000001" customHeight="1" x14ac:dyDescent="0.2">
      <c r="A31" s="3" t="s">
        <v>5</v>
      </c>
      <c r="M31" s="5" t="str">
        <f>$N$9</f>
        <v>WITNESS:   D. K. ARBOUGH</v>
      </c>
    </row>
    <row r="32" spans="1:19" s="1" customFormat="1" ht="20.100000000000001" customHeight="1" x14ac:dyDescent="0.2"/>
    <row r="33" spans="1:19" ht="66" customHeight="1" x14ac:dyDescent="0.2">
      <c r="A33" s="22" t="s">
        <v>7</v>
      </c>
      <c r="B33" s="22" t="s">
        <v>57</v>
      </c>
      <c r="C33" s="22" t="s">
        <v>58</v>
      </c>
      <c r="D33" s="22" t="s">
        <v>59</v>
      </c>
      <c r="E33" s="22" t="s">
        <v>60</v>
      </c>
      <c r="F33" s="22" t="s">
        <v>61</v>
      </c>
      <c r="G33" s="22" t="s">
        <v>156</v>
      </c>
      <c r="H33" s="22" t="s">
        <v>172</v>
      </c>
      <c r="I33" s="22" t="s">
        <v>169</v>
      </c>
      <c r="J33" s="22" t="s">
        <v>158</v>
      </c>
      <c r="K33" s="22" t="s">
        <v>62</v>
      </c>
      <c r="L33" s="22" t="s">
        <v>63</v>
      </c>
      <c r="M33" s="22" t="s">
        <v>64</v>
      </c>
      <c r="N33" s="15"/>
    </row>
    <row r="34" spans="1:19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66</v>
      </c>
      <c r="G34" s="9" t="s">
        <v>28</v>
      </c>
      <c r="H34" s="9" t="s">
        <v>159</v>
      </c>
      <c r="I34" s="9" t="s">
        <v>157</v>
      </c>
      <c r="J34" s="9" t="s">
        <v>170</v>
      </c>
      <c r="K34" s="9" t="s">
        <v>31</v>
      </c>
      <c r="L34" s="9" t="s">
        <v>32</v>
      </c>
      <c r="M34" s="9" t="s">
        <v>171</v>
      </c>
      <c r="N34" s="9"/>
    </row>
    <row r="35" spans="1:19" ht="18.95" customHeight="1" x14ac:dyDescent="0.2">
      <c r="A35" s="8"/>
      <c r="B35" s="10"/>
      <c r="C35" s="10"/>
      <c r="D35" s="11" t="s">
        <v>37</v>
      </c>
      <c r="E35" s="11" t="s">
        <v>37</v>
      </c>
      <c r="F35" s="11" t="s">
        <v>37</v>
      </c>
      <c r="G35" s="11" t="s">
        <v>36</v>
      </c>
      <c r="H35" s="11" t="s">
        <v>37</v>
      </c>
      <c r="I35" s="11" t="s">
        <v>37</v>
      </c>
      <c r="J35" s="11" t="s">
        <v>37</v>
      </c>
      <c r="K35" s="11"/>
      <c r="L35" s="11" t="s">
        <v>36</v>
      </c>
      <c r="M35" s="11" t="s">
        <v>36</v>
      </c>
      <c r="N35" s="11"/>
    </row>
    <row r="36" spans="1:19" ht="18.95" customHeight="1" x14ac:dyDescent="0.2">
      <c r="A36" s="12"/>
      <c r="B36" s="13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S36" s="1" t="s">
        <v>155</v>
      </c>
    </row>
    <row r="37" spans="1:19" ht="18.95" customHeight="1" x14ac:dyDescent="0.2">
      <c r="A37" s="12">
        <v>1</v>
      </c>
      <c r="B37" s="13" t="s">
        <v>68</v>
      </c>
      <c r="C37" s="15" t="s">
        <v>69</v>
      </c>
      <c r="D37" s="14">
        <f>+'SCH J-2'!C19</f>
        <v>256558344.68083799</v>
      </c>
      <c r="E37" s="14">
        <f>S37</f>
        <v>-20151.789081211718</v>
      </c>
      <c r="F37" s="14">
        <f>SUM(D37:E37)</f>
        <v>256538192.89175677</v>
      </c>
      <c r="G37" s="34">
        <f>'SCH B-1.1 B'!D49</f>
        <v>0.89219999999999999</v>
      </c>
      <c r="H37" s="14">
        <f>F37*G37</f>
        <v>228883375.69802541</v>
      </c>
      <c r="I37" s="14">
        <f>$K37*I$43</f>
        <v>-52864146.015209362</v>
      </c>
      <c r="J37" s="14">
        <f>SUM(H37:I37)</f>
        <v>176019229.68281603</v>
      </c>
      <c r="K37" s="34">
        <f>H37/H$43</f>
        <v>4.7008000859395688E-2</v>
      </c>
      <c r="L37" s="34">
        <f>+'SCH J-2'!C21</f>
        <v>2.5936299999999999E-2</v>
      </c>
      <c r="M37" s="34">
        <f>K37*L37</f>
        <v>1.2192136126895443E-3</v>
      </c>
      <c r="N37" s="14"/>
      <c r="R37" s="34">
        <f>D37/D$43</f>
        <v>4.7005216185581761E-2</v>
      </c>
      <c r="S37" s="14">
        <f>$S$21*R37</f>
        <v>-20151.789081211718</v>
      </c>
    </row>
    <row r="38" spans="1:19" ht="18.95" customHeight="1" x14ac:dyDescent="0.2">
      <c r="A38" s="12"/>
      <c r="B38" s="13"/>
      <c r="C38" s="15"/>
      <c r="D38" s="14"/>
      <c r="E38" s="14"/>
      <c r="F38" s="14"/>
      <c r="G38" s="34"/>
      <c r="H38" s="14"/>
      <c r="I38" s="14"/>
      <c r="J38" s="14"/>
      <c r="K38" s="34"/>
      <c r="L38" s="34"/>
      <c r="M38" s="34"/>
      <c r="N38" s="14"/>
      <c r="R38" s="34"/>
      <c r="S38" s="14"/>
    </row>
    <row r="39" spans="1:19" ht="18.95" customHeight="1" x14ac:dyDescent="0.2">
      <c r="A39" s="12">
        <v>2</v>
      </c>
      <c r="B39" s="13" t="s">
        <v>70</v>
      </c>
      <c r="C39" s="15" t="s">
        <v>71</v>
      </c>
      <c r="D39" s="14">
        <f>+'SCH J-3'!J39</f>
        <v>2308833810.8311186</v>
      </c>
      <c r="E39" s="107">
        <f>S39</f>
        <v>-181351.07644742311</v>
      </c>
      <c r="F39" s="14">
        <f>SUM(D39:E39)</f>
        <v>2308652459.7546711</v>
      </c>
      <c r="G39" s="35">
        <f>G$37</f>
        <v>0.89219999999999999</v>
      </c>
      <c r="H39" s="14">
        <f>F39*G39</f>
        <v>2059779724.5931175</v>
      </c>
      <c r="I39" s="14">
        <f>$K39*I$43</f>
        <v>-475737898.34225029</v>
      </c>
      <c r="J39" s="14">
        <f>SUM(H39:I39)</f>
        <v>1584041826.2508671</v>
      </c>
      <c r="K39" s="34">
        <f>H39/H$43</f>
        <v>0.4230369583135889</v>
      </c>
      <c r="L39" s="35">
        <f>+'SCH J-3'!P41</f>
        <v>4.2282102981460012E-2</v>
      </c>
      <c r="M39" s="34">
        <f>K39*L39</f>
        <v>1.7886892236378772E-2</v>
      </c>
      <c r="R39" s="34">
        <f>D39/D$43</f>
        <v>0.42301189832553154</v>
      </c>
      <c r="S39" s="14">
        <f>$S$21*R39</f>
        <v>-181351.07644742311</v>
      </c>
    </row>
    <row r="40" spans="1:19" ht="18.95" customHeight="1" x14ac:dyDescent="0.2">
      <c r="A40" s="12"/>
      <c r="B40" s="13"/>
      <c r="C40" s="15"/>
      <c r="D40" s="17"/>
      <c r="E40" s="17"/>
      <c r="F40" s="17"/>
      <c r="G40" s="55"/>
      <c r="H40" s="17"/>
      <c r="I40" s="17"/>
      <c r="J40" s="17"/>
      <c r="K40" s="55"/>
      <c r="L40" s="55"/>
      <c r="M40" s="55"/>
      <c r="N40" s="17"/>
      <c r="R40" s="55"/>
      <c r="S40" s="17"/>
    </row>
    <row r="41" spans="1:19" ht="18.95" customHeight="1" x14ac:dyDescent="0.2">
      <c r="A41" s="12">
        <v>3</v>
      </c>
      <c r="B41" s="13" t="s">
        <v>72</v>
      </c>
      <c r="C41" s="15"/>
      <c r="D41" s="25">
        <f>BS!N162*1000</f>
        <v>2892690276.6146703</v>
      </c>
      <c r="E41" s="25">
        <f>(-(1295.8*0.2495))*1000+S41</f>
        <v>-550513.12447136512</v>
      </c>
      <c r="F41" s="25">
        <f>SUM(D41:E41)</f>
        <v>2892139763.4901991</v>
      </c>
      <c r="G41" s="35">
        <f>G$37</f>
        <v>0.89219999999999999</v>
      </c>
      <c r="H41" s="25">
        <f>F41*G41</f>
        <v>2580367096.9859557</v>
      </c>
      <c r="I41" s="25">
        <f>$K41*I$43</f>
        <v>-595975581.76473653</v>
      </c>
      <c r="J41" s="25">
        <f>SUM(H41:I41)</f>
        <v>1984391515.2212191</v>
      </c>
      <c r="K41" s="56">
        <f>H41/H$43</f>
        <v>0.52995504082701539</v>
      </c>
      <c r="L41" s="34">
        <f>'Rate Case Constants'!$C$24</f>
        <v>0.1042</v>
      </c>
      <c r="M41" s="56">
        <f>K41*L41</f>
        <v>5.5221315254175007E-2</v>
      </c>
      <c r="N41" s="14"/>
      <c r="R41" s="56">
        <f>D41/D$43</f>
        <v>0.52998288548888672</v>
      </c>
      <c r="S41" s="25">
        <f>$S$21*R41</f>
        <v>-227211.02447136518</v>
      </c>
    </row>
    <row r="42" spans="1:19" ht="18.95" customHeight="1" x14ac:dyDescent="0.2">
      <c r="A42" s="12"/>
      <c r="B42" s="13"/>
      <c r="C42" s="15"/>
      <c r="D42" s="14"/>
      <c r="E42" s="14"/>
      <c r="F42" s="14"/>
      <c r="G42" s="34"/>
      <c r="H42" s="14"/>
      <c r="I42" s="14"/>
      <c r="J42" s="14"/>
      <c r="K42" s="34"/>
      <c r="L42" s="34"/>
      <c r="M42" s="34"/>
      <c r="N42" s="14"/>
      <c r="R42" s="23"/>
      <c r="S42" s="14"/>
    </row>
    <row r="43" spans="1:19" ht="18.95" customHeight="1" thickBot="1" x14ac:dyDescent="0.25">
      <c r="A43" s="12">
        <v>4</v>
      </c>
      <c r="B43" s="13" t="s">
        <v>73</v>
      </c>
      <c r="C43" s="15"/>
      <c r="D43" s="26">
        <f>SUM(D37:D41)</f>
        <v>5458082432.126627</v>
      </c>
      <c r="E43" s="26">
        <f>SUM(E37:E41)</f>
        <v>-752015.99</v>
      </c>
      <c r="F43" s="26">
        <f>SUM(F37:F41)</f>
        <v>5457330416.1366272</v>
      </c>
      <c r="G43" s="34"/>
      <c r="H43" s="26">
        <f>SUM(H37:H41)</f>
        <v>4869030197.2770987</v>
      </c>
      <c r="I43" s="26">
        <f>-('SCH B-1.1 B'!F47+'SCH B-1.1 B'!H47-'SCH B-1.1 B'!L47)</f>
        <v>-1124577626.1221962</v>
      </c>
      <c r="J43" s="26">
        <f>SUM(J37:J41)</f>
        <v>3744452571.1549025</v>
      </c>
      <c r="K43" s="27">
        <f>SUM(K37:K41)</f>
        <v>1</v>
      </c>
      <c r="L43" s="34"/>
      <c r="M43" s="27">
        <f t="shared" ref="M43" si="1">SUM(M37:M41)</f>
        <v>7.4327421103243321E-2</v>
      </c>
      <c r="N43" s="14"/>
      <c r="R43" s="27">
        <f>SUM(R37:R41)</f>
        <v>1</v>
      </c>
      <c r="S43" s="26">
        <f>-(BS!N35+BS!N39)*1000</f>
        <v>-428713.89</v>
      </c>
    </row>
    <row r="44" spans="1:19" ht="18.95" customHeight="1" thickTop="1" x14ac:dyDescent="0.2">
      <c r="A44" s="12"/>
      <c r="B44" s="13"/>
      <c r="C44" s="15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S44" s="107">
        <f>SUM(S37:S41)</f>
        <v>-428713.89</v>
      </c>
    </row>
    <row r="45" spans="1:19" ht="18.95" customHeight="1" x14ac:dyDescent="0.2">
      <c r="A45" s="12"/>
      <c r="B45" s="13"/>
      <c r="C45" s="15"/>
    </row>
    <row r="46" spans="1:19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9" ht="18.95" customHeight="1" x14ac:dyDescent="0.2">
      <c r="A47" s="12"/>
      <c r="B47" s="13"/>
      <c r="C47" s="15"/>
    </row>
    <row r="48" spans="1:19" ht="18.95" customHeight="1" x14ac:dyDescent="0.2">
      <c r="A48" s="12"/>
      <c r="B48" s="29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8.95" customHeight="1" x14ac:dyDescent="0.2">
      <c r="B49" s="29"/>
      <c r="C49" s="15"/>
    </row>
    <row r="50" spans="1:14" ht="18.95" customHeight="1" x14ac:dyDescent="0.2">
      <c r="A50" s="12"/>
      <c r="B50" s="29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8.95" customHeight="1" x14ac:dyDescent="0.2">
      <c r="B51" s="29"/>
      <c r="C51" s="15"/>
    </row>
    <row r="52" spans="1:14" ht="18.95" customHeight="1" x14ac:dyDescent="0.2">
      <c r="A52" s="12"/>
      <c r="B52" s="29"/>
      <c r="C52" s="1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30"/>
    </row>
    <row r="53" spans="1:14" ht="18.95" customHeight="1" x14ac:dyDescent="0.2">
      <c r="C53" s="15"/>
    </row>
    <row r="54" spans="1:14" ht="18.95" customHeight="1" x14ac:dyDescent="0.2">
      <c r="C54" s="15"/>
    </row>
    <row r="55" spans="1:14" ht="18.95" customHeight="1" x14ac:dyDescent="0.2">
      <c r="C55" s="15"/>
    </row>
    <row r="56" spans="1:14" ht="18.95" customHeight="1" x14ac:dyDescent="0.25"/>
    <row r="57" spans="1:14" ht="18.95" customHeight="1" x14ac:dyDescent="0.25"/>
    <row r="58" spans="1:14" ht="18.95" customHeight="1" x14ac:dyDescent="0.25"/>
    <row r="59" spans="1:14" ht="18.95" customHeight="1" x14ac:dyDescent="0.25"/>
    <row r="60" spans="1:14" ht="18.95" customHeight="1" x14ac:dyDescent="0.25"/>
    <row r="61" spans="1:14" ht="18.95" customHeight="1" x14ac:dyDescent="0.25"/>
    <row r="62" spans="1:14" ht="18.95" customHeight="1" x14ac:dyDescent="0.25"/>
    <row r="63" spans="1:14" ht="18.95" customHeight="1" x14ac:dyDescent="0.25"/>
    <row r="64" spans="1:1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2348">
    <mergeCell ref="CG1:CT1"/>
    <mergeCell ref="CU1:DH1"/>
    <mergeCell ref="DI1:DV1"/>
    <mergeCell ref="DW1:EJ1"/>
    <mergeCell ref="EK1:EX1"/>
    <mergeCell ref="O1:AB1"/>
    <mergeCell ref="AC1:AP1"/>
    <mergeCell ref="AQ1:BD1"/>
    <mergeCell ref="BE1:BR1"/>
    <mergeCell ref="BS1:CF1"/>
    <mergeCell ref="A25:M25"/>
    <mergeCell ref="A26:M26"/>
    <mergeCell ref="A1:N1"/>
    <mergeCell ref="A2:N2"/>
    <mergeCell ref="A3:N3"/>
    <mergeCell ref="A4:N4"/>
    <mergeCell ref="A23:M23"/>
    <mergeCell ref="A24:M24"/>
    <mergeCell ref="CG2:CT2"/>
    <mergeCell ref="CU2:DH2"/>
    <mergeCell ref="DI2:DV2"/>
    <mergeCell ref="DW2:EJ2"/>
    <mergeCell ref="EK2:EX2"/>
    <mergeCell ref="O2:AB2"/>
    <mergeCell ref="AC2:AP2"/>
    <mergeCell ref="AQ2:BD2"/>
    <mergeCell ref="BE2:BR2"/>
    <mergeCell ref="BS2:CF2"/>
    <mergeCell ref="NA1:NN1"/>
    <mergeCell ref="NO1:OB1"/>
    <mergeCell ref="OC1:OP1"/>
    <mergeCell ref="OQ1:PD1"/>
    <mergeCell ref="PE1:PR1"/>
    <mergeCell ref="KI1:KV1"/>
    <mergeCell ref="KW1:LJ1"/>
    <mergeCell ref="LK1:LX1"/>
    <mergeCell ref="LY1:ML1"/>
    <mergeCell ref="MM1:MZ1"/>
    <mergeCell ref="HQ1:ID1"/>
    <mergeCell ref="IE1:IR1"/>
    <mergeCell ref="IS1:JF1"/>
    <mergeCell ref="JG1:JT1"/>
    <mergeCell ref="JU1:KH1"/>
    <mergeCell ref="EY1:FL1"/>
    <mergeCell ref="FM1:FZ1"/>
    <mergeCell ref="GA1:GN1"/>
    <mergeCell ref="GO1:HB1"/>
    <mergeCell ref="HC1:HP1"/>
    <mergeCell ref="XU1:YH1"/>
    <mergeCell ref="YI1:YV1"/>
    <mergeCell ref="YW1:ZJ1"/>
    <mergeCell ref="ZK1:ZX1"/>
    <mergeCell ref="ZY1:AAL1"/>
    <mergeCell ref="VC1:VP1"/>
    <mergeCell ref="VQ1:WD1"/>
    <mergeCell ref="WE1:WR1"/>
    <mergeCell ref="WS1:XF1"/>
    <mergeCell ref="XG1:XT1"/>
    <mergeCell ref="SK1:SX1"/>
    <mergeCell ref="SY1:TL1"/>
    <mergeCell ref="TM1:TZ1"/>
    <mergeCell ref="UA1:UN1"/>
    <mergeCell ref="UO1:VB1"/>
    <mergeCell ref="PS1:QF1"/>
    <mergeCell ref="QG1:QT1"/>
    <mergeCell ref="QU1:RH1"/>
    <mergeCell ref="RI1:RV1"/>
    <mergeCell ref="RW1:SJ1"/>
    <mergeCell ref="AIO1:AJB1"/>
    <mergeCell ref="AJC1:AJP1"/>
    <mergeCell ref="AJQ1:AKD1"/>
    <mergeCell ref="AKE1:AKR1"/>
    <mergeCell ref="AKS1:ALF1"/>
    <mergeCell ref="AFW1:AGJ1"/>
    <mergeCell ref="AGK1:AGX1"/>
    <mergeCell ref="AGY1:AHL1"/>
    <mergeCell ref="AHM1:AHZ1"/>
    <mergeCell ref="AIA1:AIN1"/>
    <mergeCell ref="ADE1:ADR1"/>
    <mergeCell ref="ADS1:AEF1"/>
    <mergeCell ref="AEG1:AET1"/>
    <mergeCell ref="AEU1:AFH1"/>
    <mergeCell ref="AFI1:AFV1"/>
    <mergeCell ref="AAM1:AAZ1"/>
    <mergeCell ref="ABA1:ABN1"/>
    <mergeCell ref="ABO1:ACB1"/>
    <mergeCell ref="ACC1:ACP1"/>
    <mergeCell ref="ACQ1:ADD1"/>
    <mergeCell ref="ATI1:ATV1"/>
    <mergeCell ref="ATW1:AUJ1"/>
    <mergeCell ref="AUK1:AUX1"/>
    <mergeCell ref="AUY1:AVL1"/>
    <mergeCell ref="AVM1:AVZ1"/>
    <mergeCell ref="AQQ1:ARD1"/>
    <mergeCell ref="ARE1:ARR1"/>
    <mergeCell ref="ARS1:ASF1"/>
    <mergeCell ref="ASG1:AST1"/>
    <mergeCell ref="ASU1:ATH1"/>
    <mergeCell ref="ANY1:AOL1"/>
    <mergeCell ref="AOM1:AOZ1"/>
    <mergeCell ref="APA1:APN1"/>
    <mergeCell ref="APO1:AQB1"/>
    <mergeCell ref="AQC1:AQP1"/>
    <mergeCell ref="ALG1:ALT1"/>
    <mergeCell ref="ALU1:AMH1"/>
    <mergeCell ref="AMI1:AMV1"/>
    <mergeCell ref="AMW1:ANJ1"/>
    <mergeCell ref="ANK1:ANX1"/>
    <mergeCell ref="BEC1:BEP1"/>
    <mergeCell ref="BEQ1:BFD1"/>
    <mergeCell ref="BFE1:BFR1"/>
    <mergeCell ref="BFS1:BGF1"/>
    <mergeCell ref="BGG1:BGT1"/>
    <mergeCell ref="BBK1:BBX1"/>
    <mergeCell ref="BBY1:BCL1"/>
    <mergeCell ref="BCM1:BCZ1"/>
    <mergeCell ref="BDA1:BDN1"/>
    <mergeCell ref="BDO1:BEB1"/>
    <mergeCell ref="AYS1:AZF1"/>
    <mergeCell ref="AZG1:AZT1"/>
    <mergeCell ref="AZU1:BAH1"/>
    <mergeCell ref="BAI1:BAV1"/>
    <mergeCell ref="BAW1:BBJ1"/>
    <mergeCell ref="AWA1:AWN1"/>
    <mergeCell ref="AWO1:AXB1"/>
    <mergeCell ref="AXC1:AXP1"/>
    <mergeCell ref="AXQ1:AYD1"/>
    <mergeCell ref="AYE1:AYR1"/>
    <mergeCell ref="BOW1:BPJ1"/>
    <mergeCell ref="BPK1:BPX1"/>
    <mergeCell ref="BPY1:BQL1"/>
    <mergeCell ref="BQM1:BQZ1"/>
    <mergeCell ref="BRA1:BRN1"/>
    <mergeCell ref="BME1:BMR1"/>
    <mergeCell ref="BMS1:BNF1"/>
    <mergeCell ref="BNG1:BNT1"/>
    <mergeCell ref="BNU1:BOH1"/>
    <mergeCell ref="BOI1:BOV1"/>
    <mergeCell ref="BJM1:BJZ1"/>
    <mergeCell ref="BKA1:BKN1"/>
    <mergeCell ref="BKO1:BLB1"/>
    <mergeCell ref="BLC1:BLP1"/>
    <mergeCell ref="BLQ1:BMD1"/>
    <mergeCell ref="BGU1:BHH1"/>
    <mergeCell ref="BHI1:BHV1"/>
    <mergeCell ref="BHW1:BIJ1"/>
    <mergeCell ref="BIK1:BIX1"/>
    <mergeCell ref="BIY1:BJL1"/>
    <mergeCell ref="BZQ1:CAD1"/>
    <mergeCell ref="CAE1:CAR1"/>
    <mergeCell ref="CAS1:CBF1"/>
    <mergeCell ref="CBG1:CBT1"/>
    <mergeCell ref="CBU1:CCH1"/>
    <mergeCell ref="BWY1:BXL1"/>
    <mergeCell ref="BXM1:BXZ1"/>
    <mergeCell ref="BYA1:BYN1"/>
    <mergeCell ref="BYO1:BZB1"/>
    <mergeCell ref="BZC1:BZP1"/>
    <mergeCell ref="BUG1:BUT1"/>
    <mergeCell ref="BUU1:BVH1"/>
    <mergeCell ref="BVI1:BVV1"/>
    <mergeCell ref="BVW1:BWJ1"/>
    <mergeCell ref="BWK1:BWX1"/>
    <mergeCell ref="BRO1:BSB1"/>
    <mergeCell ref="BSC1:BSP1"/>
    <mergeCell ref="BSQ1:BTD1"/>
    <mergeCell ref="BTE1:BTR1"/>
    <mergeCell ref="BTS1:BUF1"/>
    <mergeCell ref="CKK1:CKX1"/>
    <mergeCell ref="CKY1:CLL1"/>
    <mergeCell ref="CLM1:CLZ1"/>
    <mergeCell ref="CMA1:CMN1"/>
    <mergeCell ref="CMO1:CNB1"/>
    <mergeCell ref="CHS1:CIF1"/>
    <mergeCell ref="CIG1:CIT1"/>
    <mergeCell ref="CIU1:CJH1"/>
    <mergeCell ref="CJI1:CJV1"/>
    <mergeCell ref="CJW1:CKJ1"/>
    <mergeCell ref="CFA1:CFN1"/>
    <mergeCell ref="CFO1:CGB1"/>
    <mergeCell ref="CGC1:CGP1"/>
    <mergeCell ref="CGQ1:CHD1"/>
    <mergeCell ref="CHE1:CHR1"/>
    <mergeCell ref="CCI1:CCV1"/>
    <mergeCell ref="CCW1:CDJ1"/>
    <mergeCell ref="CDK1:CDX1"/>
    <mergeCell ref="CDY1:CEL1"/>
    <mergeCell ref="CEM1:CEZ1"/>
    <mergeCell ref="CVE1:CVR1"/>
    <mergeCell ref="CVS1:CWF1"/>
    <mergeCell ref="CWG1:CWT1"/>
    <mergeCell ref="CWU1:CXH1"/>
    <mergeCell ref="CXI1:CXV1"/>
    <mergeCell ref="CSM1:CSZ1"/>
    <mergeCell ref="CTA1:CTN1"/>
    <mergeCell ref="CTO1:CUB1"/>
    <mergeCell ref="CUC1:CUP1"/>
    <mergeCell ref="CUQ1:CVD1"/>
    <mergeCell ref="CPU1:CQH1"/>
    <mergeCell ref="CQI1:CQV1"/>
    <mergeCell ref="CQW1:CRJ1"/>
    <mergeCell ref="CRK1:CRX1"/>
    <mergeCell ref="CRY1:CSL1"/>
    <mergeCell ref="CNC1:CNP1"/>
    <mergeCell ref="CNQ1:COD1"/>
    <mergeCell ref="COE1:COR1"/>
    <mergeCell ref="COS1:CPF1"/>
    <mergeCell ref="CPG1:CPT1"/>
    <mergeCell ref="DFY1:DGL1"/>
    <mergeCell ref="DGM1:DGZ1"/>
    <mergeCell ref="DHA1:DHN1"/>
    <mergeCell ref="DHO1:DIB1"/>
    <mergeCell ref="DIC1:DIP1"/>
    <mergeCell ref="DDG1:DDT1"/>
    <mergeCell ref="DDU1:DEH1"/>
    <mergeCell ref="DEI1:DEV1"/>
    <mergeCell ref="DEW1:DFJ1"/>
    <mergeCell ref="DFK1:DFX1"/>
    <mergeCell ref="DAO1:DBB1"/>
    <mergeCell ref="DBC1:DBP1"/>
    <mergeCell ref="DBQ1:DCD1"/>
    <mergeCell ref="DCE1:DCR1"/>
    <mergeCell ref="DCS1:DDF1"/>
    <mergeCell ref="CXW1:CYJ1"/>
    <mergeCell ref="CYK1:CYX1"/>
    <mergeCell ref="CYY1:CZL1"/>
    <mergeCell ref="CZM1:CZZ1"/>
    <mergeCell ref="DAA1:DAN1"/>
    <mergeCell ref="DQS1:DRF1"/>
    <mergeCell ref="DRG1:DRT1"/>
    <mergeCell ref="DRU1:DSH1"/>
    <mergeCell ref="DSI1:DSV1"/>
    <mergeCell ref="DSW1:DTJ1"/>
    <mergeCell ref="DOA1:DON1"/>
    <mergeCell ref="DOO1:DPB1"/>
    <mergeCell ref="DPC1:DPP1"/>
    <mergeCell ref="DPQ1:DQD1"/>
    <mergeCell ref="DQE1:DQR1"/>
    <mergeCell ref="DLI1:DLV1"/>
    <mergeCell ref="DLW1:DMJ1"/>
    <mergeCell ref="DMK1:DMX1"/>
    <mergeCell ref="DMY1:DNL1"/>
    <mergeCell ref="DNM1:DNZ1"/>
    <mergeCell ref="DIQ1:DJD1"/>
    <mergeCell ref="DJE1:DJR1"/>
    <mergeCell ref="DJS1:DKF1"/>
    <mergeCell ref="DKG1:DKT1"/>
    <mergeCell ref="DKU1:DLH1"/>
    <mergeCell ref="EBM1:EBZ1"/>
    <mergeCell ref="ECA1:ECN1"/>
    <mergeCell ref="ECO1:EDB1"/>
    <mergeCell ref="EDC1:EDP1"/>
    <mergeCell ref="EDQ1:EED1"/>
    <mergeCell ref="DYU1:DZH1"/>
    <mergeCell ref="DZI1:DZV1"/>
    <mergeCell ref="DZW1:EAJ1"/>
    <mergeCell ref="EAK1:EAX1"/>
    <mergeCell ref="EAY1:EBL1"/>
    <mergeCell ref="DWC1:DWP1"/>
    <mergeCell ref="DWQ1:DXD1"/>
    <mergeCell ref="DXE1:DXR1"/>
    <mergeCell ref="DXS1:DYF1"/>
    <mergeCell ref="DYG1:DYT1"/>
    <mergeCell ref="DTK1:DTX1"/>
    <mergeCell ref="DTY1:DUL1"/>
    <mergeCell ref="DUM1:DUZ1"/>
    <mergeCell ref="DVA1:DVN1"/>
    <mergeCell ref="DVO1:DWB1"/>
    <mergeCell ref="EMG1:EMT1"/>
    <mergeCell ref="EMU1:ENH1"/>
    <mergeCell ref="ENI1:ENV1"/>
    <mergeCell ref="ENW1:EOJ1"/>
    <mergeCell ref="EOK1:EOX1"/>
    <mergeCell ref="EJO1:EKB1"/>
    <mergeCell ref="EKC1:EKP1"/>
    <mergeCell ref="EKQ1:ELD1"/>
    <mergeCell ref="ELE1:ELR1"/>
    <mergeCell ref="ELS1:EMF1"/>
    <mergeCell ref="EGW1:EHJ1"/>
    <mergeCell ref="EHK1:EHX1"/>
    <mergeCell ref="EHY1:EIL1"/>
    <mergeCell ref="EIM1:EIZ1"/>
    <mergeCell ref="EJA1:EJN1"/>
    <mergeCell ref="EEE1:EER1"/>
    <mergeCell ref="EES1:EFF1"/>
    <mergeCell ref="EFG1:EFT1"/>
    <mergeCell ref="EFU1:EGH1"/>
    <mergeCell ref="EGI1:EGV1"/>
    <mergeCell ref="EXA1:EXN1"/>
    <mergeCell ref="EXO1:EYB1"/>
    <mergeCell ref="EYC1:EYP1"/>
    <mergeCell ref="EYQ1:EZD1"/>
    <mergeCell ref="EZE1:EZR1"/>
    <mergeCell ref="EUI1:EUV1"/>
    <mergeCell ref="EUW1:EVJ1"/>
    <mergeCell ref="EVK1:EVX1"/>
    <mergeCell ref="EVY1:EWL1"/>
    <mergeCell ref="EWM1:EWZ1"/>
    <mergeCell ref="ERQ1:ESD1"/>
    <mergeCell ref="ESE1:ESR1"/>
    <mergeCell ref="ESS1:ETF1"/>
    <mergeCell ref="ETG1:ETT1"/>
    <mergeCell ref="ETU1:EUH1"/>
    <mergeCell ref="EOY1:EPL1"/>
    <mergeCell ref="EPM1:EPZ1"/>
    <mergeCell ref="EQA1:EQN1"/>
    <mergeCell ref="EQO1:ERB1"/>
    <mergeCell ref="ERC1:ERP1"/>
    <mergeCell ref="FHU1:FIH1"/>
    <mergeCell ref="FII1:FIV1"/>
    <mergeCell ref="FIW1:FJJ1"/>
    <mergeCell ref="FJK1:FJX1"/>
    <mergeCell ref="FJY1:FKL1"/>
    <mergeCell ref="FFC1:FFP1"/>
    <mergeCell ref="FFQ1:FGD1"/>
    <mergeCell ref="FGE1:FGR1"/>
    <mergeCell ref="FGS1:FHF1"/>
    <mergeCell ref="FHG1:FHT1"/>
    <mergeCell ref="FCK1:FCX1"/>
    <mergeCell ref="FCY1:FDL1"/>
    <mergeCell ref="FDM1:FDZ1"/>
    <mergeCell ref="FEA1:FEN1"/>
    <mergeCell ref="FEO1:FFB1"/>
    <mergeCell ref="EZS1:FAF1"/>
    <mergeCell ref="FAG1:FAT1"/>
    <mergeCell ref="FAU1:FBH1"/>
    <mergeCell ref="FBI1:FBV1"/>
    <mergeCell ref="FBW1:FCJ1"/>
    <mergeCell ref="FSO1:FTB1"/>
    <mergeCell ref="FTC1:FTP1"/>
    <mergeCell ref="FTQ1:FUD1"/>
    <mergeCell ref="FUE1:FUR1"/>
    <mergeCell ref="FUS1:FVF1"/>
    <mergeCell ref="FPW1:FQJ1"/>
    <mergeCell ref="FQK1:FQX1"/>
    <mergeCell ref="FQY1:FRL1"/>
    <mergeCell ref="FRM1:FRZ1"/>
    <mergeCell ref="FSA1:FSN1"/>
    <mergeCell ref="FNE1:FNR1"/>
    <mergeCell ref="FNS1:FOF1"/>
    <mergeCell ref="FOG1:FOT1"/>
    <mergeCell ref="FOU1:FPH1"/>
    <mergeCell ref="FPI1:FPV1"/>
    <mergeCell ref="FKM1:FKZ1"/>
    <mergeCell ref="FLA1:FLN1"/>
    <mergeCell ref="FLO1:FMB1"/>
    <mergeCell ref="FMC1:FMP1"/>
    <mergeCell ref="FMQ1:FND1"/>
    <mergeCell ref="GDI1:GDV1"/>
    <mergeCell ref="GDW1:GEJ1"/>
    <mergeCell ref="GEK1:GEX1"/>
    <mergeCell ref="GEY1:GFL1"/>
    <mergeCell ref="GFM1:GFZ1"/>
    <mergeCell ref="GAQ1:GBD1"/>
    <mergeCell ref="GBE1:GBR1"/>
    <mergeCell ref="GBS1:GCF1"/>
    <mergeCell ref="GCG1:GCT1"/>
    <mergeCell ref="GCU1:GDH1"/>
    <mergeCell ref="FXY1:FYL1"/>
    <mergeCell ref="FYM1:FYZ1"/>
    <mergeCell ref="FZA1:FZN1"/>
    <mergeCell ref="FZO1:GAB1"/>
    <mergeCell ref="GAC1:GAP1"/>
    <mergeCell ref="FVG1:FVT1"/>
    <mergeCell ref="FVU1:FWH1"/>
    <mergeCell ref="FWI1:FWV1"/>
    <mergeCell ref="FWW1:FXJ1"/>
    <mergeCell ref="FXK1:FXX1"/>
    <mergeCell ref="GOC1:GOP1"/>
    <mergeCell ref="GOQ1:GPD1"/>
    <mergeCell ref="GPE1:GPR1"/>
    <mergeCell ref="GPS1:GQF1"/>
    <mergeCell ref="GQG1:GQT1"/>
    <mergeCell ref="GLK1:GLX1"/>
    <mergeCell ref="GLY1:GML1"/>
    <mergeCell ref="GMM1:GMZ1"/>
    <mergeCell ref="GNA1:GNN1"/>
    <mergeCell ref="GNO1:GOB1"/>
    <mergeCell ref="GIS1:GJF1"/>
    <mergeCell ref="GJG1:GJT1"/>
    <mergeCell ref="GJU1:GKH1"/>
    <mergeCell ref="GKI1:GKV1"/>
    <mergeCell ref="GKW1:GLJ1"/>
    <mergeCell ref="GGA1:GGN1"/>
    <mergeCell ref="GGO1:GHB1"/>
    <mergeCell ref="GHC1:GHP1"/>
    <mergeCell ref="GHQ1:GID1"/>
    <mergeCell ref="GIE1:GIR1"/>
    <mergeCell ref="GYW1:GZJ1"/>
    <mergeCell ref="GZK1:GZX1"/>
    <mergeCell ref="GZY1:HAL1"/>
    <mergeCell ref="HAM1:HAZ1"/>
    <mergeCell ref="HBA1:HBN1"/>
    <mergeCell ref="GWE1:GWR1"/>
    <mergeCell ref="GWS1:GXF1"/>
    <mergeCell ref="GXG1:GXT1"/>
    <mergeCell ref="GXU1:GYH1"/>
    <mergeCell ref="GYI1:GYV1"/>
    <mergeCell ref="GTM1:GTZ1"/>
    <mergeCell ref="GUA1:GUN1"/>
    <mergeCell ref="GUO1:GVB1"/>
    <mergeCell ref="GVC1:GVP1"/>
    <mergeCell ref="GVQ1:GWD1"/>
    <mergeCell ref="GQU1:GRH1"/>
    <mergeCell ref="GRI1:GRV1"/>
    <mergeCell ref="GRW1:GSJ1"/>
    <mergeCell ref="GSK1:GSX1"/>
    <mergeCell ref="GSY1:GTL1"/>
    <mergeCell ref="HJQ1:HKD1"/>
    <mergeCell ref="HKE1:HKR1"/>
    <mergeCell ref="HKS1:HLF1"/>
    <mergeCell ref="HLG1:HLT1"/>
    <mergeCell ref="HLU1:HMH1"/>
    <mergeCell ref="HGY1:HHL1"/>
    <mergeCell ref="HHM1:HHZ1"/>
    <mergeCell ref="HIA1:HIN1"/>
    <mergeCell ref="HIO1:HJB1"/>
    <mergeCell ref="HJC1:HJP1"/>
    <mergeCell ref="HEG1:HET1"/>
    <mergeCell ref="HEU1:HFH1"/>
    <mergeCell ref="HFI1:HFV1"/>
    <mergeCell ref="HFW1:HGJ1"/>
    <mergeCell ref="HGK1:HGX1"/>
    <mergeCell ref="HBO1:HCB1"/>
    <mergeCell ref="HCC1:HCP1"/>
    <mergeCell ref="HCQ1:HDD1"/>
    <mergeCell ref="HDE1:HDR1"/>
    <mergeCell ref="HDS1:HEF1"/>
    <mergeCell ref="HUK1:HUX1"/>
    <mergeCell ref="HUY1:HVL1"/>
    <mergeCell ref="HVM1:HVZ1"/>
    <mergeCell ref="HWA1:HWN1"/>
    <mergeCell ref="HWO1:HXB1"/>
    <mergeCell ref="HRS1:HSF1"/>
    <mergeCell ref="HSG1:HST1"/>
    <mergeCell ref="HSU1:HTH1"/>
    <mergeCell ref="HTI1:HTV1"/>
    <mergeCell ref="HTW1:HUJ1"/>
    <mergeCell ref="HPA1:HPN1"/>
    <mergeCell ref="HPO1:HQB1"/>
    <mergeCell ref="HQC1:HQP1"/>
    <mergeCell ref="HQQ1:HRD1"/>
    <mergeCell ref="HRE1:HRR1"/>
    <mergeCell ref="HMI1:HMV1"/>
    <mergeCell ref="HMW1:HNJ1"/>
    <mergeCell ref="HNK1:HNX1"/>
    <mergeCell ref="HNY1:HOL1"/>
    <mergeCell ref="HOM1:HOZ1"/>
    <mergeCell ref="IFE1:IFR1"/>
    <mergeCell ref="IFS1:IGF1"/>
    <mergeCell ref="IGG1:IGT1"/>
    <mergeCell ref="IGU1:IHH1"/>
    <mergeCell ref="IHI1:IHV1"/>
    <mergeCell ref="ICM1:ICZ1"/>
    <mergeCell ref="IDA1:IDN1"/>
    <mergeCell ref="IDO1:IEB1"/>
    <mergeCell ref="IEC1:IEP1"/>
    <mergeCell ref="IEQ1:IFD1"/>
    <mergeCell ref="HZU1:IAH1"/>
    <mergeCell ref="IAI1:IAV1"/>
    <mergeCell ref="IAW1:IBJ1"/>
    <mergeCell ref="IBK1:IBX1"/>
    <mergeCell ref="IBY1:ICL1"/>
    <mergeCell ref="HXC1:HXP1"/>
    <mergeCell ref="HXQ1:HYD1"/>
    <mergeCell ref="HYE1:HYR1"/>
    <mergeCell ref="HYS1:HZF1"/>
    <mergeCell ref="HZG1:HZT1"/>
    <mergeCell ref="IPY1:IQL1"/>
    <mergeCell ref="IQM1:IQZ1"/>
    <mergeCell ref="IRA1:IRN1"/>
    <mergeCell ref="IRO1:ISB1"/>
    <mergeCell ref="ISC1:ISP1"/>
    <mergeCell ref="ING1:INT1"/>
    <mergeCell ref="INU1:IOH1"/>
    <mergeCell ref="IOI1:IOV1"/>
    <mergeCell ref="IOW1:IPJ1"/>
    <mergeCell ref="IPK1:IPX1"/>
    <mergeCell ref="IKO1:ILB1"/>
    <mergeCell ref="ILC1:ILP1"/>
    <mergeCell ref="ILQ1:IMD1"/>
    <mergeCell ref="IME1:IMR1"/>
    <mergeCell ref="IMS1:INF1"/>
    <mergeCell ref="IHW1:IIJ1"/>
    <mergeCell ref="IIK1:IIX1"/>
    <mergeCell ref="IIY1:IJL1"/>
    <mergeCell ref="IJM1:IJZ1"/>
    <mergeCell ref="IKA1:IKN1"/>
    <mergeCell ref="JAS1:JBF1"/>
    <mergeCell ref="JBG1:JBT1"/>
    <mergeCell ref="JBU1:JCH1"/>
    <mergeCell ref="JCI1:JCV1"/>
    <mergeCell ref="JCW1:JDJ1"/>
    <mergeCell ref="IYA1:IYN1"/>
    <mergeCell ref="IYO1:IZB1"/>
    <mergeCell ref="IZC1:IZP1"/>
    <mergeCell ref="IZQ1:JAD1"/>
    <mergeCell ref="JAE1:JAR1"/>
    <mergeCell ref="IVI1:IVV1"/>
    <mergeCell ref="IVW1:IWJ1"/>
    <mergeCell ref="IWK1:IWX1"/>
    <mergeCell ref="IWY1:IXL1"/>
    <mergeCell ref="IXM1:IXZ1"/>
    <mergeCell ref="ISQ1:ITD1"/>
    <mergeCell ref="ITE1:ITR1"/>
    <mergeCell ref="ITS1:IUF1"/>
    <mergeCell ref="IUG1:IUT1"/>
    <mergeCell ref="IUU1:IVH1"/>
    <mergeCell ref="JLM1:JLZ1"/>
    <mergeCell ref="JMA1:JMN1"/>
    <mergeCell ref="JMO1:JNB1"/>
    <mergeCell ref="JNC1:JNP1"/>
    <mergeCell ref="JNQ1:JOD1"/>
    <mergeCell ref="JIU1:JJH1"/>
    <mergeCell ref="JJI1:JJV1"/>
    <mergeCell ref="JJW1:JKJ1"/>
    <mergeCell ref="JKK1:JKX1"/>
    <mergeCell ref="JKY1:JLL1"/>
    <mergeCell ref="JGC1:JGP1"/>
    <mergeCell ref="JGQ1:JHD1"/>
    <mergeCell ref="JHE1:JHR1"/>
    <mergeCell ref="JHS1:JIF1"/>
    <mergeCell ref="JIG1:JIT1"/>
    <mergeCell ref="JDK1:JDX1"/>
    <mergeCell ref="JDY1:JEL1"/>
    <mergeCell ref="JEM1:JEZ1"/>
    <mergeCell ref="JFA1:JFN1"/>
    <mergeCell ref="JFO1:JGB1"/>
    <mergeCell ref="JWG1:JWT1"/>
    <mergeCell ref="JWU1:JXH1"/>
    <mergeCell ref="JXI1:JXV1"/>
    <mergeCell ref="JXW1:JYJ1"/>
    <mergeCell ref="JYK1:JYX1"/>
    <mergeCell ref="JTO1:JUB1"/>
    <mergeCell ref="JUC1:JUP1"/>
    <mergeCell ref="JUQ1:JVD1"/>
    <mergeCell ref="JVE1:JVR1"/>
    <mergeCell ref="JVS1:JWF1"/>
    <mergeCell ref="JQW1:JRJ1"/>
    <mergeCell ref="JRK1:JRX1"/>
    <mergeCell ref="JRY1:JSL1"/>
    <mergeCell ref="JSM1:JSZ1"/>
    <mergeCell ref="JTA1:JTN1"/>
    <mergeCell ref="JOE1:JOR1"/>
    <mergeCell ref="JOS1:JPF1"/>
    <mergeCell ref="JPG1:JPT1"/>
    <mergeCell ref="JPU1:JQH1"/>
    <mergeCell ref="JQI1:JQV1"/>
    <mergeCell ref="KHA1:KHN1"/>
    <mergeCell ref="KHO1:KIB1"/>
    <mergeCell ref="KIC1:KIP1"/>
    <mergeCell ref="KIQ1:KJD1"/>
    <mergeCell ref="KJE1:KJR1"/>
    <mergeCell ref="KEI1:KEV1"/>
    <mergeCell ref="KEW1:KFJ1"/>
    <mergeCell ref="KFK1:KFX1"/>
    <mergeCell ref="KFY1:KGL1"/>
    <mergeCell ref="KGM1:KGZ1"/>
    <mergeCell ref="KBQ1:KCD1"/>
    <mergeCell ref="KCE1:KCR1"/>
    <mergeCell ref="KCS1:KDF1"/>
    <mergeCell ref="KDG1:KDT1"/>
    <mergeCell ref="KDU1:KEH1"/>
    <mergeCell ref="JYY1:JZL1"/>
    <mergeCell ref="JZM1:JZZ1"/>
    <mergeCell ref="KAA1:KAN1"/>
    <mergeCell ref="KAO1:KBB1"/>
    <mergeCell ref="KBC1:KBP1"/>
    <mergeCell ref="KRU1:KSH1"/>
    <mergeCell ref="KSI1:KSV1"/>
    <mergeCell ref="KSW1:KTJ1"/>
    <mergeCell ref="KTK1:KTX1"/>
    <mergeCell ref="KTY1:KUL1"/>
    <mergeCell ref="KPC1:KPP1"/>
    <mergeCell ref="KPQ1:KQD1"/>
    <mergeCell ref="KQE1:KQR1"/>
    <mergeCell ref="KQS1:KRF1"/>
    <mergeCell ref="KRG1:KRT1"/>
    <mergeCell ref="KMK1:KMX1"/>
    <mergeCell ref="KMY1:KNL1"/>
    <mergeCell ref="KNM1:KNZ1"/>
    <mergeCell ref="KOA1:KON1"/>
    <mergeCell ref="KOO1:KPB1"/>
    <mergeCell ref="KJS1:KKF1"/>
    <mergeCell ref="KKG1:KKT1"/>
    <mergeCell ref="KKU1:KLH1"/>
    <mergeCell ref="KLI1:KLV1"/>
    <mergeCell ref="KLW1:KMJ1"/>
    <mergeCell ref="LCO1:LDB1"/>
    <mergeCell ref="LDC1:LDP1"/>
    <mergeCell ref="LDQ1:LED1"/>
    <mergeCell ref="LEE1:LER1"/>
    <mergeCell ref="LES1:LFF1"/>
    <mergeCell ref="KZW1:LAJ1"/>
    <mergeCell ref="LAK1:LAX1"/>
    <mergeCell ref="LAY1:LBL1"/>
    <mergeCell ref="LBM1:LBZ1"/>
    <mergeCell ref="LCA1:LCN1"/>
    <mergeCell ref="KXE1:KXR1"/>
    <mergeCell ref="KXS1:KYF1"/>
    <mergeCell ref="KYG1:KYT1"/>
    <mergeCell ref="KYU1:KZH1"/>
    <mergeCell ref="KZI1:KZV1"/>
    <mergeCell ref="KUM1:KUZ1"/>
    <mergeCell ref="KVA1:KVN1"/>
    <mergeCell ref="KVO1:KWB1"/>
    <mergeCell ref="KWC1:KWP1"/>
    <mergeCell ref="KWQ1:KXD1"/>
    <mergeCell ref="LNI1:LNV1"/>
    <mergeCell ref="LNW1:LOJ1"/>
    <mergeCell ref="LOK1:LOX1"/>
    <mergeCell ref="LOY1:LPL1"/>
    <mergeCell ref="LPM1:LPZ1"/>
    <mergeCell ref="LKQ1:LLD1"/>
    <mergeCell ref="LLE1:LLR1"/>
    <mergeCell ref="LLS1:LMF1"/>
    <mergeCell ref="LMG1:LMT1"/>
    <mergeCell ref="LMU1:LNH1"/>
    <mergeCell ref="LHY1:LIL1"/>
    <mergeCell ref="LIM1:LIZ1"/>
    <mergeCell ref="LJA1:LJN1"/>
    <mergeCell ref="LJO1:LKB1"/>
    <mergeCell ref="LKC1:LKP1"/>
    <mergeCell ref="LFG1:LFT1"/>
    <mergeCell ref="LFU1:LGH1"/>
    <mergeCell ref="LGI1:LGV1"/>
    <mergeCell ref="LGW1:LHJ1"/>
    <mergeCell ref="LHK1:LHX1"/>
    <mergeCell ref="LYC1:LYP1"/>
    <mergeCell ref="LYQ1:LZD1"/>
    <mergeCell ref="LZE1:LZR1"/>
    <mergeCell ref="LZS1:MAF1"/>
    <mergeCell ref="MAG1:MAT1"/>
    <mergeCell ref="LVK1:LVX1"/>
    <mergeCell ref="LVY1:LWL1"/>
    <mergeCell ref="LWM1:LWZ1"/>
    <mergeCell ref="LXA1:LXN1"/>
    <mergeCell ref="LXO1:LYB1"/>
    <mergeCell ref="LSS1:LTF1"/>
    <mergeCell ref="LTG1:LTT1"/>
    <mergeCell ref="LTU1:LUH1"/>
    <mergeCell ref="LUI1:LUV1"/>
    <mergeCell ref="LUW1:LVJ1"/>
    <mergeCell ref="LQA1:LQN1"/>
    <mergeCell ref="LQO1:LRB1"/>
    <mergeCell ref="LRC1:LRP1"/>
    <mergeCell ref="LRQ1:LSD1"/>
    <mergeCell ref="LSE1:LSR1"/>
    <mergeCell ref="MIW1:MJJ1"/>
    <mergeCell ref="MJK1:MJX1"/>
    <mergeCell ref="MJY1:MKL1"/>
    <mergeCell ref="MKM1:MKZ1"/>
    <mergeCell ref="MLA1:MLN1"/>
    <mergeCell ref="MGE1:MGR1"/>
    <mergeCell ref="MGS1:MHF1"/>
    <mergeCell ref="MHG1:MHT1"/>
    <mergeCell ref="MHU1:MIH1"/>
    <mergeCell ref="MII1:MIV1"/>
    <mergeCell ref="MDM1:MDZ1"/>
    <mergeCell ref="MEA1:MEN1"/>
    <mergeCell ref="MEO1:MFB1"/>
    <mergeCell ref="MFC1:MFP1"/>
    <mergeCell ref="MFQ1:MGD1"/>
    <mergeCell ref="MAU1:MBH1"/>
    <mergeCell ref="MBI1:MBV1"/>
    <mergeCell ref="MBW1:MCJ1"/>
    <mergeCell ref="MCK1:MCX1"/>
    <mergeCell ref="MCY1:MDL1"/>
    <mergeCell ref="MTQ1:MUD1"/>
    <mergeCell ref="MUE1:MUR1"/>
    <mergeCell ref="MUS1:MVF1"/>
    <mergeCell ref="MVG1:MVT1"/>
    <mergeCell ref="MVU1:MWH1"/>
    <mergeCell ref="MQY1:MRL1"/>
    <mergeCell ref="MRM1:MRZ1"/>
    <mergeCell ref="MSA1:MSN1"/>
    <mergeCell ref="MSO1:MTB1"/>
    <mergeCell ref="MTC1:MTP1"/>
    <mergeCell ref="MOG1:MOT1"/>
    <mergeCell ref="MOU1:MPH1"/>
    <mergeCell ref="MPI1:MPV1"/>
    <mergeCell ref="MPW1:MQJ1"/>
    <mergeCell ref="MQK1:MQX1"/>
    <mergeCell ref="MLO1:MMB1"/>
    <mergeCell ref="MMC1:MMP1"/>
    <mergeCell ref="MMQ1:MND1"/>
    <mergeCell ref="MNE1:MNR1"/>
    <mergeCell ref="MNS1:MOF1"/>
    <mergeCell ref="NEK1:NEX1"/>
    <mergeCell ref="NEY1:NFL1"/>
    <mergeCell ref="NFM1:NFZ1"/>
    <mergeCell ref="NGA1:NGN1"/>
    <mergeCell ref="NGO1:NHB1"/>
    <mergeCell ref="NBS1:NCF1"/>
    <mergeCell ref="NCG1:NCT1"/>
    <mergeCell ref="NCU1:NDH1"/>
    <mergeCell ref="NDI1:NDV1"/>
    <mergeCell ref="NDW1:NEJ1"/>
    <mergeCell ref="MZA1:MZN1"/>
    <mergeCell ref="MZO1:NAB1"/>
    <mergeCell ref="NAC1:NAP1"/>
    <mergeCell ref="NAQ1:NBD1"/>
    <mergeCell ref="NBE1:NBR1"/>
    <mergeCell ref="MWI1:MWV1"/>
    <mergeCell ref="MWW1:MXJ1"/>
    <mergeCell ref="MXK1:MXX1"/>
    <mergeCell ref="MXY1:MYL1"/>
    <mergeCell ref="MYM1:MYZ1"/>
    <mergeCell ref="NPE1:NPR1"/>
    <mergeCell ref="NPS1:NQF1"/>
    <mergeCell ref="NQG1:NQT1"/>
    <mergeCell ref="NQU1:NRH1"/>
    <mergeCell ref="NRI1:NRV1"/>
    <mergeCell ref="NMM1:NMZ1"/>
    <mergeCell ref="NNA1:NNN1"/>
    <mergeCell ref="NNO1:NOB1"/>
    <mergeCell ref="NOC1:NOP1"/>
    <mergeCell ref="NOQ1:NPD1"/>
    <mergeCell ref="NJU1:NKH1"/>
    <mergeCell ref="NKI1:NKV1"/>
    <mergeCell ref="NKW1:NLJ1"/>
    <mergeCell ref="NLK1:NLX1"/>
    <mergeCell ref="NLY1:NML1"/>
    <mergeCell ref="NHC1:NHP1"/>
    <mergeCell ref="NHQ1:NID1"/>
    <mergeCell ref="NIE1:NIR1"/>
    <mergeCell ref="NIS1:NJF1"/>
    <mergeCell ref="NJG1:NJT1"/>
    <mergeCell ref="NZY1:OAL1"/>
    <mergeCell ref="OAM1:OAZ1"/>
    <mergeCell ref="OBA1:OBN1"/>
    <mergeCell ref="OBO1:OCB1"/>
    <mergeCell ref="OCC1:OCP1"/>
    <mergeCell ref="NXG1:NXT1"/>
    <mergeCell ref="NXU1:NYH1"/>
    <mergeCell ref="NYI1:NYV1"/>
    <mergeCell ref="NYW1:NZJ1"/>
    <mergeCell ref="NZK1:NZX1"/>
    <mergeCell ref="NUO1:NVB1"/>
    <mergeCell ref="NVC1:NVP1"/>
    <mergeCell ref="NVQ1:NWD1"/>
    <mergeCell ref="NWE1:NWR1"/>
    <mergeCell ref="NWS1:NXF1"/>
    <mergeCell ref="NRW1:NSJ1"/>
    <mergeCell ref="NSK1:NSX1"/>
    <mergeCell ref="NSY1:NTL1"/>
    <mergeCell ref="NTM1:NTZ1"/>
    <mergeCell ref="NUA1:NUN1"/>
    <mergeCell ref="OKS1:OLF1"/>
    <mergeCell ref="OLG1:OLT1"/>
    <mergeCell ref="OLU1:OMH1"/>
    <mergeCell ref="OMI1:OMV1"/>
    <mergeCell ref="OMW1:ONJ1"/>
    <mergeCell ref="OIA1:OIN1"/>
    <mergeCell ref="OIO1:OJB1"/>
    <mergeCell ref="OJC1:OJP1"/>
    <mergeCell ref="OJQ1:OKD1"/>
    <mergeCell ref="OKE1:OKR1"/>
    <mergeCell ref="OFI1:OFV1"/>
    <mergeCell ref="OFW1:OGJ1"/>
    <mergeCell ref="OGK1:OGX1"/>
    <mergeCell ref="OGY1:OHL1"/>
    <mergeCell ref="OHM1:OHZ1"/>
    <mergeCell ref="OCQ1:ODD1"/>
    <mergeCell ref="ODE1:ODR1"/>
    <mergeCell ref="ODS1:OEF1"/>
    <mergeCell ref="OEG1:OET1"/>
    <mergeCell ref="OEU1:OFH1"/>
    <mergeCell ref="OVM1:OVZ1"/>
    <mergeCell ref="OWA1:OWN1"/>
    <mergeCell ref="OWO1:OXB1"/>
    <mergeCell ref="OXC1:OXP1"/>
    <mergeCell ref="OXQ1:OYD1"/>
    <mergeCell ref="OSU1:OTH1"/>
    <mergeCell ref="OTI1:OTV1"/>
    <mergeCell ref="OTW1:OUJ1"/>
    <mergeCell ref="OUK1:OUX1"/>
    <mergeCell ref="OUY1:OVL1"/>
    <mergeCell ref="OQC1:OQP1"/>
    <mergeCell ref="OQQ1:ORD1"/>
    <mergeCell ref="ORE1:ORR1"/>
    <mergeCell ref="ORS1:OSF1"/>
    <mergeCell ref="OSG1:OST1"/>
    <mergeCell ref="ONK1:ONX1"/>
    <mergeCell ref="ONY1:OOL1"/>
    <mergeCell ref="OOM1:OOZ1"/>
    <mergeCell ref="OPA1:OPN1"/>
    <mergeCell ref="OPO1:OQB1"/>
    <mergeCell ref="PGG1:PGT1"/>
    <mergeCell ref="PGU1:PHH1"/>
    <mergeCell ref="PHI1:PHV1"/>
    <mergeCell ref="PHW1:PIJ1"/>
    <mergeCell ref="PIK1:PIX1"/>
    <mergeCell ref="PDO1:PEB1"/>
    <mergeCell ref="PEC1:PEP1"/>
    <mergeCell ref="PEQ1:PFD1"/>
    <mergeCell ref="PFE1:PFR1"/>
    <mergeCell ref="PFS1:PGF1"/>
    <mergeCell ref="PAW1:PBJ1"/>
    <mergeCell ref="PBK1:PBX1"/>
    <mergeCell ref="PBY1:PCL1"/>
    <mergeCell ref="PCM1:PCZ1"/>
    <mergeCell ref="PDA1:PDN1"/>
    <mergeCell ref="OYE1:OYR1"/>
    <mergeCell ref="OYS1:OZF1"/>
    <mergeCell ref="OZG1:OZT1"/>
    <mergeCell ref="OZU1:PAH1"/>
    <mergeCell ref="PAI1:PAV1"/>
    <mergeCell ref="PRA1:PRN1"/>
    <mergeCell ref="PRO1:PSB1"/>
    <mergeCell ref="PSC1:PSP1"/>
    <mergeCell ref="PSQ1:PTD1"/>
    <mergeCell ref="PTE1:PTR1"/>
    <mergeCell ref="POI1:POV1"/>
    <mergeCell ref="POW1:PPJ1"/>
    <mergeCell ref="PPK1:PPX1"/>
    <mergeCell ref="PPY1:PQL1"/>
    <mergeCell ref="PQM1:PQZ1"/>
    <mergeCell ref="PLQ1:PMD1"/>
    <mergeCell ref="PME1:PMR1"/>
    <mergeCell ref="PMS1:PNF1"/>
    <mergeCell ref="PNG1:PNT1"/>
    <mergeCell ref="PNU1:POH1"/>
    <mergeCell ref="PIY1:PJL1"/>
    <mergeCell ref="PJM1:PJZ1"/>
    <mergeCell ref="PKA1:PKN1"/>
    <mergeCell ref="PKO1:PLB1"/>
    <mergeCell ref="PLC1:PLP1"/>
    <mergeCell ref="QBU1:QCH1"/>
    <mergeCell ref="QCI1:QCV1"/>
    <mergeCell ref="QCW1:QDJ1"/>
    <mergeCell ref="QDK1:QDX1"/>
    <mergeCell ref="QDY1:QEL1"/>
    <mergeCell ref="PZC1:PZP1"/>
    <mergeCell ref="PZQ1:QAD1"/>
    <mergeCell ref="QAE1:QAR1"/>
    <mergeCell ref="QAS1:QBF1"/>
    <mergeCell ref="QBG1:QBT1"/>
    <mergeCell ref="PWK1:PWX1"/>
    <mergeCell ref="PWY1:PXL1"/>
    <mergeCell ref="PXM1:PXZ1"/>
    <mergeCell ref="PYA1:PYN1"/>
    <mergeCell ref="PYO1:PZB1"/>
    <mergeCell ref="PTS1:PUF1"/>
    <mergeCell ref="PUG1:PUT1"/>
    <mergeCell ref="PUU1:PVH1"/>
    <mergeCell ref="PVI1:PVV1"/>
    <mergeCell ref="PVW1:PWJ1"/>
    <mergeCell ref="QMO1:QNB1"/>
    <mergeCell ref="QNC1:QNP1"/>
    <mergeCell ref="QNQ1:QOD1"/>
    <mergeCell ref="QOE1:QOR1"/>
    <mergeCell ref="QOS1:QPF1"/>
    <mergeCell ref="QJW1:QKJ1"/>
    <mergeCell ref="QKK1:QKX1"/>
    <mergeCell ref="QKY1:QLL1"/>
    <mergeCell ref="QLM1:QLZ1"/>
    <mergeCell ref="QMA1:QMN1"/>
    <mergeCell ref="QHE1:QHR1"/>
    <mergeCell ref="QHS1:QIF1"/>
    <mergeCell ref="QIG1:QIT1"/>
    <mergeCell ref="QIU1:QJH1"/>
    <mergeCell ref="QJI1:QJV1"/>
    <mergeCell ref="QEM1:QEZ1"/>
    <mergeCell ref="QFA1:QFN1"/>
    <mergeCell ref="QFO1:QGB1"/>
    <mergeCell ref="QGC1:QGP1"/>
    <mergeCell ref="QGQ1:QHD1"/>
    <mergeCell ref="QXI1:QXV1"/>
    <mergeCell ref="QXW1:QYJ1"/>
    <mergeCell ref="QYK1:QYX1"/>
    <mergeCell ref="QYY1:QZL1"/>
    <mergeCell ref="QZM1:QZZ1"/>
    <mergeCell ref="QUQ1:QVD1"/>
    <mergeCell ref="QVE1:QVR1"/>
    <mergeCell ref="QVS1:QWF1"/>
    <mergeCell ref="QWG1:QWT1"/>
    <mergeCell ref="QWU1:QXH1"/>
    <mergeCell ref="QRY1:QSL1"/>
    <mergeCell ref="QSM1:QSZ1"/>
    <mergeCell ref="QTA1:QTN1"/>
    <mergeCell ref="QTO1:QUB1"/>
    <mergeCell ref="QUC1:QUP1"/>
    <mergeCell ref="QPG1:QPT1"/>
    <mergeCell ref="QPU1:QQH1"/>
    <mergeCell ref="QQI1:QQV1"/>
    <mergeCell ref="QQW1:QRJ1"/>
    <mergeCell ref="QRK1:QRX1"/>
    <mergeCell ref="RIC1:RIP1"/>
    <mergeCell ref="RIQ1:RJD1"/>
    <mergeCell ref="RJE1:RJR1"/>
    <mergeCell ref="RJS1:RKF1"/>
    <mergeCell ref="RKG1:RKT1"/>
    <mergeCell ref="RFK1:RFX1"/>
    <mergeCell ref="RFY1:RGL1"/>
    <mergeCell ref="RGM1:RGZ1"/>
    <mergeCell ref="RHA1:RHN1"/>
    <mergeCell ref="RHO1:RIB1"/>
    <mergeCell ref="RCS1:RDF1"/>
    <mergeCell ref="RDG1:RDT1"/>
    <mergeCell ref="RDU1:REH1"/>
    <mergeCell ref="REI1:REV1"/>
    <mergeCell ref="REW1:RFJ1"/>
    <mergeCell ref="RAA1:RAN1"/>
    <mergeCell ref="RAO1:RBB1"/>
    <mergeCell ref="RBC1:RBP1"/>
    <mergeCell ref="RBQ1:RCD1"/>
    <mergeCell ref="RCE1:RCR1"/>
    <mergeCell ref="RSW1:RTJ1"/>
    <mergeCell ref="RTK1:RTX1"/>
    <mergeCell ref="RTY1:RUL1"/>
    <mergeCell ref="RUM1:RUZ1"/>
    <mergeCell ref="RVA1:RVN1"/>
    <mergeCell ref="RQE1:RQR1"/>
    <mergeCell ref="RQS1:RRF1"/>
    <mergeCell ref="RRG1:RRT1"/>
    <mergeCell ref="RRU1:RSH1"/>
    <mergeCell ref="RSI1:RSV1"/>
    <mergeCell ref="RNM1:RNZ1"/>
    <mergeCell ref="ROA1:RON1"/>
    <mergeCell ref="ROO1:RPB1"/>
    <mergeCell ref="RPC1:RPP1"/>
    <mergeCell ref="RPQ1:RQD1"/>
    <mergeCell ref="RKU1:RLH1"/>
    <mergeCell ref="RLI1:RLV1"/>
    <mergeCell ref="RLW1:RMJ1"/>
    <mergeCell ref="RMK1:RMX1"/>
    <mergeCell ref="RMY1:RNL1"/>
    <mergeCell ref="SDQ1:SED1"/>
    <mergeCell ref="SEE1:SER1"/>
    <mergeCell ref="SES1:SFF1"/>
    <mergeCell ref="SFG1:SFT1"/>
    <mergeCell ref="SFU1:SGH1"/>
    <mergeCell ref="SAY1:SBL1"/>
    <mergeCell ref="SBM1:SBZ1"/>
    <mergeCell ref="SCA1:SCN1"/>
    <mergeCell ref="SCO1:SDB1"/>
    <mergeCell ref="SDC1:SDP1"/>
    <mergeCell ref="RYG1:RYT1"/>
    <mergeCell ref="RYU1:RZH1"/>
    <mergeCell ref="RZI1:RZV1"/>
    <mergeCell ref="RZW1:SAJ1"/>
    <mergeCell ref="SAK1:SAX1"/>
    <mergeCell ref="RVO1:RWB1"/>
    <mergeCell ref="RWC1:RWP1"/>
    <mergeCell ref="RWQ1:RXD1"/>
    <mergeCell ref="RXE1:RXR1"/>
    <mergeCell ref="RXS1:RYF1"/>
    <mergeCell ref="SOK1:SOX1"/>
    <mergeCell ref="SOY1:SPL1"/>
    <mergeCell ref="SPM1:SPZ1"/>
    <mergeCell ref="SQA1:SQN1"/>
    <mergeCell ref="SQO1:SRB1"/>
    <mergeCell ref="SLS1:SMF1"/>
    <mergeCell ref="SMG1:SMT1"/>
    <mergeCell ref="SMU1:SNH1"/>
    <mergeCell ref="SNI1:SNV1"/>
    <mergeCell ref="SNW1:SOJ1"/>
    <mergeCell ref="SJA1:SJN1"/>
    <mergeCell ref="SJO1:SKB1"/>
    <mergeCell ref="SKC1:SKP1"/>
    <mergeCell ref="SKQ1:SLD1"/>
    <mergeCell ref="SLE1:SLR1"/>
    <mergeCell ref="SGI1:SGV1"/>
    <mergeCell ref="SGW1:SHJ1"/>
    <mergeCell ref="SHK1:SHX1"/>
    <mergeCell ref="SHY1:SIL1"/>
    <mergeCell ref="SIM1:SIZ1"/>
    <mergeCell ref="SZE1:SZR1"/>
    <mergeCell ref="SZS1:TAF1"/>
    <mergeCell ref="TAG1:TAT1"/>
    <mergeCell ref="TAU1:TBH1"/>
    <mergeCell ref="TBI1:TBV1"/>
    <mergeCell ref="SWM1:SWZ1"/>
    <mergeCell ref="SXA1:SXN1"/>
    <mergeCell ref="SXO1:SYB1"/>
    <mergeCell ref="SYC1:SYP1"/>
    <mergeCell ref="SYQ1:SZD1"/>
    <mergeCell ref="STU1:SUH1"/>
    <mergeCell ref="SUI1:SUV1"/>
    <mergeCell ref="SUW1:SVJ1"/>
    <mergeCell ref="SVK1:SVX1"/>
    <mergeCell ref="SVY1:SWL1"/>
    <mergeCell ref="SRC1:SRP1"/>
    <mergeCell ref="SRQ1:SSD1"/>
    <mergeCell ref="SSE1:SSR1"/>
    <mergeCell ref="SSS1:STF1"/>
    <mergeCell ref="STG1:STT1"/>
    <mergeCell ref="TJY1:TKL1"/>
    <mergeCell ref="TKM1:TKZ1"/>
    <mergeCell ref="TLA1:TLN1"/>
    <mergeCell ref="TLO1:TMB1"/>
    <mergeCell ref="TMC1:TMP1"/>
    <mergeCell ref="THG1:THT1"/>
    <mergeCell ref="THU1:TIH1"/>
    <mergeCell ref="TII1:TIV1"/>
    <mergeCell ref="TIW1:TJJ1"/>
    <mergeCell ref="TJK1:TJX1"/>
    <mergeCell ref="TEO1:TFB1"/>
    <mergeCell ref="TFC1:TFP1"/>
    <mergeCell ref="TFQ1:TGD1"/>
    <mergeCell ref="TGE1:TGR1"/>
    <mergeCell ref="TGS1:THF1"/>
    <mergeCell ref="TBW1:TCJ1"/>
    <mergeCell ref="TCK1:TCX1"/>
    <mergeCell ref="TCY1:TDL1"/>
    <mergeCell ref="TDM1:TDZ1"/>
    <mergeCell ref="TEA1:TEN1"/>
    <mergeCell ref="TUS1:TVF1"/>
    <mergeCell ref="TVG1:TVT1"/>
    <mergeCell ref="TVU1:TWH1"/>
    <mergeCell ref="TWI1:TWV1"/>
    <mergeCell ref="TWW1:TXJ1"/>
    <mergeCell ref="TSA1:TSN1"/>
    <mergeCell ref="TSO1:TTB1"/>
    <mergeCell ref="TTC1:TTP1"/>
    <mergeCell ref="TTQ1:TUD1"/>
    <mergeCell ref="TUE1:TUR1"/>
    <mergeCell ref="TPI1:TPV1"/>
    <mergeCell ref="TPW1:TQJ1"/>
    <mergeCell ref="TQK1:TQX1"/>
    <mergeCell ref="TQY1:TRL1"/>
    <mergeCell ref="TRM1:TRZ1"/>
    <mergeCell ref="TMQ1:TND1"/>
    <mergeCell ref="TNE1:TNR1"/>
    <mergeCell ref="TNS1:TOF1"/>
    <mergeCell ref="TOG1:TOT1"/>
    <mergeCell ref="TOU1:TPH1"/>
    <mergeCell ref="UFM1:UFZ1"/>
    <mergeCell ref="UGA1:UGN1"/>
    <mergeCell ref="UGO1:UHB1"/>
    <mergeCell ref="UHC1:UHP1"/>
    <mergeCell ref="UHQ1:UID1"/>
    <mergeCell ref="UCU1:UDH1"/>
    <mergeCell ref="UDI1:UDV1"/>
    <mergeCell ref="UDW1:UEJ1"/>
    <mergeCell ref="UEK1:UEX1"/>
    <mergeCell ref="UEY1:UFL1"/>
    <mergeCell ref="UAC1:UAP1"/>
    <mergeCell ref="UAQ1:UBD1"/>
    <mergeCell ref="UBE1:UBR1"/>
    <mergeCell ref="UBS1:UCF1"/>
    <mergeCell ref="UCG1:UCT1"/>
    <mergeCell ref="TXK1:TXX1"/>
    <mergeCell ref="TXY1:TYL1"/>
    <mergeCell ref="TYM1:TYZ1"/>
    <mergeCell ref="TZA1:TZN1"/>
    <mergeCell ref="TZO1:UAB1"/>
    <mergeCell ref="UQG1:UQT1"/>
    <mergeCell ref="UQU1:URH1"/>
    <mergeCell ref="URI1:URV1"/>
    <mergeCell ref="URW1:USJ1"/>
    <mergeCell ref="USK1:USX1"/>
    <mergeCell ref="UNO1:UOB1"/>
    <mergeCell ref="UOC1:UOP1"/>
    <mergeCell ref="UOQ1:UPD1"/>
    <mergeCell ref="UPE1:UPR1"/>
    <mergeCell ref="UPS1:UQF1"/>
    <mergeCell ref="UKW1:ULJ1"/>
    <mergeCell ref="ULK1:ULX1"/>
    <mergeCell ref="ULY1:UML1"/>
    <mergeCell ref="UMM1:UMZ1"/>
    <mergeCell ref="UNA1:UNN1"/>
    <mergeCell ref="UIE1:UIR1"/>
    <mergeCell ref="UIS1:UJF1"/>
    <mergeCell ref="UJG1:UJT1"/>
    <mergeCell ref="UJU1:UKH1"/>
    <mergeCell ref="UKI1:UKV1"/>
    <mergeCell ref="VBA1:VBN1"/>
    <mergeCell ref="VBO1:VCB1"/>
    <mergeCell ref="VCC1:VCP1"/>
    <mergeCell ref="VCQ1:VDD1"/>
    <mergeCell ref="VDE1:VDR1"/>
    <mergeCell ref="UYI1:UYV1"/>
    <mergeCell ref="UYW1:UZJ1"/>
    <mergeCell ref="UZK1:UZX1"/>
    <mergeCell ref="UZY1:VAL1"/>
    <mergeCell ref="VAM1:VAZ1"/>
    <mergeCell ref="UVQ1:UWD1"/>
    <mergeCell ref="UWE1:UWR1"/>
    <mergeCell ref="UWS1:UXF1"/>
    <mergeCell ref="UXG1:UXT1"/>
    <mergeCell ref="UXU1:UYH1"/>
    <mergeCell ref="USY1:UTL1"/>
    <mergeCell ref="UTM1:UTZ1"/>
    <mergeCell ref="UUA1:UUN1"/>
    <mergeCell ref="UUO1:UVB1"/>
    <mergeCell ref="UVC1:UVP1"/>
    <mergeCell ref="VLU1:VMH1"/>
    <mergeCell ref="VMI1:VMV1"/>
    <mergeCell ref="VMW1:VNJ1"/>
    <mergeCell ref="VNK1:VNX1"/>
    <mergeCell ref="VNY1:VOL1"/>
    <mergeCell ref="VJC1:VJP1"/>
    <mergeCell ref="VJQ1:VKD1"/>
    <mergeCell ref="VKE1:VKR1"/>
    <mergeCell ref="VKS1:VLF1"/>
    <mergeCell ref="VLG1:VLT1"/>
    <mergeCell ref="VGK1:VGX1"/>
    <mergeCell ref="VGY1:VHL1"/>
    <mergeCell ref="VHM1:VHZ1"/>
    <mergeCell ref="VIA1:VIN1"/>
    <mergeCell ref="VIO1:VJB1"/>
    <mergeCell ref="VDS1:VEF1"/>
    <mergeCell ref="VEG1:VET1"/>
    <mergeCell ref="VEU1:VFH1"/>
    <mergeCell ref="VFI1:VFV1"/>
    <mergeCell ref="VFW1:VGJ1"/>
    <mergeCell ref="VWO1:VXB1"/>
    <mergeCell ref="VXC1:VXP1"/>
    <mergeCell ref="VXQ1:VYD1"/>
    <mergeCell ref="VYE1:VYR1"/>
    <mergeCell ref="VYS1:VZF1"/>
    <mergeCell ref="VTW1:VUJ1"/>
    <mergeCell ref="VUK1:VUX1"/>
    <mergeCell ref="VUY1:VVL1"/>
    <mergeCell ref="VVM1:VVZ1"/>
    <mergeCell ref="VWA1:VWN1"/>
    <mergeCell ref="VRE1:VRR1"/>
    <mergeCell ref="VRS1:VSF1"/>
    <mergeCell ref="VSG1:VST1"/>
    <mergeCell ref="VSU1:VTH1"/>
    <mergeCell ref="VTI1:VTV1"/>
    <mergeCell ref="VOM1:VOZ1"/>
    <mergeCell ref="VPA1:VPN1"/>
    <mergeCell ref="VPO1:VQB1"/>
    <mergeCell ref="VQC1:VQP1"/>
    <mergeCell ref="VQQ1:VRD1"/>
    <mergeCell ref="WHI1:WHV1"/>
    <mergeCell ref="WHW1:WIJ1"/>
    <mergeCell ref="WIK1:WIX1"/>
    <mergeCell ref="WIY1:WJL1"/>
    <mergeCell ref="WJM1:WJZ1"/>
    <mergeCell ref="WEQ1:WFD1"/>
    <mergeCell ref="WFE1:WFR1"/>
    <mergeCell ref="WFS1:WGF1"/>
    <mergeCell ref="WGG1:WGT1"/>
    <mergeCell ref="WGU1:WHH1"/>
    <mergeCell ref="WBY1:WCL1"/>
    <mergeCell ref="WCM1:WCZ1"/>
    <mergeCell ref="WDA1:WDN1"/>
    <mergeCell ref="WDO1:WEB1"/>
    <mergeCell ref="WEC1:WEP1"/>
    <mergeCell ref="VZG1:VZT1"/>
    <mergeCell ref="VZU1:WAH1"/>
    <mergeCell ref="WAI1:WAV1"/>
    <mergeCell ref="WAW1:WBJ1"/>
    <mergeCell ref="WBK1:WBX1"/>
    <mergeCell ref="WTE1:WTR1"/>
    <mergeCell ref="WTS1:WUF1"/>
    <mergeCell ref="WUG1:WUT1"/>
    <mergeCell ref="WPK1:WPX1"/>
    <mergeCell ref="WPY1:WQL1"/>
    <mergeCell ref="WQM1:WQZ1"/>
    <mergeCell ref="WRA1:WRN1"/>
    <mergeCell ref="WRO1:WSB1"/>
    <mergeCell ref="WMS1:WNF1"/>
    <mergeCell ref="WNG1:WNT1"/>
    <mergeCell ref="WNU1:WOH1"/>
    <mergeCell ref="WOI1:WOV1"/>
    <mergeCell ref="WOW1:WPJ1"/>
    <mergeCell ref="WKA1:WKN1"/>
    <mergeCell ref="WKO1:WLB1"/>
    <mergeCell ref="WLC1:WLP1"/>
    <mergeCell ref="WLQ1:WMD1"/>
    <mergeCell ref="WME1:WMR1"/>
    <mergeCell ref="WSC1:WSP1"/>
    <mergeCell ref="WSQ1:WTD1"/>
    <mergeCell ref="XCW1:XDJ1"/>
    <mergeCell ref="XDK1:XDX1"/>
    <mergeCell ref="XDY1:XEL1"/>
    <mergeCell ref="XEM1:XEZ1"/>
    <mergeCell ref="XFA1:XFD1"/>
    <mergeCell ref="XAE1:XAR1"/>
    <mergeCell ref="XAS1:XBF1"/>
    <mergeCell ref="XBG1:XBT1"/>
    <mergeCell ref="XBU1:XCH1"/>
    <mergeCell ref="XCI1:XCV1"/>
    <mergeCell ref="WXM1:WXZ1"/>
    <mergeCell ref="WYA1:WYN1"/>
    <mergeCell ref="WYO1:WZB1"/>
    <mergeCell ref="WZC1:WZP1"/>
    <mergeCell ref="WZQ1:XAD1"/>
    <mergeCell ref="WUU1:WVH1"/>
    <mergeCell ref="WVI1:WVV1"/>
    <mergeCell ref="WVW1:WWJ1"/>
    <mergeCell ref="WWK1:WWX1"/>
    <mergeCell ref="WWY1:WXL1"/>
    <mergeCell ref="NA2:NN2"/>
    <mergeCell ref="NO2:OB2"/>
    <mergeCell ref="OC2:OP2"/>
    <mergeCell ref="OQ2:PD2"/>
    <mergeCell ref="PE2:PR2"/>
    <mergeCell ref="KI2:KV2"/>
    <mergeCell ref="KW2:LJ2"/>
    <mergeCell ref="LK2:LX2"/>
    <mergeCell ref="LY2:ML2"/>
    <mergeCell ref="MM2:MZ2"/>
    <mergeCell ref="HQ2:ID2"/>
    <mergeCell ref="IE2:IR2"/>
    <mergeCell ref="IS2:JF2"/>
    <mergeCell ref="JG2:JT2"/>
    <mergeCell ref="JU2:KH2"/>
    <mergeCell ref="EY2:FL2"/>
    <mergeCell ref="FM2:FZ2"/>
    <mergeCell ref="GA2:GN2"/>
    <mergeCell ref="GO2:HB2"/>
    <mergeCell ref="HC2:HP2"/>
    <mergeCell ref="XU2:YH2"/>
    <mergeCell ref="YI2:YV2"/>
    <mergeCell ref="YW2:ZJ2"/>
    <mergeCell ref="ZK2:ZX2"/>
    <mergeCell ref="ZY2:AAL2"/>
    <mergeCell ref="VC2:VP2"/>
    <mergeCell ref="VQ2:WD2"/>
    <mergeCell ref="WE2:WR2"/>
    <mergeCell ref="WS2:XF2"/>
    <mergeCell ref="XG2:XT2"/>
    <mergeCell ref="SK2:SX2"/>
    <mergeCell ref="SY2:TL2"/>
    <mergeCell ref="TM2:TZ2"/>
    <mergeCell ref="UA2:UN2"/>
    <mergeCell ref="UO2:VB2"/>
    <mergeCell ref="PS2:QF2"/>
    <mergeCell ref="QG2:QT2"/>
    <mergeCell ref="QU2:RH2"/>
    <mergeCell ref="RI2:RV2"/>
    <mergeCell ref="RW2:SJ2"/>
    <mergeCell ref="AIO2:AJB2"/>
    <mergeCell ref="AJC2:AJP2"/>
    <mergeCell ref="AJQ2:AKD2"/>
    <mergeCell ref="AKE2:AKR2"/>
    <mergeCell ref="AKS2:ALF2"/>
    <mergeCell ref="AFW2:AGJ2"/>
    <mergeCell ref="AGK2:AGX2"/>
    <mergeCell ref="AGY2:AHL2"/>
    <mergeCell ref="AHM2:AHZ2"/>
    <mergeCell ref="AIA2:AIN2"/>
    <mergeCell ref="ADE2:ADR2"/>
    <mergeCell ref="ADS2:AEF2"/>
    <mergeCell ref="AEG2:AET2"/>
    <mergeCell ref="AEU2:AFH2"/>
    <mergeCell ref="AFI2:AFV2"/>
    <mergeCell ref="AAM2:AAZ2"/>
    <mergeCell ref="ABA2:ABN2"/>
    <mergeCell ref="ABO2:ACB2"/>
    <mergeCell ref="ACC2:ACP2"/>
    <mergeCell ref="ACQ2:ADD2"/>
    <mergeCell ref="ATI2:ATV2"/>
    <mergeCell ref="ATW2:AUJ2"/>
    <mergeCell ref="AUK2:AUX2"/>
    <mergeCell ref="AUY2:AVL2"/>
    <mergeCell ref="AVM2:AVZ2"/>
    <mergeCell ref="AQQ2:ARD2"/>
    <mergeCell ref="ARE2:ARR2"/>
    <mergeCell ref="ARS2:ASF2"/>
    <mergeCell ref="ASG2:AST2"/>
    <mergeCell ref="ASU2:ATH2"/>
    <mergeCell ref="ANY2:AOL2"/>
    <mergeCell ref="AOM2:AOZ2"/>
    <mergeCell ref="APA2:APN2"/>
    <mergeCell ref="APO2:AQB2"/>
    <mergeCell ref="AQC2:AQP2"/>
    <mergeCell ref="ALG2:ALT2"/>
    <mergeCell ref="ALU2:AMH2"/>
    <mergeCell ref="AMI2:AMV2"/>
    <mergeCell ref="AMW2:ANJ2"/>
    <mergeCell ref="ANK2:ANX2"/>
    <mergeCell ref="BEC2:BEP2"/>
    <mergeCell ref="BEQ2:BFD2"/>
    <mergeCell ref="BFE2:BFR2"/>
    <mergeCell ref="BFS2:BGF2"/>
    <mergeCell ref="BGG2:BGT2"/>
    <mergeCell ref="BBK2:BBX2"/>
    <mergeCell ref="BBY2:BCL2"/>
    <mergeCell ref="BCM2:BCZ2"/>
    <mergeCell ref="BDA2:BDN2"/>
    <mergeCell ref="BDO2:BEB2"/>
    <mergeCell ref="AYS2:AZF2"/>
    <mergeCell ref="AZG2:AZT2"/>
    <mergeCell ref="AZU2:BAH2"/>
    <mergeCell ref="BAI2:BAV2"/>
    <mergeCell ref="BAW2:BBJ2"/>
    <mergeCell ref="AWA2:AWN2"/>
    <mergeCell ref="AWO2:AXB2"/>
    <mergeCell ref="AXC2:AXP2"/>
    <mergeCell ref="AXQ2:AYD2"/>
    <mergeCell ref="AYE2:AYR2"/>
    <mergeCell ref="BOW2:BPJ2"/>
    <mergeCell ref="BPK2:BPX2"/>
    <mergeCell ref="BPY2:BQL2"/>
    <mergeCell ref="BQM2:BQZ2"/>
    <mergeCell ref="BRA2:BRN2"/>
    <mergeCell ref="BME2:BMR2"/>
    <mergeCell ref="BMS2:BNF2"/>
    <mergeCell ref="BNG2:BNT2"/>
    <mergeCell ref="BNU2:BOH2"/>
    <mergeCell ref="BOI2:BOV2"/>
    <mergeCell ref="BJM2:BJZ2"/>
    <mergeCell ref="BKA2:BKN2"/>
    <mergeCell ref="BKO2:BLB2"/>
    <mergeCell ref="BLC2:BLP2"/>
    <mergeCell ref="BLQ2:BMD2"/>
    <mergeCell ref="BGU2:BHH2"/>
    <mergeCell ref="BHI2:BHV2"/>
    <mergeCell ref="BHW2:BIJ2"/>
    <mergeCell ref="BIK2:BIX2"/>
    <mergeCell ref="BIY2:BJL2"/>
    <mergeCell ref="BZQ2:CAD2"/>
    <mergeCell ref="CAE2:CAR2"/>
    <mergeCell ref="CAS2:CBF2"/>
    <mergeCell ref="CBG2:CBT2"/>
    <mergeCell ref="CBU2:CCH2"/>
    <mergeCell ref="BWY2:BXL2"/>
    <mergeCell ref="BXM2:BXZ2"/>
    <mergeCell ref="BYA2:BYN2"/>
    <mergeCell ref="BYO2:BZB2"/>
    <mergeCell ref="BZC2:BZP2"/>
    <mergeCell ref="BUG2:BUT2"/>
    <mergeCell ref="BUU2:BVH2"/>
    <mergeCell ref="BVI2:BVV2"/>
    <mergeCell ref="BVW2:BWJ2"/>
    <mergeCell ref="BWK2:BWX2"/>
    <mergeCell ref="BRO2:BSB2"/>
    <mergeCell ref="BSC2:BSP2"/>
    <mergeCell ref="BSQ2:BTD2"/>
    <mergeCell ref="BTE2:BTR2"/>
    <mergeCell ref="BTS2:BUF2"/>
    <mergeCell ref="CKK2:CKX2"/>
    <mergeCell ref="CKY2:CLL2"/>
    <mergeCell ref="CLM2:CLZ2"/>
    <mergeCell ref="CMA2:CMN2"/>
    <mergeCell ref="CMO2:CNB2"/>
    <mergeCell ref="CHS2:CIF2"/>
    <mergeCell ref="CIG2:CIT2"/>
    <mergeCell ref="CIU2:CJH2"/>
    <mergeCell ref="CJI2:CJV2"/>
    <mergeCell ref="CJW2:CKJ2"/>
    <mergeCell ref="CFA2:CFN2"/>
    <mergeCell ref="CFO2:CGB2"/>
    <mergeCell ref="CGC2:CGP2"/>
    <mergeCell ref="CGQ2:CHD2"/>
    <mergeCell ref="CHE2:CHR2"/>
    <mergeCell ref="CCI2:CCV2"/>
    <mergeCell ref="CCW2:CDJ2"/>
    <mergeCell ref="CDK2:CDX2"/>
    <mergeCell ref="CDY2:CEL2"/>
    <mergeCell ref="CEM2:CEZ2"/>
    <mergeCell ref="CVE2:CVR2"/>
    <mergeCell ref="CVS2:CWF2"/>
    <mergeCell ref="CWG2:CWT2"/>
    <mergeCell ref="CWU2:CXH2"/>
    <mergeCell ref="CXI2:CXV2"/>
    <mergeCell ref="CSM2:CSZ2"/>
    <mergeCell ref="CTA2:CTN2"/>
    <mergeCell ref="CTO2:CUB2"/>
    <mergeCell ref="CUC2:CUP2"/>
    <mergeCell ref="CUQ2:CVD2"/>
    <mergeCell ref="CPU2:CQH2"/>
    <mergeCell ref="CQI2:CQV2"/>
    <mergeCell ref="CQW2:CRJ2"/>
    <mergeCell ref="CRK2:CRX2"/>
    <mergeCell ref="CRY2:CSL2"/>
    <mergeCell ref="CNC2:CNP2"/>
    <mergeCell ref="CNQ2:COD2"/>
    <mergeCell ref="COE2:COR2"/>
    <mergeCell ref="COS2:CPF2"/>
    <mergeCell ref="CPG2:CPT2"/>
    <mergeCell ref="DFY2:DGL2"/>
    <mergeCell ref="DGM2:DGZ2"/>
    <mergeCell ref="DHA2:DHN2"/>
    <mergeCell ref="DHO2:DIB2"/>
    <mergeCell ref="DIC2:DIP2"/>
    <mergeCell ref="DDG2:DDT2"/>
    <mergeCell ref="DDU2:DEH2"/>
    <mergeCell ref="DEI2:DEV2"/>
    <mergeCell ref="DEW2:DFJ2"/>
    <mergeCell ref="DFK2:DFX2"/>
    <mergeCell ref="DAO2:DBB2"/>
    <mergeCell ref="DBC2:DBP2"/>
    <mergeCell ref="DBQ2:DCD2"/>
    <mergeCell ref="DCE2:DCR2"/>
    <mergeCell ref="DCS2:DDF2"/>
    <mergeCell ref="CXW2:CYJ2"/>
    <mergeCell ref="CYK2:CYX2"/>
    <mergeCell ref="CYY2:CZL2"/>
    <mergeCell ref="CZM2:CZZ2"/>
    <mergeCell ref="DAA2:DAN2"/>
    <mergeCell ref="DQS2:DRF2"/>
    <mergeCell ref="DRG2:DRT2"/>
    <mergeCell ref="DRU2:DSH2"/>
    <mergeCell ref="DSI2:DSV2"/>
    <mergeCell ref="DSW2:DTJ2"/>
    <mergeCell ref="DOA2:DON2"/>
    <mergeCell ref="DOO2:DPB2"/>
    <mergeCell ref="DPC2:DPP2"/>
    <mergeCell ref="DPQ2:DQD2"/>
    <mergeCell ref="DQE2:DQR2"/>
    <mergeCell ref="DLI2:DLV2"/>
    <mergeCell ref="DLW2:DMJ2"/>
    <mergeCell ref="DMK2:DMX2"/>
    <mergeCell ref="DMY2:DNL2"/>
    <mergeCell ref="DNM2:DNZ2"/>
    <mergeCell ref="DIQ2:DJD2"/>
    <mergeCell ref="DJE2:DJR2"/>
    <mergeCell ref="DJS2:DKF2"/>
    <mergeCell ref="DKG2:DKT2"/>
    <mergeCell ref="DKU2:DLH2"/>
    <mergeCell ref="EBM2:EBZ2"/>
    <mergeCell ref="ECA2:ECN2"/>
    <mergeCell ref="ECO2:EDB2"/>
    <mergeCell ref="EDC2:EDP2"/>
    <mergeCell ref="EDQ2:EED2"/>
    <mergeCell ref="DYU2:DZH2"/>
    <mergeCell ref="DZI2:DZV2"/>
    <mergeCell ref="DZW2:EAJ2"/>
    <mergeCell ref="EAK2:EAX2"/>
    <mergeCell ref="EAY2:EBL2"/>
    <mergeCell ref="DWC2:DWP2"/>
    <mergeCell ref="DWQ2:DXD2"/>
    <mergeCell ref="DXE2:DXR2"/>
    <mergeCell ref="DXS2:DYF2"/>
    <mergeCell ref="DYG2:DYT2"/>
    <mergeCell ref="DTK2:DTX2"/>
    <mergeCell ref="DTY2:DUL2"/>
    <mergeCell ref="DUM2:DUZ2"/>
    <mergeCell ref="DVA2:DVN2"/>
    <mergeCell ref="DVO2:DWB2"/>
    <mergeCell ref="EMG2:EMT2"/>
    <mergeCell ref="EMU2:ENH2"/>
    <mergeCell ref="ENI2:ENV2"/>
    <mergeCell ref="ENW2:EOJ2"/>
    <mergeCell ref="EOK2:EOX2"/>
    <mergeCell ref="EJO2:EKB2"/>
    <mergeCell ref="EKC2:EKP2"/>
    <mergeCell ref="EKQ2:ELD2"/>
    <mergeCell ref="ELE2:ELR2"/>
    <mergeCell ref="ELS2:EMF2"/>
    <mergeCell ref="EGW2:EHJ2"/>
    <mergeCell ref="EHK2:EHX2"/>
    <mergeCell ref="EHY2:EIL2"/>
    <mergeCell ref="EIM2:EIZ2"/>
    <mergeCell ref="EJA2:EJN2"/>
    <mergeCell ref="EEE2:EER2"/>
    <mergeCell ref="EES2:EFF2"/>
    <mergeCell ref="EFG2:EFT2"/>
    <mergeCell ref="EFU2:EGH2"/>
    <mergeCell ref="EGI2:EGV2"/>
    <mergeCell ref="EXA2:EXN2"/>
    <mergeCell ref="EXO2:EYB2"/>
    <mergeCell ref="EYC2:EYP2"/>
    <mergeCell ref="EYQ2:EZD2"/>
    <mergeCell ref="EZE2:EZR2"/>
    <mergeCell ref="EUI2:EUV2"/>
    <mergeCell ref="EUW2:EVJ2"/>
    <mergeCell ref="EVK2:EVX2"/>
    <mergeCell ref="EVY2:EWL2"/>
    <mergeCell ref="EWM2:EWZ2"/>
    <mergeCell ref="ERQ2:ESD2"/>
    <mergeCell ref="ESE2:ESR2"/>
    <mergeCell ref="ESS2:ETF2"/>
    <mergeCell ref="ETG2:ETT2"/>
    <mergeCell ref="ETU2:EUH2"/>
    <mergeCell ref="EOY2:EPL2"/>
    <mergeCell ref="EPM2:EPZ2"/>
    <mergeCell ref="EQA2:EQN2"/>
    <mergeCell ref="EQO2:ERB2"/>
    <mergeCell ref="ERC2:ERP2"/>
    <mergeCell ref="FHU2:FIH2"/>
    <mergeCell ref="FII2:FIV2"/>
    <mergeCell ref="FIW2:FJJ2"/>
    <mergeCell ref="FJK2:FJX2"/>
    <mergeCell ref="FJY2:FKL2"/>
    <mergeCell ref="FFC2:FFP2"/>
    <mergeCell ref="FFQ2:FGD2"/>
    <mergeCell ref="FGE2:FGR2"/>
    <mergeCell ref="FGS2:FHF2"/>
    <mergeCell ref="FHG2:FHT2"/>
    <mergeCell ref="FCK2:FCX2"/>
    <mergeCell ref="FCY2:FDL2"/>
    <mergeCell ref="FDM2:FDZ2"/>
    <mergeCell ref="FEA2:FEN2"/>
    <mergeCell ref="FEO2:FFB2"/>
    <mergeCell ref="EZS2:FAF2"/>
    <mergeCell ref="FAG2:FAT2"/>
    <mergeCell ref="FAU2:FBH2"/>
    <mergeCell ref="FBI2:FBV2"/>
    <mergeCell ref="FBW2:FCJ2"/>
    <mergeCell ref="FSO2:FTB2"/>
    <mergeCell ref="FTC2:FTP2"/>
    <mergeCell ref="FTQ2:FUD2"/>
    <mergeCell ref="FUE2:FUR2"/>
    <mergeCell ref="FUS2:FVF2"/>
    <mergeCell ref="FPW2:FQJ2"/>
    <mergeCell ref="FQK2:FQX2"/>
    <mergeCell ref="FQY2:FRL2"/>
    <mergeCell ref="FRM2:FRZ2"/>
    <mergeCell ref="FSA2:FSN2"/>
    <mergeCell ref="FNE2:FNR2"/>
    <mergeCell ref="FNS2:FOF2"/>
    <mergeCell ref="FOG2:FOT2"/>
    <mergeCell ref="FOU2:FPH2"/>
    <mergeCell ref="FPI2:FPV2"/>
    <mergeCell ref="FKM2:FKZ2"/>
    <mergeCell ref="FLA2:FLN2"/>
    <mergeCell ref="FLO2:FMB2"/>
    <mergeCell ref="FMC2:FMP2"/>
    <mergeCell ref="FMQ2:FND2"/>
    <mergeCell ref="GDI2:GDV2"/>
    <mergeCell ref="GDW2:GEJ2"/>
    <mergeCell ref="GEK2:GEX2"/>
    <mergeCell ref="GEY2:GFL2"/>
    <mergeCell ref="GFM2:GFZ2"/>
    <mergeCell ref="GAQ2:GBD2"/>
    <mergeCell ref="GBE2:GBR2"/>
    <mergeCell ref="GBS2:GCF2"/>
    <mergeCell ref="GCG2:GCT2"/>
    <mergeCell ref="GCU2:GDH2"/>
    <mergeCell ref="FXY2:FYL2"/>
    <mergeCell ref="FYM2:FYZ2"/>
    <mergeCell ref="FZA2:FZN2"/>
    <mergeCell ref="FZO2:GAB2"/>
    <mergeCell ref="GAC2:GAP2"/>
    <mergeCell ref="FVG2:FVT2"/>
    <mergeCell ref="FVU2:FWH2"/>
    <mergeCell ref="FWI2:FWV2"/>
    <mergeCell ref="FWW2:FXJ2"/>
    <mergeCell ref="FXK2:FXX2"/>
    <mergeCell ref="GOC2:GOP2"/>
    <mergeCell ref="GOQ2:GPD2"/>
    <mergeCell ref="GPE2:GPR2"/>
    <mergeCell ref="GPS2:GQF2"/>
    <mergeCell ref="GQG2:GQT2"/>
    <mergeCell ref="GLK2:GLX2"/>
    <mergeCell ref="GLY2:GML2"/>
    <mergeCell ref="GMM2:GMZ2"/>
    <mergeCell ref="GNA2:GNN2"/>
    <mergeCell ref="GNO2:GOB2"/>
    <mergeCell ref="GIS2:GJF2"/>
    <mergeCell ref="GJG2:GJT2"/>
    <mergeCell ref="GJU2:GKH2"/>
    <mergeCell ref="GKI2:GKV2"/>
    <mergeCell ref="GKW2:GLJ2"/>
    <mergeCell ref="GGA2:GGN2"/>
    <mergeCell ref="GGO2:GHB2"/>
    <mergeCell ref="GHC2:GHP2"/>
    <mergeCell ref="GHQ2:GID2"/>
    <mergeCell ref="GIE2:GIR2"/>
    <mergeCell ref="GYW2:GZJ2"/>
    <mergeCell ref="GZK2:GZX2"/>
    <mergeCell ref="GZY2:HAL2"/>
    <mergeCell ref="HAM2:HAZ2"/>
    <mergeCell ref="HBA2:HBN2"/>
    <mergeCell ref="GWE2:GWR2"/>
    <mergeCell ref="GWS2:GXF2"/>
    <mergeCell ref="GXG2:GXT2"/>
    <mergeCell ref="GXU2:GYH2"/>
    <mergeCell ref="GYI2:GYV2"/>
    <mergeCell ref="GTM2:GTZ2"/>
    <mergeCell ref="GUA2:GUN2"/>
    <mergeCell ref="GUO2:GVB2"/>
    <mergeCell ref="GVC2:GVP2"/>
    <mergeCell ref="GVQ2:GWD2"/>
    <mergeCell ref="GQU2:GRH2"/>
    <mergeCell ref="GRI2:GRV2"/>
    <mergeCell ref="GRW2:GSJ2"/>
    <mergeCell ref="GSK2:GSX2"/>
    <mergeCell ref="GSY2:GTL2"/>
    <mergeCell ref="HJQ2:HKD2"/>
    <mergeCell ref="HKE2:HKR2"/>
    <mergeCell ref="HKS2:HLF2"/>
    <mergeCell ref="HLG2:HLT2"/>
    <mergeCell ref="HLU2:HMH2"/>
    <mergeCell ref="HGY2:HHL2"/>
    <mergeCell ref="HHM2:HHZ2"/>
    <mergeCell ref="HIA2:HIN2"/>
    <mergeCell ref="HIO2:HJB2"/>
    <mergeCell ref="HJC2:HJP2"/>
    <mergeCell ref="HEG2:HET2"/>
    <mergeCell ref="HEU2:HFH2"/>
    <mergeCell ref="HFI2:HFV2"/>
    <mergeCell ref="HFW2:HGJ2"/>
    <mergeCell ref="HGK2:HGX2"/>
    <mergeCell ref="HBO2:HCB2"/>
    <mergeCell ref="HCC2:HCP2"/>
    <mergeCell ref="HCQ2:HDD2"/>
    <mergeCell ref="HDE2:HDR2"/>
    <mergeCell ref="HDS2:HEF2"/>
    <mergeCell ref="HUK2:HUX2"/>
    <mergeCell ref="HUY2:HVL2"/>
    <mergeCell ref="HVM2:HVZ2"/>
    <mergeCell ref="HWA2:HWN2"/>
    <mergeCell ref="HWO2:HXB2"/>
    <mergeCell ref="HRS2:HSF2"/>
    <mergeCell ref="HSG2:HST2"/>
    <mergeCell ref="HSU2:HTH2"/>
    <mergeCell ref="HTI2:HTV2"/>
    <mergeCell ref="HTW2:HUJ2"/>
    <mergeCell ref="HPA2:HPN2"/>
    <mergeCell ref="HPO2:HQB2"/>
    <mergeCell ref="HQC2:HQP2"/>
    <mergeCell ref="HQQ2:HRD2"/>
    <mergeCell ref="HRE2:HRR2"/>
    <mergeCell ref="HMI2:HMV2"/>
    <mergeCell ref="HMW2:HNJ2"/>
    <mergeCell ref="HNK2:HNX2"/>
    <mergeCell ref="HNY2:HOL2"/>
    <mergeCell ref="HOM2:HOZ2"/>
    <mergeCell ref="IFE2:IFR2"/>
    <mergeCell ref="IFS2:IGF2"/>
    <mergeCell ref="IGG2:IGT2"/>
    <mergeCell ref="IGU2:IHH2"/>
    <mergeCell ref="IHI2:IHV2"/>
    <mergeCell ref="ICM2:ICZ2"/>
    <mergeCell ref="IDA2:IDN2"/>
    <mergeCell ref="IDO2:IEB2"/>
    <mergeCell ref="IEC2:IEP2"/>
    <mergeCell ref="IEQ2:IFD2"/>
    <mergeCell ref="HZU2:IAH2"/>
    <mergeCell ref="IAI2:IAV2"/>
    <mergeCell ref="IAW2:IBJ2"/>
    <mergeCell ref="IBK2:IBX2"/>
    <mergeCell ref="IBY2:ICL2"/>
    <mergeCell ref="HXC2:HXP2"/>
    <mergeCell ref="HXQ2:HYD2"/>
    <mergeCell ref="HYE2:HYR2"/>
    <mergeCell ref="HYS2:HZF2"/>
    <mergeCell ref="HZG2:HZT2"/>
    <mergeCell ref="IPY2:IQL2"/>
    <mergeCell ref="IQM2:IQZ2"/>
    <mergeCell ref="IRA2:IRN2"/>
    <mergeCell ref="IRO2:ISB2"/>
    <mergeCell ref="ISC2:ISP2"/>
    <mergeCell ref="ING2:INT2"/>
    <mergeCell ref="INU2:IOH2"/>
    <mergeCell ref="IOI2:IOV2"/>
    <mergeCell ref="IOW2:IPJ2"/>
    <mergeCell ref="IPK2:IPX2"/>
    <mergeCell ref="IKO2:ILB2"/>
    <mergeCell ref="ILC2:ILP2"/>
    <mergeCell ref="ILQ2:IMD2"/>
    <mergeCell ref="IME2:IMR2"/>
    <mergeCell ref="IMS2:INF2"/>
    <mergeCell ref="IHW2:IIJ2"/>
    <mergeCell ref="IIK2:IIX2"/>
    <mergeCell ref="IIY2:IJL2"/>
    <mergeCell ref="IJM2:IJZ2"/>
    <mergeCell ref="IKA2:IKN2"/>
    <mergeCell ref="JAS2:JBF2"/>
    <mergeCell ref="JBG2:JBT2"/>
    <mergeCell ref="JBU2:JCH2"/>
    <mergeCell ref="JCI2:JCV2"/>
    <mergeCell ref="JCW2:JDJ2"/>
    <mergeCell ref="IYA2:IYN2"/>
    <mergeCell ref="IYO2:IZB2"/>
    <mergeCell ref="IZC2:IZP2"/>
    <mergeCell ref="IZQ2:JAD2"/>
    <mergeCell ref="JAE2:JAR2"/>
    <mergeCell ref="IVI2:IVV2"/>
    <mergeCell ref="IVW2:IWJ2"/>
    <mergeCell ref="IWK2:IWX2"/>
    <mergeCell ref="IWY2:IXL2"/>
    <mergeCell ref="IXM2:IXZ2"/>
    <mergeCell ref="ISQ2:ITD2"/>
    <mergeCell ref="ITE2:ITR2"/>
    <mergeCell ref="ITS2:IUF2"/>
    <mergeCell ref="IUG2:IUT2"/>
    <mergeCell ref="IUU2:IVH2"/>
    <mergeCell ref="JLM2:JLZ2"/>
    <mergeCell ref="JMA2:JMN2"/>
    <mergeCell ref="JMO2:JNB2"/>
    <mergeCell ref="JNC2:JNP2"/>
    <mergeCell ref="JNQ2:JOD2"/>
    <mergeCell ref="JIU2:JJH2"/>
    <mergeCell ref="JJI2:JJV2"/>
    <mergeCell ref="JJW2:JKJ2"/>
    <mergeCell ref="JKK2:JKX2"/>
    <mergeCell ref="JKY2:JLL2"/>
    <mergeCell ref="JGC2:JGP2"/>
    <mergeCell ref="JGQ2:JHD2"/>
    <mergeCell ref="JHE2:JHR2"/>
    <mergeCell ref="JHS2:JIF2"/>
    <mergeCell ref="JIG2:JIT2"/>
    <mergeCell ref="JDK2:JDX2"/>
    <mergeCell ref="JDY2:JEL2"/>
    <mergeCell ref="JEM2:JEZ2"/>
    <mergeCell ref="JFA2:JFN2"/>
    <mergeCell ref="JFO2:JGB2"/>
    <mergeCell ref="JWG2:JWT2"/>
    <mergeCell ref="JWU2:JXH2"/>
    <mergeCell ref="JXI2:JXV2"/>
    <mergeCell ref="JXW2:JYJ2"/>
    <mergeCell ref="JYK2:JYX2"/>
    <mergeCell ref="JTO2:JUB2"/>
    <mergeCell ref="JUC2:JUP2"/>
    <mergeCell ref="JUQ2:JVD2"/>
    <mergeCell ref="JVE2:JVR2"/>
    <mergeCell ref="JVS2:JWF2"/>
    <mergeCell ref="JQW2:JRJ2"/>
    <mergeCell ref="JRK2:JRX2"/>
    <mergeCell ref="JRY2:JSL2"/>
    <mergeCell ref="JSM2:JSZ2"/>
    <mergeCell ref="JTA2:JTN2"/>
    <mergeCell ref="JOE2:JOR2"/>
    <mergeCell ref="JOS2:JPF2"/>
    <mergeCell ref="JPG2:JPT2"/>
    <mergeCell ref="JPU2:JQH2"/>
    <mergeCell ref="JQI2:JQV2"/>
    <mergeCell ref="KHA2:KHN2"/>
    <mergeCell ref="KHO2:KIB2"/>
    <mergeCell ref="KIC2:KIP2"/>
    <mergeCell ref="KIQ2:KJD2"/>
    <mergeCell ref="KJE2:KJR2"/>
    <mergeCell ref="KEI2:KEV2"/>
    <mergeCell ref="KEW2:KFJ2"/>
    <mergeCell ref="KFK2:KFX2"/>
    <mergeCell ref="KFY2:KGL2"/>
    <mergeCell ref="KGM2:KGZ2"/>
    <mergeCell ref="KBQ2:KCD2"/>
    <mergeCell ref="KCE2:KCR2"/>
    <mergeCell ref="KCS2:KDF2"/>
    <mergeCell ref="KDG2:KDT2"/>
    <mergeCell ref="KDU2:KEH2"/>
    <mergeCell ref="JYY2:JZL2"/>
    <mergeCell ref="JZM2:JZZ2"/>
    <mergeCell ref="KAA2:KAN2"/>
    <mergeCell ref="KAO2:KBB2"/>
    <mergeCell ref="KBC2:KBP2"/>
    <mergeCell ref="KRU2:KSH2"/>
    <mergeCell ref="KSI2:KSV2"/>
    <mergeCell ref="KSW2:KTJ2"/>
    <mergeCell ref="KTK2:KTX2"/>
    <mergeCell ref="KTY2:KUL2"/>
    <mergeCell ref="KPC2:KPP2"/>
    <mergeCell ref="KPQ2:KQD2"/>
    <mergeCell ref="KQE2:KQR2"/>
    <mergeCell ref="KQS2:KRF2"/>
    <mergeCell ref="KRG2:KRT2"/>
    <mergeCell ref="KMK2:KMX2"/>
    <mergeCell ref="KMY2:KNL2"/>
    <mergeCell ref="KNM2:KNZ2"/>
    <mergeCell ref="KOA2:KON2"/>
    <mergeCell ref="KOO2:KPB2"/>
    <mergeCell ref="KJS2:KKF2"/>
    <mergeCell ref="KKG2:KKT2"/>
    <mergeCell ref="KKU2:KLH2"/>
    <mergeCell ref="KLI2:KLV2"/>
    <mergeCell ref="KLW2:KMJ2"/>
    <mergeCell ref="LCO2:LDB2"/>
    <mergeCell ref="LDC2:LDP2"/>
    <mergeCell ref="LDQ2:LED2"/>
    <mergeCell ref="LEE2:LER2"/>
    <mergeCell ref="LES2:LFF2"/>
    <mergeCell ref="KZW2:LAJ2"/>
    <mergeCell ref="LAK2:LAX2"/>
    <mergeCell ref="LAY2:LBL2"/>
    <mergeCell ref="LBM2:LBZ2"/>
    <mergeCell ref="LCA2:LCN2"/>
    <mergeCell ref="KXE2:KXR2"/>
    <mergeCell ref="KXS2:KYF2"/>
    <mergeCell ref="KYG2:KYT2"/>
    <mergeCell ref="KYU2:KZH2"/>
    <mergeCell ref="KZI2:KZV2"/>
    <mergeCell ref="KUM2:KUZ2"/>
    <mergeCell ref="KVA2:KVN2"/>
    <mergeCell ref="KVO2:KWB2"/>
    <mergeCell ref="KWC2:KWP2"/>
    <mergeCell ref="KWQ2:KXD2"/>
    <mergeCell ref="LNI2:LNV2"/>
    <mergeCell ref="LNW2:LOJ2"/>
    <mergeCell ref="LOK2:LOX2"/>
    <mergeCell ref="LOY2:LPL2"/>
    <mergeCell ref="LPM2:LPZ2"/>
    <mergeCell ref="LKQ2:LLD2"/>
    <mergeCell ref="LLE2:LLR2"/>
    <mergeCell ref="LLS2:LMF2"/>
    <mergeCell ref="LMG2:LMT2"/>
    <mergeCell ref="LMU2:LNH2"/>
    <mergeCell ref="LHY2:LIL2"/>
    <mergeCell ref="LIM2:LIZ2"/>
    <mergeCell ref="LJA2:LJN2"/>
    <mergeCell ref="LJO2:LKB2"/>
    <mergeCell ref="LKC2:LKP2"/>
    <mergeCell ref="LFG2:LFT2"/>
    <mergeCell ref="LFU2:LGH2"/>
    <mergeCell ref="LGI2:LGV2"/>
    <mergeCell ref="LGW2:LHJ2"/>
    <mergeCell ref="LHK2:LHX2"/>
    <mergeCell ref="LYC2:LYP2"/>
    <mergeCell ref="LYQ2:LZD2"/>
    <mergeCell ref="LZE2:LZR2"/>
    <mergeCell ref="LZS2:MAF2"/>
    <mergeCell ref="MAG2:MAT2"/>
    <mergeCell ref="LVK2:LVX2"/>
    <mergeCell ref="LVY2:LWL2"/>
    <mergeCell ref="LWM2:LWZ2"/>
    <mergeCell ref="LXA2:LXN2"/>
    <mergeCell ref="LXO2:LYB2"/>
    <mergeCell ref="LSS2:LTF2"/>
    <mergeCell ref="LTG2:LTT2"/>
    <mergeCell ref="LTU2:LUH2"/>
    <mergeCell ref="LUI2:LUV2"/>
    <mergeCell ref="LUW2:LVJ2"/>
    <mergeCell ref="LQA2:LQN2"/>
    <mergeCell ref="LQO2:LRB2"/>
    <mergeCell ref="LRC2:LRP2"/>
    <mergeCell ref="LRQ2:LSD2"/>
    <mergeCell ref="LSE2:LSR2"/>
    <mergeCell ref="MIW2:MJJ2"/>
    <mergeCell ref="MJK2:MJX2"/>
    <mergeCell ref="MJY2:MKL2"/>
    <mergeCell ref="MKM2:MKZ2"/>
    <mergeCell ref="MLA2:MLN2"/>
    <mergeCell ref="MGE2:MGR2"/>
    <mergeCell ref="MGS2:MHF2"/>
    <mergeCell ref="MHG2:MHT2"/>
    <mergeCell ref="MHU2:MIH2"/>
    <mergeCell ref="MII2:MIV2"/>
    <mergeCell ref="MDM2:MDZ2"/>
    <mergeCell ref="MEA2:MEN2"/>
    <mergeCell ref="MEO2:MFB2"/>
    <mergeCell ref="MFC2:MFP2"/>
    <mergeCell ref="MFQ2:MGD2"/>
    <mergeCell ref="MAU2:MBH2"/>
    <mergeCell ref="MBI2:MBV2"/>
    <mergeCell ref="MBW2:MCJ2"/>
    <mergeCell ref="MCK2:MCX2"/>
    <mergeCell ref="MCY2:MDL2"/>
    <mergeCell ref="MTQ2:MUD2"/>
    <mergeCell ref="MUE2:MUR2"/>
    <mergeCell ref="MUS2:MVF2"/>
    <mergeCell ref="MVG2:MVT2"/>
    <mergeCell ref="MVU2:MWH2"/>
    <mergeCell ref="MQY2:MRL2"/>
    <mergeCell ref="MRM2:MRZ2"/>
    <mergeCell ref="MSA2:MSN2"/>
    <mergeCell ref="MSO2:MTB2"/>
    <mergeCell ref="MTC2:MTP2"/>
    <mergeCell ref="MOG2:MOT2"/>
    <mergeCell ref="MOU2:MPH2"/>
    <mergeCell ref="MPI2:MPV2"/>
    <mergeCell ref="MPW2:MQJ2"/>
    <mergeCell ref="MQK2:MQX2"/>
    <mergeCell ref="MLO2:MMB2"/>
    <mergeCell ref="MMC2:MMP2"/>
    <mergeCell ref="MMQ2:MND2"/>
    <mergeCell ref="MNE2:MNR2"/>
    <mergeCell ref="MNS2:MOF2"/>
    <mergeCell ref="NEK2:NEX2"/>
    <mergeCell ref="NEY2:NFL2"/>
    <mergeCell ref="NFM2:NFZ2"/>
    <mergeCell ref="NGA2:NGN2"/>
    <mergeCell ref="NGO2:NHB2"/>
    <mergeCell ref="NBS2:NCF2"/>
    <mergeCell ref="NCG2:NCT2"/>
    <mergeCell ref="NCU2:NDH2"/>
    <mergeCell ref="NDI2:NDV2"/>
    <mergeCell ref="NDW2:NEJ2"/>
    <mergeCell ref="MZA2:MZN2"/>
    <mergeCell ref="MZO2:NAB2"/>
    <mergeCell ref="NAC2:NAP2"/>
    <mergeCell ref="NAQ2:NBD2"/>
    <mergeCell ref="NBE2:NBR2"/>
    <mergeCell ref="MWI2:MWV2"/>
    <mergeCell ref="MWW2:MXJ2"/>
    <mergeCell ref="MXK2:MXX2"/>
    <mergeCell ref="MXY2:MYL2"/>
    <mergeCell ref="MYM2:MYZ2"/>
    <mergeCell ref="NPE2:NPR2"/>
    <mergeCell ref="NPS2:NQF2"/>
    <mergeCell ref="NQG2:NQT2"/>
    <mergeCell ref="NQU2:NRH2"/>
    <mergeCell ref="NRI2:NRV2"/>
    <mergeCell ref="NMM2:NMZ2"/>
    <mergeCell ref="NNA2:NNN2"/>
    <mergeCell ref="NNO2:NOB2"/>
    <mergeCell ref="NOC2:NOP2"/>
    <mergeCell ref="NOQ2:NPD2"/>
    <mergeCell ref="NJU2:NKH2"/>
    <mergeCell ref="NKI2:NKV2"/>
    <mergeCell ref="NKW2:NLJ2"/>
    <mergeCell ref="NLK2:NLX2"/>
    <mergeCell ref="NLY2:NML2"/>
    <mergeCell ref="NHC2:NHP2"/>
    <mergeCell ref="NHQ2:NID2"/>
    <mergeCell ref="NIE2:NIR2"/>
    <mergeCell ref="NIS2:NJF2"/>
    <mergeCell ref="NJG2:NJT2"/>
    <mergeCell ref="NZY2:OAL2"/>
    <mergeCell ref="OAM2:OAZ2"/>
    <mergeCell ref="OBA2:OBN2"/>
    <mergeCell ref="OBO2:OCB2"/>
    <mergeCell ref="OCC2:OCP2"/>
    <mergeCell ref="NXG2:NXT2"/>
    <mergeCell ref="NXU2:NYH2"/>
    <mergeCell ref="NYI2:NYV2"/>
    <mergeCell ref="NYW2:NZJ2"/>
    <mergeCell ref="NZK2:NZX2"/>
    <mergeCell ref="NUO2:NVB2"/>
    <mergeCell ref="NVC2:NVP2"/>
    <mergeCell ref="NVQ2:NWD2"/>
    <mergeCell ref="NWE2:NWR2"/>
    <mergeCell ref="NWS2:NXF2"/>
    <mergeCell ref="NRW2:NSJ2"/>
    <mergeCell ref="NSK2:NSX2"/>
    <mergeCell ref="NSY2:NTL2"/>
    <mergeCell ref="NTM2:NTZ2"/>
    <mergeCell ref="NUA2:NUN2"/>
    <mergeCell ref="OKS2:OLF2"/>
    <mergeCell ref="OLG2:OLT2"/>
    <mergeCell ref="OLU2:OMH2"/>
    <mergeCell ref="OMI2:OMV2"/>
    <mergeCell ref="OMW2:ONJ2"/>
    <mergeCell ref="OIA2:OIN2"/>
    <mergeCell ref="OIO2:OJB2"/>
    <mergeCell ref="OJC2:OJP2"/>
    <mergeCell ref="OJQ2:OKD2"/>
    <mergeCell ref="OKE2:OKR2"/>
    <mergeCell ref="OFI2:OFV2"/>
    <mergeCell ref="OFW2:OGJ2"/>
    <mergeCell ref="OGK2:OGX2"/>
    <mergeCell ref="OGY2:OHL2"/>
    <mergeCell ref="OHM2:OHZ2"/>
    <mergeCell ref="OCQ2:ODD2"/>
    <mergeCell ref="ODE2:ODR2"/>
    <mergeCell ref="ODS2:OEF2"/>
    <mergeCell ref="OEG2:OET2"/>
    <mergeCell ref="OEU2:OFH2"/>
    <mergeCell ref="OVM2:OVZ2"/>
    <mergeCell ref="OWA2:OWN2"/>
    <mergeCell ref="OWO2:OXB2"/>
    <mergeCell ref="OXC2:OXP2"/>
    <mergeCell ref="OXQ2:OYD2"/>
    <mergeCell ref="OSU2:OTH2"/>
    <mergeCell ref="OTI2:OTV2"/>
    <mergeCell ref="OTW2:OUJ2"/>
    <mergeCell ref="OUK2:OUX2"/>
    <mergeCell ref="OUY2:OVL2"/>
    <mergeCell ref="OQC2:OQP2"/>
    <mergeCell ref="OQQ2:ORD2"/>
    <mergeCell ref="ORE2:ORR2"/>
    <mergeCell ref="ORS2:OSF2"/>
    <mergeCell ref="OSG2:OST2"/>
    <mergeCell ref="ONK2:ONX2"/>
    <mergeCell ref="ONY2:OOL2"/>
    <mergeCell ref="OOM2:OOZ2"/>
    <mergeCell ref="OPA2:OPN2"/>
    <mergeCell ref="OPO2:OQB2"/>
    <mergeCell ref="PGG2:PGT2"/>
    <mergeCell ref="PGU2:PHH2"/>
    <mergeCell ref="PHI2:PHV2"/>
    <mergeCell ref="PHW2:PIJ2"/>
    <mergeCell ref="PIK2:PIX2"/>
    <mergeCell ref="PDO2:PEB2"/>
    <mergeCell ref="PEC2:PEP2"/>
    <mergeCell ref="PEQ2:PFD2"/>
    <mergeCell ref="PFE2:PFR2"/>
    <mergeCell ref="PFS2:PGF2"/>
    <mergeCell ref="PAW2:PBJ2"/>
    <mergeCell ref="PBK2:PBX2"/>
    <mergeCell ref="PBY2:PCL2"/>
    <mergeCell ref="PCM2:PCZ2"/>
    <mergeCell ref="PDA2:PDN2"/>
    <mergeCell ref="OYE2:OYR2"/>
    <mergeCell ref="OYS2:OZF2"/>
    <mergeCell ref="OZG2:OZT2"/>
    <mergeCell ref="OZU2:PAH2"/>
    <mergeCell ref="PAI2:PAV2"/>
    <mergeCell ref="PRA2:PRN2"/>
    <mergeCell ref="PRO2:PSB2"/>
    <mergeCell ref="PSC2:PSP2"/>
    <mergeCell ref="PSQ2:PTD2"/>
    <mergeCell ref="PTE2:PTR2"/>
    <mergeCell ref="POI2:POV2"/>
    <mergeCell ref="POW2:PPJ2"/>
    <mergeCell ref="PPK2:PPX2"/>
    <mergeCell ref="PPY2:PQL2"/>
    <mergeCell ref="PQM2:PQZ2"/>
    <mergeCell ref="PLQ2:PMD2"/>
    <mergeCell ref="PME2:PMR2"/>
    <mergeCell ref="PMS2:PNF2"/>
    <mergeCell ref="PNG2:PNT2"/>
    <mergeCell ref="PNU2:POH2"/>
    <mergeCell ref="PIY2:PJL2"/>
    <mergeCell ref="PJM2:PJZ2"/>
    <mergeCell ref="PKA2:PKN2"/>
    <mergeCell ref="PKO2:PLB2"/>
    <mergeCell ref="PLC2:PLP2"/>
    <mergeCell ref="QBU2:QCH2"/>
    <mergeCell ref="QCI2:QCV2"/>
    <mergeCell ref="QCW2:QDJ2"/>
    <mergeCell ref="QDK2:QDX2"/>
    <mergeCell ref="QDY2:QEL2"/>
    <mergeCell ref="PZC2:PZP2"/>
    <mergeCell ref="PZQ2:QAD2"/>
    <mergeCell ref="QAE2:QAR2"/>
    <mergeCell ref="QAS2:QBF2"/>
    <mergeCell ref="QBG2:QBT2"/>
    <mergeCell ref="PWK2:PWX2"/>
    <mergeCell ref="PWY2:PXL2"/>
    <mergeCell ref="PXM2:PXZ2"/>
    <mergeCell ref="PYA2:PYN2"/>
    <mergeCell ref="PYO2:PZB2"/>
    <mergeCell ref="PTS2:PUF2"/>
    <mergeCell ref="PUG2:PUT2"/>
    <mergeCell ref="PUU2:PVH2"/>
    <mergeCell ref="PVI2:PVV2"/>
    <mergeCell ref="PVW2:PWJ2"/>
    <mergeCell ref="QMO2:QNB2"/>
    <mergeCell ref="QNC2:QNP2"/>
    <mergeCell ref="QNQ2:QOD2"/>
    <mergeCell ref="QOE2:QOR2"/>
    <mergeCell ref="QOS2:QPF2"/>
    <mergeCell ref="QJW2:QKJ2"/>
    <mergeCell ref="QKK2:QKX2"/>
    <mergeCell ref="QKY2:QLL2"/>
    <mergeCell ref="QLM2:QLZ2"/>
    <mergeCell ref="QMA2:QMN2"/>
    <mergeCell ref="QHE2:QHR2"/>
    <mergeCell ref="QHS2:QIF2"/>
    <mergeCell ref="QIG2:QIT2"/>
    <mergeCell ref="QIU2:QJH2"/>
    <mergeCell ref="QJI2:QJV2"/>
    <mergeCell ref="QEM2:QEZ2"/>
    <mergeCell ref="QFA2:QFN2"/>
    <mergeCell ref="QFO2:QGB2"/>
    <mergeCell ref="QGC2:QGP2"/>
    <mergeCell ref="QGQ2:QHD2"/>
    <mergeCell ref="QXI2:QXV2"/>
    <mergeCell ref="QXW2:QYJ2"/>
    <mergeCell ref="QYK2:QYX2"/>
    <mergeCell ref="QYY2:QZL2"/>
    <mergeCell ref="QZM2:QZZ2"/>
    <mergeCell ref="QUQ2:QVD2"/>
    <mergeCell ref="QVE2:QVR2"/>
    <mergeCell ref="QVS2:QWF2"/>
    <mergeCell ref="QWG2:QWT2"/>
    <mergeCell ref="QWU2:QXH2"/>
    <mergeCell ref="QRY2:QSL2"/>
    <mergeCell ref="QSM2:QSZ2"/>
    <mergeCell ref="QTA2:QTN2"/>
    <mergeCell ref="QTO2:QUB2"/>
    <mergeCell ref="QUC2:QUP2"/>
    <mergeCell ref="QPG2:QPT2"/>
    <mergeCell ref="QPU2:QQH2"/>
    <mergeCell ref="QQI2:QQV2"/>
    <mergeCell ref="QQW2:QRJ2"/>
    <mergeCell ref="QRK2:QRX2"/>
    <mergeCell ref="RIC2:RIP2"/>
    <mergeCell ref="RIQ2:RJD2"/>
    <mergeCell ref="RJE2:RJR2"/>
    <mergeCell ref="RJS2:RKF2"/>
    <mergeCell ref="RKG2:RKT2"/>
    <mergeCell ref="RFK2:RFX2"/>
    <mergeCell ref="RFY2:RGL2"/>
    <mergeCell ref="RGM2:RGZ2"/>
    <mergeCell ref="RHA2:RHN2"/>
    <mergeCell ref="RHO2:RIB2"/>
    <mergeCell ref="RCS2:RDF2"/>
    <mergeCell ref="RDG2:RDT2"/>
    <mergeCell ref="RDU2:REH2"/>
    <mergeCell ref="REI2:REV2"/>
    <mergeCell ref="REW2:RFJ2"/>
    <mergeCell ref="RAA2:RAN2"/>
    <mergeCell ref="RAO2:RBB2"/>
    <mergeCell ref="RBC2:RBP2"/>
    <mergeCell ref="RBQ2:RCD2"/>
    <mergeCell ref="RCE2:RCR2"/>
    <mergeCell ref="RSW2:RTJ2"/>
    <mergeCell ref="RTK2:RTX2"/>
    <mergeCell ref="RTY2:RUL2"/>
    <mergeCell ref="RUM2:RUZ2"/>
    <mergeCell ref="RVA2:RVN2"/>
    <mergeCell ref="RQE2:RQR2"/>
    <mergeCell ref="RQS2:RRF2"/>
    <mergeCell ref="RRG2:RRT2"/>
    <mergeCell ref="RRU2:RSH2"/>
    <mergeCell ref="RSI2:RSV2"/>
    <mergeCell ref="RNM2:RNZ2"/>
    <mergeCell ref="ROA2:RON2"/>
    <mergeCell ref="ROO2:RPB2"/>
    <mergeCell ref="RPC2:RPP2"/>
    <mergeCell ref="RPQ2:RQD2"/>
    <mergeCell ref="RKU2:RLH2"/>
    <mergeCell ref="RLI2:RLV2"/>
    <mergeCell ref="RLW2:RMJ2"/>
    <mergeCell ref="RMK2:RMX2"/>
    <mergeCell ref="RMY2:RNL2"/>
    <mergeCell ref="SDQ2:SED2"/>
    <mergeCell ref="SEE2:SER2"/>
    <mergeCell ref="SES2:SFF2"/>
    <mergeCell ref="SFG2:SFT2"/>
    <mergeCell ref="SFU2:SGH2"/>
    <mergeCell ref="SAY2:SBL2"/>
    <mergeCell ref="SBM2:SBZ2"/>
    <mergeCell ref="SCA2:SCN2"/>
    <mergeCell ref="SCO2:SDB2"/>
    <mergeCell ref="SDC2:SDP2"/>
    <mergeCell ref="RYG2:RYT2"/>
    <mergeCell ref="RYU2:RZH2"/>
    <mergeCell ref="RZI2:RZV2"/>
    <mergeCell ref="RZW2:SAJ2"/>
    <mergeCell ref="SAK2:SAX2"/>
    <mergeCell ref="RVO2:RWB2"/>
    <mergeCell ref="RWC2:RWP2"/>
    <mergeCell ref="RWQ2:RXD2"/>
    <mergeCell ref="RXE2:RXR2"/>
    <mergeCell ref="RXS2:RYF2"/>
    <mergeCell ref="SOK2:SOX2"/>
    <mergeCell ref="SOY2:SPL2"/>
    <mergeCell ref="SPM2:SPZ2"/>
    <mergeCell ref="SQA2:SQN2"/>
    <mergeCell ref="SQO2:SRB2"/>
    <mergeCell ref="SLS2:SMF2"/>
    <mergeCell ref="SMG2:SMT2"/>
    <mergeCell ref="SMU2:SNH2"/>
    <mergeCell ref="SNI2:SNV2"/>
    <mergeCell ref="SNW2:SOJ2"/>
    <mergeCell ref="SJA2:SJN2"/>
    <mergeCell ref="SJO2:SKB2"/>
    <mergeCell ref="SKC2:SKP2"/>
    <mergeCell ref="SKQ2:SLD2"/>
    <mergeCell ref="SLE2:SLR2"/>
    <mergeCell ref="SGI2:SGV2"/>
    <mergeCell ref="SGW2:SHJ2"/>
    <mergeCell ref="SHK2:SHX2"/>
    <mergeCell ref="SHY2:SIL2"/>
    <mergeCell ref="SIM2:SIZ2"/>
    <mergeCell ref="SZE2:SZR2"/>
    <mergeCell ref="SZS2:TAF2"/>
    <mergeCell ref="TAG2:TAT2"/>
    <mergeCell ref="TAU2:TBH2"/>
    <mergeCell ref="TBI2:TBV2"/>
    <mergeCell ref="SWM2:SWZ2"/>
    <mergeCell ref="SXA2:SXN2"/>
    <mergeCell ref="SXO2:SYB2"/>
    <mergeCell ref="SYC2:SYP2"/>
    <mergeCell ref="SYQ2:SZD2"/>
    <mergeCell ref="STU2:SUH2"/>
    <mergeCell ref="SUI2:SUV2"/>
    <mergeCell ref="SUW2:SVJ2"/>
    <mergeCell ref="SVK2:SVX2"/>
    <mergeCell ref="SVY2:SWL2"/>
    <mergeCell ref="SRC2:SRP2"/>
    <mergeCell ref="SRQ2:SSD2"/>
    <mergeCell ref="SSE2:SSR2"/>
    <mergeCell ref="SSS2:STF2"/>
    <mergeCell ref="STG2:STT2"/>
    <mergeCell ref="TJY2:TKL2"/>
    <mergeCell ref="TKM2:TKZ2"/>
    <mergeCell ref="TLA2:TLN2"/>
    <mergeCell ref="TLO2:TMB2"/>
    <mergeCell ref="TMC2:TMP2"/>
    <mergeCell ref="THG2:THT2"/>
    <mergeCell ref="THU2:TIH2"/>
    <mergeCell ref="TII2:TIV2"/>
    <mergeCell ref="TIW2:TJJ2"/>
    <mergeCell ref="TJK2:TJX2"/>
    <mergeCell ref="TEO2:TFB2"/>
    <mergeCell ref="TFC2:TFP2"/>
    <mergeCell ref="TFQ2:TGD2"/>
    <mergeCell ref="TGE2:TGR2"/>
    <mergeCell ref="TGS2:THF2"/>
    <mergeCell ref="TBW2:TCJ2"/>
    <mergeCell ref="TCK2:TCX2"/>
    <mergeCell ref="TCY2:TDL2"/>
    <mergeCell ref="TDM2:TDZ2"/>
    <mergeCell ref="TEA2:TEN2"/>
    <mergeCell ref="TUS2:TVF2"/>
    <mergeCell ref="TVG2:TVT2"/>
    <mergeCell ref="TVU2:TWH2"/>
    <mergeCell ref="TWI2:TWV2"/>
    <mergeCell ref="TWW2:TXJ2"/>
    <mergeCell ref="TSA2:TSN2"/>
    <mergeCell ref="TSO2:TTB2"/>
    <mergeCell ref="TTC2:TTP2"/>
    <mergeCell ref="TTQ2:TUD2"/>
    <mergeCell ref="TUE2:TUR2"/>
    <mergeCell ref="TPI2:TPV2"/>
    <mergeCell ref="TPW2:TQJ2"/>
    <mergeCell ref="TQK2:TQX2"/>
    <mergeCell ref="TQY2:TRL2"/>
    <mergeCell ref="TRM2:TRZ2"/>
    <mergeCell ref="TMQ2:TND2"/>
    <mergeCell ref="TNE2:TNR2"/>
    <mergeCell ref="TNS2:TOF2"/>
    <mergeCell ref="TOG2:TOT2"/>
    <mergeCell ref="TOU2:TPH2"/>
    <mergeCell ref="UFM2:UFZ2"/>
    <mergeCell ref="UGA2:UGN2"/>
    <mergeCell ref="UGO2:UHB2"/>
    <mergeCell ref="UHC2:UHP2"/>
    <mergeCell ref="UHQ2:UID2"/>
    <mergeCell ref="UCU2:UDH2"/>
    <mergeCell ref="UDI2:UDV2"/>
    <mergeCell ref="UDW2:UEJ2"/>
    <mergeCell ref="UEK2:UEX2"/>
    <mergeCell ref="UEY2:UFL2"/>
    <mergeCell ref="UAC2:UAP2"/>
    <mergeCell ref="UAQ2:UBD2"/>
    <mergeCell ref="UBE2:UBR2"/>
    <mergeCell ref="UBS2:UCF2"/>
    <mergeCell ref="UCG2:UCT2"/>
    <mergeCell ref="TXK2:TXX2"/>
    <mergeCell ref="TXY2:TYL2"/>
    <mergeCell ref="TYM2:TYZ2"/>
    <mergeCell ref="TZA2:TZN2"/>
    <mergeCell ref="TZO2:UAB2"/>
    <mergeCell ref="UQG2:UQT2"/>
    <mergeCell ref="UQU2:URH2"/>
    <mergeCell ref="URI2:URV2"/>
    <mergeCell ref="URW2:USJ2"/>
    <mergeCell ref="USK2:USX2"/>
    <mergeCell ref="UNO2:UOB2"/>
    <mergeCell ref="UOC2:UOP2"/>
    <mergeCell ref="UOQ2:UPD2"/>
    <mergeCell ref="UPE2:UPR2"/>
    <mergeCell ref="UPS2:UQF2"/>
    <mergeCell ref="UKW2:ULJ2"/>
    <mergeCell ref="ULK2:ULX2"/>
    <mergeCell ref="ULY2:UML2"/>
    <mergeCell ref="UMM2:UMZ2"/>
    <mergeCell ref="UNA2:UNN2"/>
    <mergeCell ref="UIE2:UIR2"/>
    <mergeCell ref="UIS2:UJF2"/>
    <mergeCell ref="UJG2:UJT2"/>
    <mergeCell ref="UJU2:UKH2"/>
    <mergeCell ref="UKI2:UKV2"/>
    <mergeCell ref="VBA2:VBN2"/>
    <mergeCell ref="VBO2:VCB2"/>
    <mergeCell ref="VCC2:VCP2"/>
    <mergeCell ref="VCQ2:VDD2"/>
    <mergeCell ref="VDE2:VDR2"/>
    <mergeCell ref="UYI2:UYV2"/>
    <mergeCell ref="UYW2:UZJ2"/>
    <mergeCell ref="UZK2:UZX2"/>
    <mergeCell ref="UZY2:VAL2"/>
    <mergeCell ref="VAM2:VAZ2"/>
    <mergeCell ref="UVQ2:UWD2"/>
    <mergeCell ref="UWE2:UWR2"/>
    <mergeCell ref="UWS2:UXF2"/>
    <mergeCell ref="UXG2:UXT2"/>
    <mergeCell ref="UXU2:UYH2"/>
    <mergeCell ref="USY2:UTL2"/>
    <mergeCell ref="UTM2:UTZ2"/>
    <mergeCell ref="UUA2:UUN2"/>
    <mergeCell ref="UUO2:UVB2"/>
    <mergeCell ref="UVC2:UVP2"/>
    <mergeCell ref="VLU2:VMH2"/>
    <mergeCell ref="VMI2:VMV2"/>
    <mergeCell ref="VMW2:VNJ2"/>
    <mergeCell ref="VNK2:VNX2"/>
    <mergeCell ref="VNY2:VOL2"/>
    <mergeCell ref="VJC2:VJP2"/>
    <mergeCell ref="VJQ2:VKD2"/>
    <mergeCell ref="VKE2:VKR2"/>
    <mergeCell ref="VKS2:VLF2"/>
    <mergeCell ref="VLG2:VLT2"/>
    <mergeCell ref="VGK2:VGX2"/>
    <mergeCell ref="VGY2:VHL2"/>
    <mergeCell ref="VHM2:VHZ2"/>
    <mergeCell ref="VIA2:VIN2"/>
    <mergeCell ref="VIO2:VJB2"/>
    <mergeCell ref="VDS2:VEF2"/>
    <mergeCell ref="VEG2:VET2"/>
    <mergeCell ref="VEU2:VFH2"/>
    <mergeCell ref="VFI2:VFV2"/>
    <mergeCell ref="VFW2:VGJ2"/>
    <mergeCell ref="VWO2:VXB2"/>
    <mergeCell ref="VXC2:VXP2"/>
    <mergeCell ref="VXQ2:VYD2"/>
    <mergeCell ref="VYE2:VYR2"/>
    <mergeCell ref="VYS2:VZF2"/>
    <mergeCell ref="VTW2:VUJ2"/>
    <mergeCell ref="VUK2:VUX2"/>
    <mergeCell ref="VUY2:VVL2"/>
    <mergeCell ref="VVM2:VVZ2"/>
    <mergeCell ref="VWA2:VWN2"/>
    <mergeCell ref="VRE2:VRR2"/>
    <mergeCell ref="VRS2:VSF2"/>
    <mergeCell ref="VSG2:VST2"/>
    <mergeCell ref="VSU2:VTH2"/>
    <mergeCell ref="VTI2:VTV2"/>
    <mergeCell ref="VOM2:VOZ2"/>
    <mergeCell ref="VPA2:VPN2"/>
    <mergeCell ref="VPO2:VQB2"/>
    <mergeCell ref="VQC2:VQP2"/>
    <mergeCell ref="VQQ2:VRD2"/>
    <mergeCell ref="WHI2:WHV2"/>
    <mergeCell ref="WHW2:WIJ2"/>
    <mergeCell ref="WIK2:WIX2"/>
    <mergeCell ref="WIY2:WJL2"/>
    <mergeCell ref="WJM2:WJZ2"/>
    <mergeCell ref="WEQ2:WFD2"/>
    <mergeCell ref="WFE2:WFR2"/>
    <mergeCell ref="WFS2:WGF2"/>
    <mergeCell ref="WGG2:WGT2"/>
    <mergeCell ref="WGU2:WHH2"/>
    <mergeCell ref="WBY2:WCL2"/>
    <mergeCell ref="WCM2:WCZ2"/>
    <mergeCell ref="WDA2:WDN2"/>
    <mergeCell ref="WDO2:WEB2"/>
    <mergeCell ref="WEC2:WEP2"/>
    <mergeCell ref="VZG2:VZT2"/>
    <mergeCell ref="VZU2:WAH2"/>
    <mergeCell ref="WAI2:WAV2"/>
    <mergeCell ref="WAW2:WBJ2"/>
    <mergeCell ref="WBK2:WBX2"/>
    <mergeCell ref="WSC2:WSP2"/>
    <mergeCell ref="WSQ2:WTD2"/>
    <mergeCell ref="WTE2:WTR2"/>
    <mergeCell ref="WTS2:WUF2"/>
    <mergeCell ref="WUG2:WUT2"/>
    <mergeCell ref="WPK2:WPX2"/>
    <mergeCell ref="WPY2:WQL2"/>
    <mergeCell ref="WQM2:WQZ2"/>
    <mergeCell ref="WRA2:WRN2"/>
    <mergeCell ref="WRO2:WSB2"/>
    <mergeCell ref="WMS2:WNF2"/>
    <mergeCell ref="WNG2:WNT2"/>
    <mergeCell ref="WNU2:WOH2"/>
    <mergeCell ref="WOI2:WOV2"/>
    <mergeCell ref="WOW2:WPJ2"/>
    <mergeCell ref="WKA2:WKN2"/>
    <mergeCell ref="WKO2:WLB2"/>
    <mergeCell ref="WLC2:WLP2"/>
    <mergeCell ref="WLQ2:WMD2"/>
    <mergeCell ref="WME2:WMR2"/>
    <mergeCell ref="XCW2:XDJ2"/>
    <mergeCell ref="XDK2:XDX2"/>
    <mergeCell ref="XDY2:XEL2"/>
    <mergeCell ref="XEM2:XEZ2"/>
    <mergeCell ref="XFA2:XFD2"/>
    <mergeCell ref="XAE2:XAR2"/>
    <mergeCell ref="XAS2:XBF2"/>
    <mergeCell ref="XBG2:XBT2"/>
    <mergeCell ref="XBU2:XCH2"/>
    <mergeCell ref="XCI2:XCV2"/>
    <mergeCell ref="WXM2:WXZ2"/>
    <mergeCell ref="WYA2:WYN2"/>
    <mergeCell ref="WYO2:WZB2"/>
    <mergeCell ref="WZC2:WZP2"/>
    <mergeCell ref="WZQ2:XAD2"/>
    <mergeCell ref="WUU2:WVH2"/>
    <mergeCell ref="WVI2:WVV2"/>
    <mergeCell ref="WVW2:WWJ2"/>
    <mergeCell ref="WWK2:WWX2"/>
    <mergeCell ref="WWY2:WXL2"/>
  </mergeCells>
  <pageMargins left="0.7" right="0.7" top="1" bottom="0.75" header="0.3" footer="0.3"/>
  <pageSetup scale="54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195"/>
  <sheetViews>
    <sheetView tabSelected="1" zoomScaleNormal="100" workbookViewId="0">
      <selection activeCell="D8" sqref="D8"/>
    </sheetView>
  </sheetViews>
  <sheetFormatPr defaultRowHeight="12.75" x14ac:dyDescent="0.25"/>
  <cols>
    <col min="1" max="1" width="6.85546875" style="7" customWidth="1"/>
    <col min="2" max="2" width="24.28515625" style="7" customWidth="1"/>
    <col min="3" max="3" width="15.140625" style="7" customWidth="1"/>
    <col min="4" max="4" width="17.7109375" style="7" customWidth="1"/>
    <col min="5" max="5" width="13.85546875" style="7" customWidth="1"/>
    <col min="6" max="6" width="17.85546875" style="7" customWidth="1"/>
    <col min="7" max="7" width="16.140625" style="7" customWidth="1"/>
    <col min="8" max="8" width="16.42578125" style="7" customWidth="1"/>
    <col min="9" max="9" width="19.5703125" style="7" customWidth="1"/>
    <col min="10" max="10" width="17.140625" style="7" customWidth="1"/>
    <col min="11" max="11" width="12.5703125" style="7" customWidth="1"/>
    <col min="12" max="12" width="10.85546875" style="7" customWidth="1"/>
    <col min="13" max="13" width="12.85546875" style="7" customWidth="1"/>
    <col min="14" max="14" width="14" style="7" customWidth="1"/>
    <col min="15" max="15" width="1.85546875" style="7" customWidth="1"/>
    <col min="16" max="16" width="11.5703125" style="7" bestFit="1" customWidth="1"/>
    <col min="17" max="17" width="12.140625" style="7" customWidth="1"/>
    <col min="18" max="16384" width="9.140625" style="7"/>
  </cols>
  <sheetData>
    <row r="1" spans="1:17" s="1" customFormat="1" ht="20.100000000000001" customHeight="1" x14ac:dyDescent="0.2">
      <c r="A1" s="213" t="str">
        <f>'Rate Case Constants'!C9</f>
        <v>KENTUCKY UTILITIES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8"/>
    </row>
    <row r="2" spans="1:17" s="1" customFormat="1" ht="20.100000000000001" customHeight="1" x14ac:dyDescent="0.2">
      <c r="A2" s="213" t="str">
        <f>'Rate Case Constants'!C10</f>
        <v>CASE NO. 2018-00294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8"/>
    </row>
    <row r="3" spans="1:17" s="1" customFormat="1" ht="20.100000000000001" customHeight="1" x14ac:dyDescent="0.2">
      <c r="A3" s="212" t="s">
        <v>53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8"/>
    </row>
    <row r="4" spans="1:17" s="1" customFormat="1" ht="20.100000000000001" customHeight="1" x14ac:dyDescent="0.2">
      <c r="A4" s="212" t="s">
        <v>43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8"/>
    </row>
    <row r="5" spans="1:17" s="1" customFormat="1" ht="20.100000000000001" customHeight="1" x14ac:dyDescent="0.2">
      <c r="A5" s="212" t="str">
        <f>'Rate Case Constants'!C20</f>
        <v>FROM MAY 1, 2019 TO APRIL 30, 2020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8"/>
    </row>
    <row r="6" spans="1:17" s="1" customFormat="1" ht="20.100000000000001" customHeight="1" x14ac:dyDescent="0.2">
      <c r="A6" s="60"/>
      <c r="B6" s="60"/>
      <c r="C6" s="60"/>
      <c r="D6" s="60"/>
      <c r="E6" s="60"/>
      <c r="F6" s="60"/>
      <c r="G6" s="60"/>
      <c r="H6" s="60"/>
      <c r="I6" s="109"/>
      <c r="J6" s="109"/>
      <c r="K6" s="60"/>
      <c r="L6" s="60"/>
      <c r="M6" s="60"/>
      <c r="N6" s="60"/>
    </row>
    <row r="7" spans="1:17" s="1" customFormat="1" ht="20.100000000000001" customHeight="1" x14ac:dyDescent="0.2">
      <c r="A7" s="3" t="s">
        <v>40</v>
      </c>
      <c r="M7" s="4"/>
    </row>
    <row r="8" spans="1:17" s="1" customFormat="1" ht="20.100000000000001" customHeight="1" x14ac:dyDescent="0.2">
      <c r="A8" s="3" t="s">
        <v>44</v>
      </c>
      <c r="M8" s="4" t="s">
        <v>76</v>
      </c>
    </row>
    <row r="9" spans="1:17" s="1" customFormat="1" ht="20.100000000000001" customHeight="1" x14ac:dyDescent="0.2">
      <c r="A9" s="1" t="str">
        <f>'Rate Case Constants'!C29</f>
        <v>TYPE OF FILING: _____ ORIGINAL  _____ UPDATED  __X__ REVISED</v>
      </c>
      <c r="M9" s="4" t="s">
        <v>4</v>
      </c>
    </row>
    <row r="10" spans="1:17" s="1" customFormat="1" ht="20.100000000000001" customHeight="1" x14ac:dyDescent="0.2">
      <c r="A10" s="3" t="s">
        <v>5</v>
      </c>
      <c r="M10" s="5" t="str">
        <f>'Rate Case Constants'!C37</f>
        <v>WITNESS:   D. K. ARBOUGH</v>
      </c>
    </row>
    <row r="11" spans="1:17" s="1" customFormat="1" ht="20.100000000000001" customHeight="1" x14ac:dyDescent="0.2"/>
    <row r="12" spans="1:17" ht="66" customHeight="1" x14ac:dyDescent="0.2">
      <c r="A12" s="22" t="s">
        <v>7</v>
      </c>
      <c r="B12" s="22" t="s">
        <v>57</v>
      </c>
      <c r="C12" s="22" t="s">
        <v>58</v>
      </c>
      <c r="D12" s="22" t="s">
        <v>77</v>
      </c>
      <c r="E12" s="22" t="s">
        <v>60</v>
      </c>
      <c r="F12" s="22" t="s">
        <v>61</v>
      </c>
      <c r="G12" s="22" t="s">
        <v>156</v>
      </c>
      <c r="H12" s="22" t="s">
        <v>172</v>
      </c>
      <c r="I12" s="22" t="s">
        <v>169</v>
      </c>
      <c r="J12" s="22" t="s">
        <v>158</v>
      </c>
      <c r="K12" s="22" t="s">
        <v>62</v>
      </c>
      <c r="L12" s="22" t="s">
        <v>63</v>
      </c>
      <c r="M12" s="22" t="s">
        <v>65</v>
      </c>
      <c r="N12" s="15"/>
    </row>
    <row r="13" spans="1:17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66</v>
      </c>
      <c r="G13" s="9" t="s">
        <v>28</v>
      </c>
      <c r="H13" s="9" t="s">
        <v>159</v>
      </c>
      <c r="I13" s="9" t="s">
        <v>157</v>
      </c>
      <c r="J13" s="9" t="s">
        <v>170</v>
      </c>
      <c r="K13" s="9" t="s">
        <v>31</v>
      </c>
      <c r="L13" s="9" t="s">
        <v>32</v>
      </c>
      <c r="M13" s="9" t="s">
        <v>171</v>
      </c>
      <c r="N13" s="9"/>
    </row>
    <row r="14" spans="1:17" ht="18.95" customHeight="1" x14ac:dyDescent="0.2">
      <c r="A14" s="8"/>
      <c r="B14" s="10"/>
      <c r="C14" s="10"/>
      <c r="D14" s="11" t="s">
        <v>37</v>
      </c>
      <c r="E14" s="11" t="s">
        <v>37</v>
      </c>
      <c r="F14" s="11" t="s">
        <v>37</v>
      </c>
      <c r="G14" s="11"/>
      <c r="H14" s="11" t="s">
        <v>37</v>
      </c>
      <c r="I14" s="11" t="s">
        <v>37</v>
      </c>
      <c r="J14" s="11" t="s">
        <v>37</v>
      </c>
      <c r="K14" s="11"/>
      <c r="L14" s="11" t="s">
        <v>36</v>
      </c>
      <c r="M14" s="11" t="s">
        <v>36</v>
      </c>
      <c r="N14" s="11"/>
    </row>
    <row r="15" spans="1:17" ht="18.95" customHeight="1" x14ac:dyDescent="0.2">
      <c r="A15" s="12"/>
      <c r="B15" s="13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Q15" s="1"/>
    </row>
    <row r="16" spans="1:17" ht="18.95" customHeight="1" x14ac:dyDescent="0.2">
      <c r="A16" s="12">
        <v>1</v>
      </c>
      <c r="B16" s="13" t="s">
        <v>68</v>
      </c>
      <c r="C16" s="15" t="s">
        <v>69</v>
      </c>
      <c r="D16" s="14">
        <f>+'SCH J-2'!C76</f>
        <v>47661486.652429819</v>
      </c>
      <c r="E16" s="14">
        <f>J40</f>
        <v>-3611.6434747040057</v>
      </c>
      <c r="F16" s="14">
        <f>SUM(D16:E16)</f>
        <v>47657875.008955114</v>
      </c>
      <c r="G16" s="34">
        <f>'SCH B-1.1 F'!D49</f>
        <v>0.93769999999999998</v>
      </c>
      <c r="H16" s="14">
        <f>F16*G16</f>
        <v>44688789.39589721</v>
      </c>
      <c r="I16" s="14">
        <f>J64</f>
        <v>-10329359.807690335</v>
      </c>
      <c r="J16" s="14">
        <f>SUM(H16:I16)</f>
        <v>34359429.588206872</v>
      </c>
      <c r="K16" s="34">
        <f>H16/H$22</f>
        <v>8.4248492380725425E-3</v>
      </c>
      <c r="L16" s="34">
        <f>+'SCH J-2'!C78</f>
        <v>3.3671967563355963E-2</v>
      </c>
      <c r="M16" s="34">
        <f>K16*L16</f>
        <v>2.8368125027054283E-4</v>
      </c>
      <c r="N16" s="14"/>
      <c r="P16" s="34"/>
      <c r="Q16" s="14"/>
    </row>
    <row r="17" spans="1:17" ht="18.95" customHeight="1" x14ac:dyDescent="0.2">
      <c r="A17" s="12"/>
      <c r="B17" s="13"/>
      <c r="C17" s="15"/>
      <c r="D17" s="14"/>
      <c r="E17" s="14"/>
      <c r="F17" s="14"/>
      <c r="G17" s="34"/>
      <c r="H17" s="14"/>
      <c r="I17" s="14"/>
      <c r="J17" s="14"/>
      <c r="K17" s="34"/>
      <c r="L17" s="23"/>
      <c r="M17" s="23"/>
      <c r="N17" s="14"/>
      <c r="P17" s="34"/>
      <c r="Q17" s="14"/>
    </row>
    <row r="18" spans="1:17" ht="18.95" customHeight="1" x14ac:dyDescent="0.2">
      <c r="A18" s="12">
        <v>2</v>
      </c>
      <c r="B18" s="13" t="s">
        <v>70</v>
      </c>
      <c r="C18" s="15" t="s">
        <v>71</v>
      </c>
      <c r="D18" s="14">
        <f>+'SCH J-3'!J126</f>
        <v>2607964903.7945447</v>
      </c>
      <c r="E18" s="14">
        <f>J42</f>
        <v>-197623.70183151719</v>
      </c>
      <c r="F18" s="14">
        <f>SUM(D18:E18)</f>
        <v>2607767280.0927134</v>
      </c>
      <c r="G18" s="34">
        <f>G$16</f>
        <v>0.93769999999999998</v>
      </c>
      <c r="H18" s="14">
        <f>F18*G18</f>
        <v>2445303378.5429373</v>
      </c>
      <c r="I18" s="14">
        <f>J66</f>
        <v>-565207041.34916055</v>
      </c>
      <c r="J18" s="14">
        <f>SUM(H18:I18)</f>
        <v>1880096337.1937766</v>
      </c>
      <c r="K18" s="34">
        <f>H18/H$22</f>
        <v>0.46099508588310617</v>
      </c>
      <c r="L18" s="35">
        <f>+'SCH J-3'!P128</f>
        <v>4.3838605062617317E-2</v>
      </c>
      <c r="M18" s="34">
        <f>K18*L18</f>
        <v>2.0209381505836843E-2</v>
      </c>
      <c r="P18" s="34"/>
      <c r="Q18" s="14"/>
    </row>
    <row r="19" spans="1:17" ht="18.95" customHeight="1" x14ac:dyDescent="0.2">
      <c r="A19" s="12"/>
      <c r="B19" s="13"/>
      <c r="C19" s="15"/>
      <c r="D19" s="17"/>
      <c r="E19" s="17"/>
      <c r="F19" s="17"/>
      <c r="G19" s="55"/>
      <c r="H19" s="17"/>
      <c r="I19" s="17"/>
      <c r="J19" s="17"/>
      <c r="K19" s="55"/>
      <c r="L19" s="24"/>
      <c r="M19" s="55"/>
      <c r="N19" s="17"/>
      <c r="P19" s="55"/>
      <c r="Q19" s="17"/>
    </row>
    <row r="20" spans="1:17" ht="18.95" customHeight="1" x14ac:dyDescent="0.2">
      <c r="A20" s="12">
        <v>3</v>
      </c>
      <c r="B20" s="13" t="s">
        <v>72</v>
      </c>
      <c r="C20" s="15"/>
      <c r="D20" s="25">
        <f>BS!AE162*1000</f>
        <v>3001947921.3753948</v>
      </c>
      <c r="E20" s="25">
        <f>J44</f>
        <v>-550780.64469377871</v>
      </c>
      <c r="F20" s="25">
        <f>SUM(D20:E20)</f>
        <v>3001397140.730701</v>
      </c>
      <c r="G20" s="34">
        <f>G$16</f>
        <v>0.93769999999999998</v>
      </c>
      <c r="H20" s="25">
        <f>F20*G20</f>
        <v>2814410098.8631783</v>
      </c>
      <c r="I20" s="25">
        <f>J68</f>
        <v>-650522311.08824921</v>
      </c>
      <c r="J20" s="25">
        <f>SUM(H20:I20)</f>
        <v>2163887787.774929</v>
      </c>
      <c r="K20" s="56">
        <f>H20/H$22</f>
        <v>0.53058006487882114</v>
      </c>
      <c r="L20" s="34">
        <f>'Rate Case Constants'!$C$25</f>
        <v>0.1042</v>
      </c>
      <c r="M20" s="56">
        <f>K20*L20</f>
        <v>5.5286442760373165E-2</v>
      </c>
      <c r="N20" s="14"/>
      <c r="P20" s="34"/>
      <c r="Q20" s="14"/>
    </row>
    <row r="21" spans="1:17" ht="18.95" customHeight="1" x14ac:dyDescent="0.2">
      <c r="A21" s="12"/>
      <c r="B21" s="13"/>
      <c r="C21" s="15"/>
      <c r="D21" s="14"/>
      <c r="E21" s="14"/>
      <c r="F21" s="14"/>
      <c r="G21" s="23"/>
      <c r="H21" s="14"/>
      <c r="I21" s="14"/>
      <c r="J21" s="14"/>
      <c r="K21" s="23"/>
      <c r="L21" s="23"/>
      <c r="M21" s="34"/>
      <c r="N21" s="14"/>
      <c r="P21" s="23"/>
      <c r="Q21" s="14"/>
    </row>
    <row r="22" spans="1:17" ht="18.95" customHeight="1" thickBot="1" x14ac:dyDescent="0.25">
      <c r="A22" s="12">
        <v>4</v>
      </c>
      <c r="B22" s="13" t="s">
        <v>73</v>
      </c>
      <c r="C22" s="15"/>
      <c r="D22" s="26">
        <f>SUM(D16:D20)</f>
        <v>5657574311.8223696</v>
      </c>
      <c r="E22" s="26">
        <f>SUM(E16:E20)</f>
        <v>-752015.98999999987</v>
      </c>
      <c r="F22" s="26">
        <f>SUM(F16:F20)</f>
        <v>5656822295.8323689</v>
      </c>
      <c r="G22" s="34"/>
      <c r="H22" s="26">
        <f>SUM(H16:H20)</f>
        <v>5304402266.8020134</v>
      </c>
      <c r="I22" s="26">
        <f>SUM(I16:I20)</f>
        <v>-1226058712.2451</v>
      </c>
      <c r="J22" s="26">
        <f>SUM(J16:J20)</f>
        <v>4078343554.5569124</v>
      </c>
      <c r="K22" s="27">
        <f>SUM(K16:K20)</f>
        <v>0.99999999999999978</v>
      </c>
      <c r="L22" s="23"/>
      <c r="M22" s="27">
        <f t="shared" ref="M22" si="0">SUM(M16:M20)</f>
        <v>7.577950551648055E-2</v>
      </c>
      <c r="N22" s="14"/>
      <c r="P22" s="34"/>
      <c r="Q22" s="14"/>
    </row>
    <row r="23" spans="1:17" ht="18.95" customHeight="1" thickTop="1" x14ac:dyDescent="0.2">
      <c r="A23" s="12"/>
      <c r="B23" s="13"/>
      <c r="C23" s="15"/>
      <c r="D23" s="18"/>
      <c r="E23" s="18"/>
      <c r="F23" s="18"/>
      <c r="G23" s="18"/>
      <c r="H23" s="14"/>
      <c r="I23" s="14"/>
      <c r="J23" s="14"/>
      <c r="K23" s="18"/>
      <c r="L23" s="18"/>
      <c r="M23" s="18"/>
      <c r="N23" s="18"/>
      <c r="Q23" s="107"/>
    </row>
    <row r="24" spans="1:17" ht="18.95" customHeight="1" x14ac:dyDescent="0.2">
      <c r="A24" s="12"/>
      <c r="B24" s="13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7" s="1" customFormat="1" ht="20.100000000000001" customHeight="1" x14ac:dyDescent="0.2">
      <c r="A25" s="213" t="str">
        <f>'Rate Case Constants'!C9</f>
        <v>KENTUCKY UTILITIES COMPANY</v>
      </c>
      <c r="B25" s="213"/>
      <c r="C25" s="213"/>
      <c r="D25" s="213"/>
      <c r="E25" s="213"/>
      <c r="F25" s="213"/>
      <c r="G25" s="213"/>
      <c r="H25" s="213"/>
      <c r="I25" s="213"/>
      <c r="J25" s="213"/>
      <c r="K25" s="111"/>
      <c r="L25" s="111"/>
      <c r="M25" s="111"/>
      <c r="N25" s="28"/>
    </row>
    <row r="26" spans="1:17" s="1" customFormat="1" ht="20.100000000000001" customHeight="1" x14ac:dyDescent="0.2">
      <c r="A26" s="213" t="str">
        <f>'Rate Case Constants'!C10</f>
        <v>CASE NO. 2018-00294</v>
      </c>
      <c r="B26" s="213"/>
      <c r="C26" s="213"/>
      <c r="D26" s="213"/>
      <c r="E26" s="213"/>
      <c r="F26" s="213"/>
      <c r="G26" s="213"/>
      <c r="H26" s="213"/>
      <c r="I26" s="213"/>
      <c r="J26" s="213"/>
      <c r="K26" s="111"/>
      <c r="L26" s="111"/>
      <c r="M26" s="111"/>
      <c r="N26" s="28"/>
    </row>
    <row r="27" spans="1:17" s="1" customFormat="1" ht="20.100000000000001" customHeight="1" x14ac:dyDescent="0.2">
      <c r="A27" s="213" t="s">
        <v>181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111"/>
      <c r="L27" s="111"/>
      <c r="M27" s="111"/>
      <c r="N27" s="28"/>
    </row>
    <row r="28" spans="1:17" s="1" customFormat="1" ht="20.100000000000001" customHeight="1" x14ac:dyDescent="0.2">
      <c r="A28" s="213" t="s">
        <v>43</v>
      </c>
      <c r="B28" s="213"/>
      <c r="C28" s="213"/>
      <c r="D28" s="213"/>
      <c r="E28" s="213"/>
      <c r="F28" s="213"/>
      <c r="G28" s="213"/>
      <c r="H28" s="213"/>
      <c r="I28" s="213"/>
      <c r="J28" s="213"/>
      <c r="K28" s="111"/>
      <c r="L28" s="111"/>
      <c r="M28" s="111"/>
      <c r="N28" s="28"/>
    </row>
    <row r="29" spans="1:17" s="1" customFormat="1" ht="20.100000000000001" customHeight="1" x14ac:dyDescent="0.2">
      <c r="A29" s="213" t="str">
        <f>'Rate Case Constants'!C20</f>
        <v>FROM MAY 1, 2019 TO APRIL 30, 2020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111"/>
      <c r="L29" s="111"/>
      <c r="M29" s="111"/>
      <c r="N29" s="28"/>
    </row>
    <row r="30" spans="1:17" s="1" customFormat="1" ht="20.100000000000001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7" s="1" customFormat="1" ht="20.100000000000001" customHeight="1" x14ac:dyDescent="0.2">
      <c r="A31" s="3" t="s">
        <v>40</v>
      </c>
      <c r="M31" s="4"/>
    </row>
    <row r="32" spans="1:17" s="1" customFormat="1" ht="20.100000000000001" customHeight="1" x14ac:dyDescent="0.2">
      <c r="A32" s="3" t="s">
        <v>44</v>
      </c>
      <c r="J32" s="4" t="s">
        <v>76</v>
      </c>
    </row>
    <row r="33" spans="1:17" s="1" customFormat="1" ht="20.100000000000001" customHeight="1" x14ac:dyDescent="0.2">
      <c r="A33" s="1" t="str">
        <f>'Rate Case Constants'!C29</f>
        <v>TYPE OF FILING: _____ ORIGINAL  _____ UPDATED  __X__ REVISED</v>
      </c>
      <c r="J33" s="4" t="s">
        <v>42</v>
      </c>
    </row>
    <row r="34" spans="1:17" s="1" customFormat="1" ht="20.100000000000001" customHeight="1" x14ac:dyDescent="0.2">
      <c r="A34" s="3" t="s">
        <v>5</v>
      </c>
      <c r="J34" s="5" t="str">
        <f>'Rate Case Constants'!C37</f>
        <v>WITNESS:   D. K. ARBOUGH</v>
      </c>
    </row>
    <row r="35" spans="1:17" s="1" customFormat="1" ht="20.100000000000001" customHeight="1" x14ac:dyDescent="0.2"/>
    <row r="36" spans="1:17" ht="48" customHeight="1" x14ac:dyDescent="0.2">
      <c r="A36" s="22" t="s">
        <v>7</v>
      </c>
      <c r="B36" s="22" t="s">
        <v>57</v>
      </c>
      <c r="C36" s="22" t="s">
        <v>58</v>
      </c>
      <c r="D36" s="22" t="s">
        <v>77</v>
      </c>
      <c r="E36" s="22" t="s">
        <v>62</v>
      </c>
      <c r="F36" s="22" t="s">
        <v>176</v>
      </c>
      <c r="G36" s="22" t="s">
        <v>177</v>
      </c>
      <c r="H36" s="22" t="s">
        <v>178</v>
      </c>
      <c r="I36" s="22" t="s">
        <v>179</v>
      </c>
      <c r="J36" s="22" t="s">
        <v>60</v>
      </c>
      <c r="K36" s="15"/>
      <c r="L36" s="15"/>
      <c r="M36" s="15"/>
      <c r="N36" s="15"/>
    </row>
    <row r="37" spans="1:17" ht="18.95" customHeight="1" x14ac:dyDescent="0.2">
      <c r="A37" s="8"/>
      <c r="B37" s="9" t="s">
        <v>23</v>
      </c>
      <c r="C37" s="9" t="s">
        <v>24</v>
      </c>
      <c r="D37" s="9" t="s">
        <v>25</v>
      </c>
      <c r="E37" s="9" t="s">
        <v>26</v>
      </c>
      <c r="F37" s="9" t="s">
        <v>27</v>
      </c>
      <c r="G37" s="9" t="s">
        <v>28</v>
      </c>
      <c r="H37" s="9" t="s">
        <v>29</v>
      </c>
      <c r="I37" s="9" t="s">
        <v>157</v>
      </c>
      <c r="J37" s="9" t="s">
        <v>180</v>
      </c>
      <c r="K37" s="9"/>
      <c r="L37" s="9"/>
      <c r="M37" s="9"/>
      <c r="N37" s="9"/>
    </row>
    <row r="38" spans="1:17" ht="18.95" customHeight="1" x14ac:dyDescent="0.2">
      <c r="A38" s="8"/>
      <c r="B38" s="10"/>
      <c r="C38" s="10"/>
      <c r="D38" s="11" t="s">
        <v>37</v>
      </c>
      <c r="E38" s="11"/>
      <c r="F38" s="11" t="s">
        <v>37</v>
      </c>
      <c r="G38" s="11" t="s">
        <v>37</v>
      </c>
      <c r="H38" s="11" t="s">
        <v>37</v>
      </c>
      <c r="I38" s="11" t="s">
        <v>37</v>
      </c>
      <c r="J38" s="11" t="s">
        <v>37</v>
      </c>
      <c r="K38" s="11"/>
      <c r="L38" s="11"/>
      <c r="M38" s="11"/>
      <c r="N38" s="11"/>
    </row>
    <row r="39" spans="1:17" ht="18.95" customHeight="1" x14ac:dyDescent="0.2">
      <c r="A39" s="12"/>
      <c r="B39" s="13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Q39" s="1"/>
    </row>
    <row r="40" spans="1:17" ht="18.95" customHeight="1" x14ac:dyDescent="0.2">
      <c r="A40" s="12">
        <v>1</v>
      </c>
      <c r="B40" s="13" t="s">
        <v>68</v>
      </c>
      <c r="C40" s="15" t="s">
        <v>69</v>
      </c>
      <c r="D40" s="14">
        <f>D16</f>
        <v>47661486.652429819</v>
      </c>
      <c r="E40" s="34">
        <f>D40/D$46</f>
        <v>8.4243677635543971E-3</v>
      </c>
      <c r="F40" s="14">
        <v>0</v>
      </c>
      <c r="G40" s="14">
        <f>S40</f>
        <v>0</v>
      </c>
      <c r="H40" s="14">
        <f>H$46*$E40</f>
        <v>-2106.0919408885993</v>
      </c>
      <c r="I40" s="14">
        <f>I$46*$E40</f>
        <v>-1505.5515338154064</v>
      </c>
      <c r="J40" s="14">
        <f>SUM(F40:I40)</f>
        <v>-3611.6434747040057</v>
      </c>
      <c r="K40" s="34"/>
      <c r="L40" s="34"/>
      <c r="M40" s="34"/>
      <c r="N40" s="14"/>
      <c r="P40" s="34"/>
      <c r="Q40" s="14"/>
    </row>
    <row r="41" spans="1:17" ht="18.95" customHeight="1" x14ac:dyDescent="0.2">
      <c r="A41" s="12"/>
      <c r="B41" s="13"/>
      <c r="C41" s="15"/>
      <c r="D41" s="14"/>
      <c r="E41" s="34"/>
      <c r="F41" s="14"/>
      <c r="G41" s="14"/>
      <c r="H41" s="14"/>
      <c r="I41" s="14"/>
      <c r="J41" s="14"/>
      <c r="K41" s="34"/>
      <c r="L41" s="23"/>
      <c r="M41" s="23"/>
      <c r="N41" s="14"/>
      <c r="P41" s="34"/>
      <c r="Q41" s="14"/>
    </row>
    <row r="42" spans="1:17" ht="18.95" customHeight="1" x14ac:dyDescent="0.2">
      <c r="A42" s="12">
        <v>2</v>
      </c>
      <c r="B42" s="13" t="s">
        <v>70</v>
      </c>
      <c r="C42" s="15" t="s">
        <v>71</v>
      </c>
      <c r="D42" s="14">
        <f>D18</f>
        <v>2607964903.7945447</v>
      </c>
      <c r="E42" s="34">
        <f>D42/D$46</f>
        <v>0.46096874032123658</v>
      </c>
      <c r="F42" s="14">
        <v>0</v>
      </c>
      <c r="G42" s="107">
        <f>S42</f>
        <v>0</v>
      </c>
      <c r="H42" s="14">
        <f>H$46*$E42</f>
        <v>-115242.18508030915</v>
      </c>
      <c r="I42" s="14">
        <f>I$46*$E42</f>
        <v>-82381.516751208037</v>
      </c>
      <c r="J42" s="14">
        <f>SUM(F42:I42)</f>
        <v>-197623.70183151719</v>
      </c>
      <c r="K42" s="34"/>
      <c r="L42" s="35"/>
      <c r="M42" s="34"/>
      <c r="P42" s="34"/>
      <c r="Q42" s="14"/>
    </row>
    <row r="43" spans="1:17" ht="18.95" customHeight="1" x14ac:dyDescent="0.2">
      <c r="A43" s="12"/>
      <c r="B43" s="13"/>
      <c r="C43" s="15"/>
      <c r="D43" s="17"/>
      <c r="E43" s="55"/>
      <c r="F43" s="17"/>
      <c r="G43" s="17"/>
      <c r="H43" s="17"/>
      <c r="I43" s="17"/>
      <c r="J43" s="17"/>
      <c r="K43" s="55"/>
      <c r="L43" s="24"/>
      <c r="M43" s="55"/>
      <c r="N43" s="17"/>
      <c r="P43" s="55"/>
      <c r="Q43" s="17"/>
    </row>
    <row r="44" spans="1:17" ht="18.95" customHeight="1" x14ac:dyDescent="0.2">
      <c r="A44" s="12">
        <v>3</v>
      </c>
      <c r="B44" s="13" t="s">
        <v>72</v>
      </c>
      <c r="C44" s="15"/>
      <c r="D44" s="25">
        <f>D20</f>
        <v>3001947921.3753948</v>
      </c>
      <c r="E44" s="56">
        <f>D44/D$46</f>
        <v>0.53060689191520893</v>
      </c>
      <c r="F44" s="25">
        <f>F46</f>
        <v>0</v>
      </c>
      <c r="G44" s="25">
        <f>G46</f>
        <v>-323302.09999999998</v>
      </c>
      <c r="H44" s="25">
        <f>H$46*$E44</f>
        <v>-132651.72297880222</v>
      </c>
      <c r="I44" s="25">
        <f>I$46*$E44</f>
        <v>-94826.821714976526</v>
      </c>
      <c r="J44" s="25">
        <f>SUM(F44:I44)</f>
        <v>-550780.64469377871</v>
      </c>
      <c r="K44" s="34"/>
      <c r="L44" s="34"/>
      <c r="M44" s="34"/>
      <c r="N44" s="14"/>
      <c r="P44" s="34"/>
      <c r="Q44" s="14"/>
    </row>
    <row r="45" spans="1:17" ht="18.95" customHeight="1" x14ac:dyDescent="0.2">
      <c r="A45" s="12"/>
      <c r="B45" s="13"/>
      <c r="C45" s="15"/>
      <c r="D45" s="14"/>
      <c r="E45" s="23"/>
      <c r="F45" s="14"/>
      <c r="G45" s="14"/>
      <c r="H45" s="14"/>
      <c r="I45" s="14"/>
      <c r="J45" s="14"/>
      <c r="K45" s="23"/>
      <c r="L45" s="23"/>
      <c r="M45" s="34"/>
      <c r="N45" s="14"/>
      <c r="P45" s="23"/>
      <c r="Q45" s="14"/>
    </row>
    <row r="46" spans="1:17" ht="18.95" customHeight="1" thickBot="1" x14ac:dyDescent="0.25">
      <c r="A46" s="12">
        <v>4</v>
      </c>
      <c r="B46" s="13" t="s">
        <v>73</v>
      </c>
      <c r="C46" s="15"/>
      <c r="D46" s="26">
        <f>SUM(D40:D44)</f>
        <v>5657574311.8223696</v>
      </c>
      <c r="E46" s="27">
        <f>SUM(E40:E44)</f>
        <v>0.99999999999999989</v>
      </c>
      <c r="F46" s="26">
        <v>0</v>
      </c>
      <c r="G46" s="26">
        <f>-(1295.8*0.2495)*1000</f>
        <v>-323302.09999999998</v>
      </c>
      <c r="H46" s="26">
        <f>-BS!$AE35*1000</f>
        <v>-250000</v>
      </c>
      <c r="I46" s="26">
        <f>-BS!$AE39*1000</f>
        <v>-178713.88999999998</v>
      </c>
      <c r="J46" s="26">
        <f>SUM(J40:J44)</f>
        <v>-752015.98999999987</v>
      </c>
      <c r="K46" s="34"/>
      <c r="L46" s="23"/>
      <c r="M46" s="34"/>
      <c r="N46" s="14"/>
      <c r="P46" s="34"/>
      <c r="Q46" s="14"/>
    </row>
    <row r="47" spans="1:17" ht="18.95" customHeight="1" thickTop="1" x14ac:dyDescent="0.2">
      <c r="A47" s="12"/>
      <c r="B47" s="13"/>
      <c r="C47" s="15"/>
      <c r="D47" s="18"/>
      <c r="E47" s="18"/>
      <c r="F47" s="18"/>
      <c r="G47" s="18"/>
      <c r="H47" s="14"/>
      <c r="I47" s="14"/>
      <c r="J47" s="14"/>
      <c r="K47" s="18"/>
      <c r="L47" s="18"/>
      <c r="M47" s="18"/>
      <c r="N47" s="18"/>
      <c r="Q47" s="107"/>
    </row>
    <row r="48" spans="1:17" ht="18.95" customHeight="1" x14ac:dyDescent="0.25"/>
    <row r="49" spans="1:17" s="1" customFormat="1" ht="20.100000000000001" customHeight="1" x14ac:dyDescent="0.2">
      <c r="A49" s="213" t="str">
        <f>A25</f>
        <v>KENTUCKY UTILITIES COMPANY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11"/>
      <c r="L49" s="111"/>
      <c r="M49" s="111"/>
      <c r="N49" s="28"/>
    </row>
    <row r="50" spans="1:17" s="1" customFormat="1" ht="20.100000000000001" customHeight="1" x14ac:dyDescent="0.2">
      <c r="A50" s="213" t="str">
        <f>A26</f>
        <v>CASE NO. 2018-00294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11"/>
      <c r="L50" s="111"/>
      <c r="M50" s="111"/>
      <c r="N50" s="28"/>
    </row>
    <row r="51" spans="1:17" s="1" customFormat="1" ht="20.100000000000001" customHeight="1" x14ac:dyDescent="0.2">
      <c r="A51" s="213" t="s">
        <v>182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11"/>
      <c r="L51" s="111"/>
      <c r="M51" s="111"/>
      <c r="N51" s="28"/>
    </row>
    <row r="52" spans="1:17" s="1" customFormat="1" ht="20.100000000000001" customHeight="1" x14ac:dyDescent="0.2">
      <c r="A52" s="213" t="s">
        <v>43</v>
      </c>
      <c r="B52" s="213"/>
      <c r="C52" s="213"/>
      <c r="D52" s="213"/>
      <c r="E52" s="213"/>
      <c r="F52" s="213"/>
      <c r="G52" s="213"/>
      <c r="H52" s="213"/>
      <c r="I52" s="213"/>
      <c r="J52" s="213"/>
      <c r="K52" s="111"/>
      <c r="L52" s="111"/>
      <c r="M52" s="111"/>
      <c r="N52" s="28"/>
    </row>
    <row r="53" spans="1:17" s="1" customFormat="1" ht="20.100000000000001" customHeight="1" x14ac:dyDescent="0.2">
      <c r="A53" s="213" t="str">
        <f>A29</f>
        <v>FROM MAY 1, 2019 TO APRIL 30, 2020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11"/>
      <c r="L53" s="111"/>
      <c r="M53" s="111"/>
      <c r="N53" s="28"/>
    </row>
    <row r="54" spans="1:17" s="1" customFormat="1" ht="20.100000000000001" customHeight="1" x14ac:dyDescent="0.2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7" s="1" customFormat="1" ht="20.100000000000001" customHeight="1" x14ac:dyDescent="0.2">
      <c r="A55" s="3" t="s">
        <v>40</v>
      </c>
      <c r="M55" s="4"/>
    </row>
    <row r="56" spans="1:17" s="1" customFormat="1" ht="20.100000000000001" customHeight="1" x14ac:dyDescent="0.2">
      <c r="A56" s="3" t="s">
        <v>44</v>
      </c>
      <c r="J56" s="4" t="s">
        <v>76</v>
      </c>
    </row>
    <row r="57" spans="1:17" s="1" customFormat="1" ht="20.100000000000001" customHeight="1" x14ac:dyDescent="0.2">
      <c r="A57" s="1" t="str">
        <f>'Rate Case Constants'!C29</f>
        <v>TYPE OF FILING: _____ ORIGINAL  _____ UPDATED  __X__ REVISED</v>
      </c>
      <c r="J57" s="4" t="s">
        <v>45</v>
      </c>
    </row>
    <row r="58" spans="1:17" s="1" customFormat="1" ht="20.100000000000001" customHeight="1" x14ac:dyDescent="0.2">
      <c r="A58" s="3" t="s">
        <v>5</v>
      </c>
      <c r="J58" s="5" t="str">
        <f>'Rate Case Constants'!C37</f>
        <v>WITNESS:   D. K. ARBOUGH</v>
      </c>
    </row>
    <row r="59" spans="1:17" s="1" customFormat="1" ht="20.100000000000001" customHeight="1" x14ac:dyDescent="0.2"/>
    <row r="60" spans="1:17" ht="48" customHeight="1" x14ac:dyDescent="0.2">
      <c r="A60" s="22" t="s">
        <v>7</v>
      </c>
      <c r="B60" s="22" t="s">
        <v>57</v>
      </c>
      <c r="C60" s="22" t="s">
        <v>58</v>
      </c>
      <c r="D60" s="22" t="s">
        <v>172</v>
      </c>
      <c r="E60" s="22" t="s">
        <v>62</v>
      </c>
      <c r="F60" s="22" t="s">
        <v>183</v>
      </c>
      <c r="G60" s="22" t="s">
        <v>184</v>
      </c>
      <c r="H60" s="22" t="s">
        <v>495</v>
      </c>
      <c r="I60" s="22"/>
      <c r="J60" s="22" t="s">
        <v>169</v>
      </c>
      <c r="K60" s="15"/>
      <c r="L60" s="15"/>
      <c r="M60" s="15"/>
      <c r="N60" s="15"/>
    </row>
    <row r="61" spans="1:17" ht="18.95" customHeight="1" x14ac:dyDescent="0.2">
      <c r="A61" s="8"/>
      <c r="B61" s="9" t="s">
        <v>23</v>
      </c>
      <c r="C61" s="9" t="s">
        <v>24</v>
      </c>
      <c r="D61" s="9" t="s">
        <v>186</v>
      </c>
      <c r="E61" s="9" t="s">
        <v>26</v>
      </c>
      <c r="F61" s="9" t="s">
        <v>27</v>
      </c>
      <c r="G61" s="9" t="s">
        <v>28</v>
      </c>
      <c r="H61" s="9" t="s">
        <v>29</v>
      </c>
      <c r="I61" s="9"/>
      <c r="J61" s="9" t="s">
        <v>185</v>
      </c>
      <c r="K61" s="9"/>
      <c r="L61" s="9"/>
      <c r="M61" s="9"/>
      <c r="N61" s="9"/>
    </row>
    <row r="62" spans="1:17" ht="18.95" customHeight="1" x14ac:dyDescent="0.2">
      <c r="A62" s="8"/>
      <c r="B62" s="10"/>
      <c r="D62" s="11" t="s">
        <v>37</v>
      </c>
      <c r="E62" s="11"/>
      <c r="F62" s="11" t="s">
        <v>37</v>
      </c>
      <c r="G62" s="11" t="s">
        <v>37</v>
      </c>
      <c r="H62" s="11" t="s">
        <v>37</v>
      </c>
      <c r="I62" s="11"/>
      <c r="J62" s="11" t="s">
        <v>37</v>
      </c>
      <c r="K62" s="11"/>
      <c r="L62" s="11"/>
      <c r="M62" s="11"/>
      <c r="N62" s="11"/>
    </row>
    <row r="63" spans="1:17" ht="18.95" customHeight="1" x14ac:dyDescent="0.2">
      <c r="A63" s="12"/>
      <c r="B63" s="13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Q63" s="1"/>
    </row>
    <row r="64" spans="1:17" ht="18.95" customHeight="1" x14ac:dyDescent="0.2">
      <c r="A64" s="12">
        <v>1</v>
      </c>
      <c r="B64" s="13" t="s">
        <v>68</v>
      </c>
      <c r="C64" s="15"/>
      <c r="D64" s="14">
        <f>H16</f>
        <v>44688789.39589721</v>
      </c>
      <c r="E64" s="34">
        <f>D64/D$70</f>
        <v>8.4248492380725425E-3</v>
      </c>
      <c r="F64" s="14">
        <f>F$70*$E64</f>
        <v>-10304071.422421031</v>
      </c>
      <c r="G64" s="14">
        <f>G$70*$E64</f>
        <v>-32423.406945662638</v>
      </c>
      <c r="H64" s="14">
        <f>H$70*$E64</f>
        <v>7135.0216763586704</v>
      </c>
      <c r="I64" s="14"/>
      <c r="J64" s="14">
        <f>SUM(F64:I64)</f>
        <v>-10329359.807690335</v>
      </c>
      <c r="K64" s="34"/>
      <c r="L64" s="34"/>
      <c r="M64" s="34"/>
      <c r="N64" s="14"/>
      <c r="P64" s="34"/>
      <c r="Q64" s="14"/>
    </row>
    <row r="65" spans="1:17" ht="18.95" customHeight="1" x14ac:dyDescent="0.2">
      <c r="A65" s="12"/>
      <c r="B65" s="13"/>
      <c r="C65" s="15"/>
      <c r="D65" s="14"/>
      <c r="E65" s="34"/>
      <c r="F65" s="14"/>
      <c r="G65" s="14"/>
      <c r="H65" s="14"/>
      <c r="I65" s="14"/>
      <c r="J65" s="14"/>
      <c r="K65" s="34"/>
      <c r="L65" s="23"/>
      <c r="M65" s="23"/>
      <c r="N65" s="14"/>
      <c r="P65" s="34"/>
      <c r="Q65" s="14"/>
    </row>
    <row r="66" spans="1:17" ht="18.95" customHeight="1" x14ac:dyDescent="0.2">
      <c r="A66" s="12">
        <v>2</v>
      </c>
      <c r="B66" s="13" t="s">
        <v>70</v>
      </c>
      <c r="C66" s="15"/>
      <c r="D66" s="14">
        <f>H18</f>
        <v>2445303378.5429373</v>
      </c>
      <c r="E66" s="34">
        <f>D66/D$70</f>
        <v>0.46099508588310617</v>
      </c>
      <c r="F66" s="14">
        <f>F$70*$E66</f>
        <v>-563823298.92129779</v>
      </c>
      <c r="G66" s="14">
        <f>G$70*$E66</f>
        <v>-1774160.0884668492</v>
      </c>
      <c r="H66" s="14">
        <f>H$70*$E66</f>
        <v>390417.6606041324</v>
      </c>
      <c r="I66" s="14"/>
      <c r="J66" s="14">
        <f>SUM(F66:I66)</f>
        <v>-565207041.34916055</v>
      </c>
      <c r="K66" s="34"/>
      <c r="L66" s="35"/>
      <c r="M66" s="34"/>
      <c r="P66" s="34"/>
      <c r="Q66" s="14"/>
    </row>
    <row r="67" spans="1:17" ht="18.95" customHeight="1" x14ac:dyDescent="0.2">
      <c r="A67" s="12"/>
      <c r="B67" s="13"/>
      <c r="C67" s="15"/>
      <c r="D67" s="17"/>
      <c r="E67" s="55"/>
      <c r="F67" s="17"/>
      <c r="G67" s="17"/>
      <c r="H67" s="17"/>
      <c r="I67" s="17"/>
      <c r="J67" s="17"/>
      <c r="K67" s="55"/>
      <c r="L67" s="24"/>
      <c r="M67" s="55"/>
      <c r="N67" s="17"/>
      <c r="P67" s="55"/>
      <c r="Q67" s="17"/>
    </row>
    <row r="68" spans="1:17" ht="18.95" customHeight="1" x14ac:dyDescent="0.2">
      <c r="A68" s="12">
        <v>3</v>
      </c>
      <c r="B68" s="13" t="s">
        <v>72</v>
      </c>
      <c r="C68" s="15"/>
      <c r="D68" s="25">
        <f>H20</f>
        <v>2814410098.8631783</v>
      </c>
      <c r="E68" s="56">
        <f>D68/D$70</f>
        <v>0.53058006487882114</v>
      </c>
      <c r="F68" s="25">
        <f>F$70*$E68</f>
        <v>-648929699.432217</v>
      </c>
      <c r="G68" s="25">
        <f>G$70*$E68</f>
        <v>-2041960.9745750057</v>
      </c>
      <c r="H68" s="25">
        <f>H$70*$E68</f>
        <v>449349.31854285387</v>
      </c>
      <c r="I68" s="25"/>
      <c r="J68" s="25">
        <f>SUM(F68:I68)</f>
        <v>-650522311.08824921</v>
      </c>
      <c r="K68" s="34"/>
      <c r="L68" s="34"/>
      <c r="M68" s="34"/>
      <c r="N68" s="14"/>
      <c r="P68" s="34"/>
      <c r="Q68" s="14"/>
    </row>
    <row r="69" spans="1:17" ht="18.95" customHeight="1" x14ac:dyDescent="0.2">
      <c r="A69" s="12"/>
      <c r="B69" s="13"/>
      <c r="C69" s="15"/>
      <c r="D69" s="14"/>
      <c r="E69" s="23"/>
      <c r="F69" s="14"/>
      <c r="G69" s="14"/>
      <c r="H69" s="14"/>
      <c r="I69" s="14"/>
      <c r="J69" s="14"/>
      <c r="K69" s="23"/>
      <c r="L69" s="23"/>
      <c r="M69" s="34"/>
      <c r="N69" s="14"/>
      <c r="P69" s="23"/>
      <c r="Q69" s="14"/>
    </row>
    <row r="70" spans="1:17" ht="18.95" customHeight="1" thickBot="1" x14ac:dyDescent="0.25">
      <c r="A70" s="12">
        <v>4</v>
      </c>
      <c r="B70" s="13" t="s">
        <v>73</v>
      </c>
      <c r="C70" s="9"/>
      <c r="D70" s="26">
        <f>SUM(D64:D68)</f>
        <v>5304402266.8020134</v>
      </c>
      <c r="E70" s="27">
        <f>SUM(E64:E68)</f>
        <v>0.99999999999999978</v>
      </c>
      <c r="F70" s="26">
        <f>-'SCH B-1.1 F'!F47</f>
        <v>-1223057069.7759359</v>
      </c>
      <c r="G70" s="26">
        <f>-'SCH B-1.1 F'!H47</f>
        <v>-3848544.4699875182</v>
      </c>
      <c r="H70" s="26">
        <f>'SCH B-1.1 F'!L23*0.611</f>
        <v>846902.00082334504</v>
      </c>
      <c r="I70" s="26"/>
      <c r="J70" s="26">
        <f>SUM(J64:J68)</f>
        <v>-1226058712.2451</v>
      </c>
      <c r="K70" s="34"/>
      <c r="L70" s="23"/>
      <c r="M70" s="34"/>
      <c r="N70" s="14"/>
      <c r="P70" s="34"/>
      <c r="Q70" s="14"/>
    </row>
    <row r="71" spans="1:17" ht="18.95" customHeight="1" thickTop="1" x14ac:dyDescent="0.2">
      <c r="A71" s="12"/>
      <c r="B71" s="13"/>
      <c r="C71" s="15"/>
      <c r="D71" s="18"/>
      <c r="E71" s="18"/>
      <c r="F71" s="18"/>
      <c r="G71" s="18"/>
      <c r="H71" s="14"/>
      <c r="I71" s="14"/>
      <c r="J71" s="14"/>
      <c r="K71" s="18"/>
      <c r="L71" s="18"/>
      <c r="M71" s="18"/>
      <c r="N71" s="18"/>
      <c r="Q71" s="107"/>
    </row>
    <row r="72" spans="1:17" ht="18.95" customHeight="1" x14ac:dyDescent="0.2">
      <c r="B72" s="122" t="s">
        <v>496</v>
      </c>
    </row>
    <row r="73" spans="1:17" ht="18.95" customHeight="1" x14ac:dyDescent="0.25"/>
    <row r="74" spans="1:17" ht="18.95" customHeight="1" x14ac:dyDescent="0.25"/>
    <row r="75" spans="1:17" ht="18.95" customHeight="1" x14ac:dyDescent="0.25"/>
    <row r="76" spans="1:17" ht="18.95" customHeight="1" x14ac:dyDescent="0.25"/>
    <row r="77" spans="1:17" ht="18.95" customHeight="1" x14ac:dyDescent="0.25"/>
    <row r="78" spans="1:17" ht="18.95" customHeight="1" x14ac:dyDescent="0.25"/>
    <row r="79" spans="1:17" ht="18.95" customHeight="1" x14ac:dyDescent="0.25"/>
    <row r="80" spans="1:17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</sheetData>
  <mergeCells count="15">
    <mergeCell ref="A1:M1"/>
    <mergeCell ref="A2:M2"/>
    <mergeCell ref="A3:M3"/>
    <mergeCell ref="A4:M4"/>
    <mergeCell ref="A5:M5"/>
    <mergeCell ref="A25:J25"/>
    <mergeCell ref="A26:J26"/>
    <mergeCell ref="A27:J27"/>
    <mergeCell ref="A28:J28"/>
    <mergeCell ref="A29:J29"/>
    <mergeCell ref="A49:J49"/>
    <mergeCell ref="A50:J50"/>
    <mergeCell ref="A51:J51"/>
    <mergeCell ref="A52:J52"/>
    <mergeCell ref="A53:J53"/>
  </mergeCells>
  <pageMargins left="0.7" right="0.7" top="1" bottom="0.75" header="0.3" footer="0.3"/>
  <pageSetup scale="60" fitToHeight="0" orientation="landscape" r:id="rId1"/>
  <rowBreaks count="2" manualBreakCount="2">
    <brk id="24" max="12" man="1"/>
    <brk id="4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244"/>
  <sheetViews>
    <sheetView topLeftCell="A55" workbookViewId="0">
      <selection activeCell="N74" sqref="N74"/>
    </sheetView>
  </sheetViews>
  <sheetFormatPr defaultRowHeight="12.75" x14ac:dyDescent="0.25"/>
  <cols>
    <col min="1" max="1" width="6.85546875" style="7" customWidth="1"/>
    <col min="2" max="2" width="42.85546875" style="7" customWidth="1"/>
    <col min="3" max="3" width="19" style="7" customWidth="1"/>
    <col min="4" max="4" width="10.85546875" style="7" customWidth="1"/>
    <col min="5" max="5" width="22.42578125" style="7" customWidth="1"/>
    <col min="6" max="6" width="14" style="7" customWidth="1"/>
    <col min="7" max="7" width="1.85546875" style="7" customWidth="1"/>
    <col min="8" max="16384" width="9.140625" style="7"/>
  </cols>
  <sheetData>
    <row r="1" spans="1:6" s="1" customFormat="1" ht="20.100000000000001" customHeight="1" x14ac:dyDescent="0.2">
      <c r="A1" s="213" t="str">
        <f>'Rate Case Constants'!C9</f>
        <v>KENTUCKY UTILITIES COMPANY</v>
      </c>
      <c r="B1" s="212"/>
      <c r="C1" s="212"/>
      <c r="D1" s="212"/>
      <c r="E1" s="212"/>
      <c r="F1" s="28"/>
    </row>
    <row r="2" spans="1:6" s="1" customFormat="1" ht="20.100000000000001" customHeight="1" x14ac:dyDescent="0.2">
      <c r="A2" s="213" t="str">
        <f>'Rate Case Constants'!C10</f>
        <v>CASE NO. 2018-00294</v>
      </c>
      <c r="B2" s="212"/>
      <c r="C2" s="212"/>
      <c r="D2" s="212"/>
      <c r="E2" s="212"/>
      <c r="F2" s="28"/>
    </row>
    <row r="3" spans="1:6" s="1" customFormat="1" ht="20.100000000000001" customHeight="1" x14ac:dyDescent="0.2">
      <c r="A3" s="212" t="s">
        <v>78</v>
      </c>
      <c r="B3" s="212"/>
      <c r="C3" s="212"/>
      <c r="D3" s="212"/>
      <c r="E3" s="212"/>
      <c r="F3" s="28"/>
    </row>
    <row r="4" spans="1:6" s="1" customFormat="1" ht="20.100000000000001" customHeight="1" x14ac:dyDescent="0.2">
      <c r="A4" s="213" t="str">
        <f>'Rate Case Constants'!C12</f>
        <v>AS OF DECEMBER 31, 2018</v>
      </c>
      <c r="B4" s="212"/>
      <c r="C4" s="212"/>
      <c r="D4" s="212"/>
      <c r="E4" s="212"/>
      <c r="F4" s="28"/>
    </row>
    <row r="5" spans="1:6" s="1" customFormat="1" ht="20.100000000000001" customHeight="1" x14ac:dyDescent="0.2">
      <c r="A5" s="2"/>
      <c r="B5" s="2"/>
      <c r="C5" s="2"/>
      <c r="D5" s="2"/>
      <c r="E5" s="2"/>
      <c r="F5" s="2"/>
    </row>
    <row r="6" spans="1:6" s="1" customFormat="1" ht="20.100000000000001" customHeight="1" x14ac:dyDescent="0.2">
      <c r="A6" s="3" t="s">
        <v>1</v>
      </c>
      <c r="E6" s="4"/>
    </row>
    <row r="7" spans="1:6" s="1" customFormat="1" ht="20.100000000000001" customHeight="1" x14ac:dyDescent="0.2">
      <c r="A7" s="3" t="s">
        <v>2</v>
      </c>
      <c r="E7" s="4" t="s">
        <v>79</v>
      </c>
    </row>
    <row r="8" spans="1:6" s="1" customFormat="1" ht="20.100000000000001" customHeight="1" x14ac:dyDescent="0.2">
      <c r="A8" s="1" t="str">
        <f>'Rate Case Constants'!C29</f>
        <v>TYPE OF FILING: _____ ORIGINAL  _____ UPDATED  __X__ REVISED</v>
      </c>
      <c r="E8" s="4" t="s">
        <v>4</v>
      </c>
    </row>
    <row r="9" spans="1:6" s="1" customFormat="1" ht="20.100000000000001" customHeight="1" x14ac:dyDescent="0.2">
      <c r="A9" s="3" t="s">
        <v>5</v>
      </c>
      <c r="E9" s="5" t="str">
        <f>'Rate Case Constants'!C38</f>
        <v>WITNESS:   D. K. ARBOUGH</v>
      </c>
    </row>
    <row r="10" spans="1:6" s="1" customFormat="1" ht="20.100000000000001" customHeight="1" x14ac:dyDescent="0.2"/>
    <row r="11" spans="1:6" ht="66" customHeight="1" x14ac:dyDescent="0.2">
      <c r="A11" s="22" t="s">
        <v>7</v>
      </c>
      <c r="B11" s="22" t="s">
        <v>80</v>
      </c>
      <c r="C11" s="22" t="s">
        <v>81</v>
      </c>
      <c r="D11" s="22" t="s">
        <v>82</v>
      </c>
      <c r="E11" s="22" t="s">
        <v>83</v>
      </c>
      <c r="F11" s="15"/>
    </row>
    <row r="12" spans="1:6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84</v>
      </c>
      <c r="F12" s="9"/>
    </row>
    <row r="13" spans="1:6" ht="18.95" customHeight="1" x14ac:dyDescent="0.2">
      <c r="A13" s="8"/>
      <c r="B13" s="10"/>
      <c r="C13" s="11" t="s">
        <v>37</v>
      </c>
      <c r="D13" s="11" t="s">
        <v>36</v>
      </c>
      <c r="E13" s="11" t="s">
        <v>37</v>
      </c>
      <c r="F13" s="11"/>
    </row>
    <row r="14" spans="1:6" ht="18.95" customHeight="1" x14ac:dyDescent="0.2">
      <c r="A14" s="12"/>
      <c r="C14" s="14"/>
      <c r="D14" s="14"/>
      <c r="E14" s="14"/>
      <c r="F14" s="14"/>
    </row>
    <row r="15" spans="1:6" ht="18.95" customHeight="1" x14ac:dyDescent="0.25">
      <c r="A15" s="12">
        <v>1</v>
      </c>
      <c r="B15" s="13" t="s">
        <v>85</v>
      </c>
      <c r="C15" s="14">
        <f>BS!N$182*1000</f>
        <v>256558344.68083799</v>
      </c>
      <c r="D15" s="117">
        <f>Rates!H10</f>
        <v>2.5936299999999999E-2</v>
      </c>
      <c r="E15" s="14">
        <f>C15*D15</f>
        <v>6654174.1951456182</v>
      </c>
      <c r="F15" s="14"/>
    </row>
    <row r="16" spans="1:6" ht="18.95" customHeight="1" x14ac:dyDescent="0.2">
      <c r="A16" s="12">
        <f>A15+1</f>
        <v>2</v>
      </c>
      <c r="B16" s="32"/>
      <c r="C16" s="14"/>
      <c r="D16" s="31"/>
      <c r="E16" s="14">
        <f>C16*D16</f>
        <v>0</v>
      </c>
      <c r="F16" s="14"/>
    </row>
    <row r="17" spans="1:6" ht="18.95" customHeight="1" x14ac:dyDescent="0.2">
      <c r="A17" s="12">
        <f>A16+1</f>
        <v>3</v>
      </c>
      <c r="B17" s="32"/>
      <c r="C17" s="25"/>
      <c r="D17" s="31"/>
      <c r="E17" s="25">
        <f t="shared" ref="E17" si="0">C17*D17</f>
        <v>0</v>
      </c>
      <c r="F17" s="14"/>
    </row>
    <row r="18" spans="1:6" ht="18.95" customHeight="1" x14ac:dyDescent="0.2">
      <c r="A18" s="12"/>
      <c r="B18" s="13"/>
    </row>
    <row r="19" spans="1:6" ht="18.95" customHeight="1" x14ac:dyDescent="0.25">
      <c r="A19" s="12">
        <f>A17+1</f>
        <v>4</v>
      </c>
      <c r="B19" s="29" t="s">
        <v>86</v>
      </c>
      <c r="C19" s="25">
        <f>SUM(C15:C18)</f>
        <v>256558344.68083799</v>
      </c>
      <c r="D19" s="117">
        <f>D15</f>
        <v>2.5936299999999999E-2</v>
      </c>
      <c r="E19" s="25">
        <f>SUM(E15:E18)</f>
        <v>6654174.1951456182</v>
      </c>
      <c r="F19" s="14"/>
    </row>
    <row r="20" spans="1:6" ht="18.95" customHeight="1" x14ac:dyDescent="0.2">
      <c r="B20" s="29"/>
    </row>
    <row r="21" spans="1:6" ht="18.95" customHeight="1" thickBot="1" x14ac:dyDescent="0.25">
      <c r="A21" s="12">
        <f>A19+1</f>
        <v>5</v>
      </c>
      <c r="B21" s="29" t="s">
        <v>87</v>
      </c>
      <c r="C21" s="20">
        <f>D19</f>
        <v>2.5936299999999999E-2</v>
      </c>
      <c r="D21" s="21"/>
      <c r="E21" s="21"/>
      <c r="F21" s="30"/>
    </row>
    <row r="22" spans="1:6" ht="18.95" customHeight="1" thickTop="1" x14ac:dyDescent="0.25"/>
    <row r="23" spans="1:6" s="1" customFormat="1" ht="20.100000000000001" customHeight="1" x14ac:dyDescent="0.2">
      <c r="A23" s="213" t="str">
        <f>A1</f>
        <v>KENTUCKY UTILITIES COMPANY</v>
      </c>
      <c r="B23" s="212"/>
      <c r="C23" s="212"/>
      <c r="D23" s="212"/>
      <c r="E23" s="212"/>
      <c r="F23" s="28"/>
    </row>
    <row r="24" spans="1:6" s="1" customFormat="1" ht="20.100000000000001" customHeight="1" x14ac:dyDescent="0.2">
      <c r="A24" s="213" t="str">
        <f>A2</f>
        <v>CASE NO. 2018-00294</v>
      </c>
      <c r="B24" s="212"/>
      <c r="C24" s="212"/>
      <c r="D24" s="212"/>
      <c r="E24" s="212"/>
      <c r="F24" s="28"/>
    </row>
    <row r="25" spans="1:6" s="1" customFormat="1" ht="20.100000000000001" customHeight="1" x14ac:dyDescent="0.2">
      <c r="A25" s="212" t="s">
        <v>78</v>
      </c>
      <c r="B25" s="212"/>
      <c r="C25" s="212"/>
      <c r="D25" s="212"/>
      <c r="E25" s="212"/>
      <c r="F25" s="28"/>
    </row>
    <row r="26" spans="1:6" s="1" customFormat="1" ht="20.100000000000001" customHeight="1" x14ac:dyDescent="0.2">
      <c r="A26" s="212" t="str">
        <f>'Rate Case Constants'!C18</f>
        <v>AS OF APRIL 30, 2020</v>
      </c>
      <c r="B26" s="212"/>
      <c r="C26" s="212"/>
      <c r="D26" s="212"/>
      <c r="E26" s="212"/>
      <c r="F26" s="28"/>
    </row>
    <row r="27" spans="1:6" s="1" customFormat="1" ht="20.100000000000001" customHeight="1" x14ac:dyDescent="0.2">
      <c r="A27" s="2"/>
      <c r="B27" s="2"/>
      <c r="C27" s="2"/>
      <c r="D27" s="2"/>
      <c r="E27" s="2"/>
      <c r="F27" s="2"/>
    </row>
    <row r="28" spans="1:6" s="1" customFormat="1" ht="20.100000000000001" customHeight="1" x14ac:dyDescent="0.2">
      <c r="A28" s="3" t="s">
        <v>40</v>
      </c>
      <c r="E28" s="4"/>
    </row>
    <row r="29" spans="1:6" s="1" customFormat="1" ht="20.100000000000001" customHeight="1" x14ac:dyDescent="0.2">
      <c r="A29" s="3" t="s">
        <v>41</v>
      </c>
      <c r="E29" s="4" t="s">
        <v>79</v>
      </c>
    </row>
    <row r="30" spans="1:6" s="1" customFormat="1" ht="20.100000000000001" customHeight="1" x14ac:dyDescent="0.2">
      <c r="A30" s="1" t="str">
        <f>'Rate Case Constants'!C29</f>
        <v>TYPE OF FILING: _____ ORIGINAL  _____ UPDATED  __X__ REVISED</v>
      </c>
      <c r="E30" s="4" t="s">
        <v>42</v>
      </c>
    </row>
    <row r="31" spans="1:6" s="1" customFormat="1" ht="20.100000000000001" customHeight="1" x14ac:dyDescent="0.2">
      <c r="A31" s="3" t="s">
        <v>5</v>
      </c>
      <c r="E31" s="5" t="str">
        <f>E9</f>
        <v>WITNESS:   D. K. ARBOUGH</v>
      </c>
    </row>
    <row r="32" spans="1:6" s="1" customFormat="1" ht="20.100000000000001" customHeight="1" x14ac:dyDescent="0.2"/>
    <row r="33" spans="1:6" ht="66" customHeight="1" x14ac:dyDescent="0.2">
      <c r="A33" s="22" t="s">
        <v>7</v>
      </c>
      <c r="B33" s="22" t="s">
        <v>80</v>
      </c>
      <c r="C33" s="22" t="s">
        <v>81</v>
      </c>
      <c r="D33" s="22" t="s">
        <v>82</v>
      </c>
      <c r="E33" s="22" t="s">
        <v>83</v>
      </c>
      <c r="F33" s="15"/>
    </row>
    <row r="34" spans="1:6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84</v>
      </c>
      <c r="F34" s="9"/>
    </row>
    <row r="35" spans="1:6" ht="18.95" customHeight="1" x14ac:dyDescent="0.2">
      <c r="A35" s="8"/>
      <c r="B35" s="10"/>
      <c r="C35" s="11" t="s">
        <v>37</v>
      </c>
      <c r="D35" s="11" t="s">
        <v>36</v>
      </c>
      <c r="E35" s="11" t="s">
        <v>37</v>
      </c>
      <c r="F35" s="11"/>
    </row>
    <row r="36" spans="1:6" ht="18.95" customHeight="1" x14ac:dyDescent="0.2">
      <c r="A36" s="12"/>
      <c r="C36" s="14"/>
      <c r="D36" s="14"/>
      <c r="E36" s="14"/>
      <c r="F36" s="14"/>
    </row>
    <row r="37" spans="1:6" ht="18.95" customHeight="1" x14ac:dyDescent="0.2">
      <c r="A37" s="12">
        <v>1</v>
      </c>
      <c r="B37" s="13" t="s">
        <v>85</v>
      </c>
      <c r="C37" s="123">
        <f>BS!AD$182*1000</f>
        <v>116497357.31583801</v>
      </c>
      <c r="D37" s="31">
        <f>Rates!X10</f>
        <v>3.4922000000000002E-2</v>
      </c>
      <c r="E37" s="14">
        <f>C37*D37</f>
        <v>4068320.7121836953</v>
      </c>
      <c r="F37" s="14"/>
    </row>
    <row r="38" spans="1:6" ht="18.95" customHeight="1" x14ac:dyDescent="0.2">
      <c r="A38" s="12">
        <f>A37+1</f>
        <v>2</v>
      </c>
      <c r="B38" s="32"/>
      <c r="C38" s="14"/>
      <c r="D38" s="31"/>
      <c r="E38" s="14">
        <f>C38*D38</f>
        <v>0</v>
      </c>
      <c r="F38" s="14"/>
    </row>
    <row r="39" spans="1:6" ht="18.95" customHeight="1" x14ac:dyDescent="0.2">
      <c r="A39" s="12">
        <f>A38+1</f>
        <v>3</v>
      </c>
      <c r="B39" s="32"/>
      <c r="C39" s="25"/>
      <c r="D39" s="31"/>
      <c r="E39" s="25">
        <f t="shared" ref="E39" si="1">C39*D39</f>
        <v>0</v>
      </c>
      <c r="F39" s="14"/>
    </row>
    <row r="40" spans="1:6" ht="18.95" customHeight="1" x14ac:dyDescent="0.2">
      <c r="A40" s="12"/>
      <c r="B40" s="13"/>
    </row>
    <row r="41" spans="1:6" ht="18.95" customHeight="1" x14ac:dyDescent="0.2">
      <c r="A41" s="12">
        <f>A39+1</f>
        <v>4</v>
      </c>
      <c r="B41" s="29" t="s">
        <v>86</v>
      </c>
      <c r="C41" s="25">
        <f>SUM(C37:C40)</f>
        <v>116497357.31583801</v>
      </c>
      <c r="D41" s="120">
        <f>E41/C41</f>
        <v>3.4922000000000002E-2</v>
      </c>
      <c r="E41" s="25">
        <f>SUM(E37:E40)</f>
        <v>4068320.7121836953</v>
      </c>
      <c r="F41" s="14"/>
    </row>
    <row r="42" spans="1:6" ht="18.95" customHeight="1" x14ac:dyDescent="0.2">
      <c r="B42" s="29"/>
    </row>
    <row r="43" spans="1:6" ht="18.95" customHeight="1" thickBot="1" x14ac:dyDescent="0.25">
      <c r="A43" s="12">
        <f>A41+1</f>
        <v>5</v>
      </c>
      <c r="B43" s="29" t="s">
        <v>87</v>
      </c>
      <c r="C43" s="20">
        <f>D41</f>
        <v>3.4922000000000002E-2</v>
      </c>
      <c r="D43" s="21"/>
      <c r="E43" s="21"/>
      <c r="F43" s="30"/>
    </row>
    <row r="44" spans="1:6" ht="18.95" customHeight="1" thickTop="1" x14ac:dyDescent="0.25"/>
    <row r="45" spans="1:6" s="1" customFormat="1" ht="20.100000000000001" customHeight="1" x14ac:dyDescent="0.2">
      <c r="A45" s="213" t="str">
        <f>A1</f>
        <v>KENTUCKY UTILITIES COMPANY</v>
      </c>
      <c r="B45" s="212"/>
      <c r="C45" s="212"/>
      <c r="D45" s="212"/>
      <c r="E45" s="212"/>
      <c r="F45" s="28"/>
    </row>
    <row r="46" spans="1:6" s="1" customFormat="1" ht="20.100000000000001" customHeight="1" x14ac:dyDescent="0.2">
      <c r="A46" s="213" t="str">
        <f>A2</f>
        <v>CASE NO. 2018-00294</v>
      </c>
      <c r="B46" s="212"/>
      <c r="C46" s="212"/>
      <c r="D46" s="212"/>
      <c r="E46" s="212"/>
      <c r="F46" s="28"/>
    </row>
    <row r="47" spans="1:6" s="1" customFormat="1" ht="20.100000000000001" customHeight="1" x14ac:dyDescent="0.2">
      <c r="A47" s="212" t="s">
        <v>78</v>
      </c>
      <c r="B47" s="212"/>
      <c r="C47" s="212"/>
      <c r="D47" s="212"/>
      <c r="E47" s="212"/>
      <c r="F47" s="28"/>
    </row>
    <row r="48" spans="1:6" s="1" customFormat="1" ht="20.100000000000001" customHeight="1" x14ac:dyDescent="0.2">
      <c r="A48" s="212" t="s">
        <v>43</v>
      </c>
      <c r="B48" s="212"/>
      <c r="C48" s="212"/>
      <c r="D48" s="212"/>
      <c r="E48" s="212"/>
      <c r="F48" s="28"/>
    </row>
    <row r="49" spans="1:6" s="1" customFormat="1" ht="20.100000000000001" customHeight="1" x14ac:dyDescent="0.2">
      <c r="A49" s="213" t="str">
        <f>'Rate Case Constants'!C20</f>
        <v>FROM MAY 1, 2019 TO APRIL 30, 2020</v>
      </c>
      <c r="B49" s="212"/>
      <c r="C49" s="212"/>
      <c r="D49" s="212"/>
      <c r="E49" s="212"/>
      <c r="F49" s="28"/>
    </row>
    <row r="50" spans="1:6" s="1" customFormat="1" ht="20.100000000000001" customHeight="1" x14ac:dyDescent="0.2">
      <c r="A50" s="2"/>
      <c r="B50" s="2"/>
      <c r="C50" s="2"/>
      <c r="D50" s="2"/>
      <c r="E50" s="2"/>
      <c r="F50" s="2"/>
    </row>
    <row r="51" spans="1:6" s="1" customFormat="1" ht="20.100000000000001" customHeight="1" x14ac:dyDescent="0.2">
      <c r="A51" s="3" t="s">
        <v>40</v>
      </c>
      <c r="E51" s="4"/>
    </row>
    <row r="52" spans="1:6" s="1" customFormat="1" ht="20.100000000000001" customHeight="1" x14ac:dyDescent="0.2">
      <c r="A52" s="3" t="s">
        <v>44</v>
      </c>
      <c r="E52" s="4" t="s">
        <v>79</v>
      </c>
    </row>
    <row r="53" spans="1:6" s="1" customFormat="1" ht="20.100000000000001" customHeight="1" x14ac:dyDescent="0.2">
      <c r="A53" s="1" t="str">
        <f>'Rate Case Constants'!C29</f>
        <v>TYPE OF FILING: _____ ORIGINAL  _____ UPDATED  __X__ REVISED</v>
      </c>
      <c r="E53" s="4" t="s">
        <v>45</v>
      </c>
    </row>
    <row r="54" spans="1:6" s="1" customFormat="1" ht="20.100000000000001" customHeight="1" x14ac:dyDescent="0.2">
      <c r="A54" s="3" t="s">
        <v>5</v>
      </c>
      <c r="E54" s="5" t="str">
        <f>E9</f>
        <v>WITNESS:   D. K. ARBOUGH</v>
      </c>
    </row>
    <row r="55" spans="1:6" s="1" customFormat="1" ht="20.100000000000001" customHeight="1" x14ac:dyDescent="0.2"/>
    <row r="56" spans="1:6" ht="66" customHeight="1" x14ac:dyDescent="0.2">
      <c r="A56" s="22" t="s">
        <v>7</v>
      </c>
      <c r="B56" s="22" t="s">
        <v>80</v>
      </c>
      <c r="C56" s="22" t="s">
        <v>81</v>
      </c>
      <c r="D56" s="22" t="s">
        <v>82</v>
      </c>
      <c r="E56" s="22" t="s">
        <v>83</v>
      </c>
      <c r="F56" s="15"/>
    </row>
    <row r="57" spans="1:6" ht="18.95" customHeight="1" x14ac:dyDescent="0.2">
      <c r="A57" s="8"/>
      <c r="B57" s="9" t="s">
        <v>23</v>
      </c>
      <c r="C57" s="9" t="s">
        <v>24</v>
      </c>
      <c r="D57" s="9" t="s">
        <v>25</v>
      </c>
      <c r="E57" s="9" t="s">
        <v>84</v>
      </c>
      <c r="F57" s="9"/>
    </row>
    <row r="58" spans="1:6" ht="18.95" customHeight="1" x14ac:dyDescent="0.2">
      <c r="A58" s="8"/>
      <c r="B58" s="10"/>
      <c r="C58" s="11" t="s">
        <v>37</v>
      </c>
      <c r="D58" s="11" t="s">
        <v>36</v>
      </c>
      <c r="E58" s="11" t="s">
        <v>37</v>
      </c>
      <c r="F58" s="11"/>
    </row>
    <row r="59" spans="1:6" ht="18.95" customHeight="1" x14ac:dyDescent="0.2">
      <c r="A59" s="12"/>
      <c r="B59" s="13" t="s">
        <v>88</v>
      </c>
      <c r="C59" s="14"/>
      <c r="D59" s="14"/>
      <c r="E59" s="14"/>
      <c r="F59" s="14"/>
    </row>
    <row r="60" spans="1:6" ht="18.95" customHeight="1" x14ac:dyDescent="0.2">
      <c r="A60" s="12">
        <v>1</v>
      </c>
      <c r="B60" s="32">
        <v>43556</v>
      </c>
      <c r="C60" s="123">
        <f>BS!R$182*1000-'SCH J-3'!F117</f>
        <v>2375515.9192609787</v>
      </c>
      <c r="D60" s="31">
        <v>2.9384800000000003E-2</v>
      </c>
      <c r="E60" s="14">
        <f>C60*D60</f>
        <v>69804.060184300019</v>
      </c>
      <c r="F60" s="14"/>
    </row>
    <row r="61" spans="1:6" ht="18.95" customHeight="1" x14ac:dyDescent="0.2">
      <c r="A61" s="12">
        <f>A60+1</f>
        <v>2</v>
      </c>
      <c r="B61" s="32">
        <v>43586</v>
      </c>
      <c r="C61" s="123">
        <f>BS!S$182*1000</f>
        <v>34887647.950157203</v>
      </c>
      <c r="D61" s="120">
        <v>3.0113800000000003E-2</v>
      </c>
      <c r="E61" s="14">
        <f>C61*D61</f>
        <v>1050599.6528414441</v>
      </c>
      <c r="F61" s="14"/>
    </row>
    <row r="62" spans="1:6" ht="18.95" customHeight="1" x14ac:dyDescent="0.2">
      <c r="A62" s="12">
        <f>A61+1</f>
        <v>3</v>
      </c>
      <c r="B62" s="32">
        <v>43617</v>
      </c>
      <c r="C62" s="123">
        <f>BS!T$182*1000</f>
        <v>24348775.0504434</v>
      </c>
      <c r="D62" s="120">
        <v>3.0753000000000003E-2</v>
      </c>
      <c r="E62" s="14">
        <f t="shared" ref="E62:E72" si="2">C62*D62</f>
        <v>748797.8791262859</v>
      </c>
      <c r="F62" s="14"/>
    </row>
    <row r="63" spans="1:6" ht="18.95" customHeight="1" x14ac:dyDescent="0.2">
      <c r="A63" s="12">
        <f t="shared" ref="A63:A72" si="3">A62+1</f>
        <v>4</v>
      </c>
      <c r="B63" s="32">
        <v>43647</v>
      </c>
      <c r="C63" s="123">
        <f>BS!U$182*1000</f>
        <v>18563402.5290902</v>
      </c>
      <c r="D63" s="120">
        <v>3.1392499999999997E-2</v>
      </c>
      <c r="E63" s="14">
        <f t="shared" si="2"/>
        <v>582751.61389446398</v>
      </c>
    </row>
    <row r="64" spans="1:6" ht="18.95" customHeight="1" x14ac:dyDescent="0.2">
      <c r="A64" s="12">
        <f t="shared" si="3"/>
        <v>5</v>
      </c>
      <c r="B64" s="32">
        <v>43678</v>
      </c>
      <c r="C64" s="123">
        <f>BS!V$182*1000</f>
        <v>0</v>
      </c>
      <c r="D64" s="120">
        <v>3.2033899999999997E-2</v>
      </c>
      <c r="E64" s="14">
        <f t="shared" si="2"/>
        <v>0</v>
      </c>
      <c r="F64" s="16"/>
    </row>
    <row r="65" spans="1:6" ht="18.95" customHeight="1" x14ac:dyDescent="0.2">
      <c r="A65" s="12">
        <f t="shared" si="3"/>
        <v>6</v>
      </c>
      <c r="B65" s="32">
        <v>43709</v>
      </c>
      <c r="C65" s="123">
        <f>BS!W$182*1000</f>
        <v>28383524.590799998</v>
      </c>
      <c r="D65" s="120">
        <v>3.2546900000000004E-2</v>
      </c>
      <c r="E65" s="14">
        <f t="shared" si="2"/>
        <v>923795.73650430853</v>
      </c>
    </row>
    <row r="66" spans="1:6" ht="18.95" customHeight="1" x14ac:dyDescent="0.2">
      <c r="A66" s="12">
        <f t="shared" si="3"/>
        <v>7</v>
      </c>
      <c r="B66" s="32">
        <v>43739</v>
      </c>
      <c r="C66" s="123">
        <f>BS!X$182*1000</f>
        <v>51008848.287245601</v>
      </c>
      <c r="D66" s="120">
        <v>3.2984899999999998E-2</v>
      </c>
      <c r="E66" s="14">
        <f t="shared" si="2"/>
        <v>1682521.7598699674</v>
      </c>
      <c r="F66" s="17"/>
    </row>
    <row r="67" spans="1:6" ht="18.95" customHeight="1" x14ac:dyDescent="0.2">
      <c r="A67" s="12">
        <f t="shared" si="3"/>
        <v>8</v>
      </c>
      <c r="B67" s="32">
        <v>43770</v>
      </c>
      <c r="C67" s="123">
        <f>BS!Y$182*1000</f>
        <v>107682994.69562</v>
      </c>
      <c r="D67" s="31">
        <v>3.35781E-2</v>
      </c>
      <c r="E67" s="14">
        <f t="shared" si="2"/>
        <v>3615790.364188998</v>
      </c>
      <c r="F67" s="14"/>
    </row>
    <row r="68" spans="1:6" ht="18.95" customHeight="1" x14ac:dyDescent="0.2">
      <c r="A68" s="12">
        <f t="shared" si="3"/>
        <v>9</v>
      </c>
      <c r="B68" s="32">
        <v>43800</v>
      </c>
      <c r="C68" s="123">
        <f>BS!Z$182*1000</f>
        <v>80985019.467776313</v>
      </c>
      <c r="D68" s="120">
        <v>3.4009999999999999E-2</v>
      </c>
      <c r="E68" s="14">
        <f t="shared" si="2"/>
        <v>2754300.5120990723</v>
      </c>
      <c r="F68" s="14"/>
    </row>
    <row r="69" spans="1:6" ht="18.95" customHeight="1" x14ac:dyDescent="0.2">
      <c r="A69" s="12">
        <f t="shared" si="3"/>
        <v>10</v>
      </c>
      <c r="B69" s="32">
        <v>43831</v>
      </c>
      <c r="C69" s="123">
        <f>BS!AA$182*1000</f>
        <v>61092936.881248094</v>
      </c>
      <c r="D69" s="120">
        <v>3.4364300000000007E-2</v>
      </c>
      <c r="E69" s="14">
        <f t="shared" si="2"/>
        <v>2099416.0108682741</v>
      </c>
      <c r="F69" s="14"/>
    </row>
    <row r="70" spans="1:6" ht="18.95" customHeight="1" x14ac:dyDescent="0.2">
      <c r="A70" s="12">
        <f t="shared" si="3"/>
        <v>11</v>
      </c>
      <c r="B70" s="32">
        <v>43862</v>
      </c>
      <c r="C70" s="123">
        <f>BS!AB$182*1000</f>
        <v>14843213.999939701</v>
      </c>
      <c r="D70" s="120">
        <v>3.4835199999999997E-2</v>
      </c>
      <c r="E70" s="14">
        <f t="shared" si="2"/>
        <v>517066.32833069941</v>
      </c>
      <c r="F70" s="18"/>
    </row>
    <row r="71" spans="1:6" ht="18.95" customHeight="1" x14ac:dyDescent="0.2">
      <c r="A71" s="12">
        <f t="shared" si="3"/>
        <v>12</v>
      </c>
      <c r="B71" s="32">
        <v>43891</v>
      </c>
      <c r="C71" s="123">
        <f>BS!AC$182*1000</f>
        <v>78930089.7941681</v>
      </c>
      <c r="D71" s="120">
        <v>3.4840499999999996E-2</v>
      </c>
      <c r="E71" s="14">
        <f t="shared" si="2"/>
        <v>2749963.7934737136</v>
      </c>
    </row>
    <row r="72" spans="1:6" ht="18.95" customHeight="1" x14ac:dyDescent="0.2">
      <c r="A72" s="12">
        <f t="shared" si="3"/>
        <v>13</v>
      </c>
      <c r="B72" s="32">
        <v>43922</v>
      </c>
      <c r="C72" s="25">
        <f>BS!AD$182*1000</f>
        <v>116497357.31583801</v>
      </c>
      <c r="D72" s="120">
        <v>3.4922000000000002E-2</v>
      </c>
      <c r="E72" s="25">
        <f t="shared" si="2"/>
        <v>4068320.7121836953</v>
      </c>
      <c r="F72" s="14"/>
    </row>
    <row r="73" spans="1:6" ht="18.95" customHeight="1" x14ac:dyDescent="0.2">
      <c r="A73" s="12"/>
      <c r="B73" s="13"/>
    </row>
    <row r="74" spans="1:6" ht="18.95" customHeight="1" x14ac:dyDescent="0.2">
      <c r="A74" s="12">
        <f>A72+1</f>
        <v>14</v>
      </c>
      <c r="B74" s="29" t="s">
        <v>86</v>
      </c>
      <c r="C74" s="25">
        <f>SUM(C60:C73)</f>
        <v>619599326.48158765</v>
      </c>
      <c r="D74" s="14"/>
      <c r="E74" s="25">
        <f>SUM(E60:E73)</f>
        <v>20863128.42356522</v>
      </c>
      <c r="F74" s="14"/>
    </row>
    <row r="75" spans="1:6" ht="18.95" customHeight="1" x14ac:dyDescent="0.2">
      <c r="B75" s="29"/>
    </row>
    <row r="76" spans="1:6" ht="18.95" customHeight="1" thickBot="1" x14ac:dyDescent="0.25">
      <c r="A76" s="12">
        <f>A74+1</f>
        <v>15</v>
      </c>
      <c r="B76" s="29" t="s">
        <v>89</v>
      </c>
      <c r="C76" s="26">
        <f>C74/13</f>
        <v>47661486.652429819</v>
      </c>
      <c r="D76" s="33">
        <f>E76/C76</f>
        <v>3.3671967563355963E-2</v>
      </c>
      <c r="E76" s="26">
        <f>E74/13</f>
        <v>1604856.0325819401</v>
      </c>
      <c r="F76" s="14"/>
    </row>
    <row r="77" spans="1:6" ht="18.95" customHeight="1" thickTop="1" x14ac:dyDescent="0.2">
      <c r="B77" s="29"/>
    </row>
    <row r="78" spans="1:6" ht="18.95" customHeight="1" thickBot="1" x14ac:dyDescent="0.25">
      <c r="A78" s="12">
        <f>A76+1</f>
        <v>16</v>
      </c>
      <c r="B78" s="29" t="s">
        <v>87</v>
      </c>
      <c r="C78" s="20">
        <f>D76</f>
        <v>3.3671967563355963E-2</v>
      </c>
      <c r="D78" s="21"/>
      <c r="E78" s="21"/>
      <c r="F78" s="30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49:E49"/>
    <mergeCell ref="A25:E25"/>
    <mergeCell ref="A26:E26"/>
    <mergeCell ref="A45:E45"/>
    <mergeCell ref="A46:E46"/>
    <mergeCell ref="A47:E47"/>
    <mergeCell ref="A48:E48"/>
    <mergeCell ref="A24:E24"/>
    <mergeCell ref="A1:E1"/>
    <mergeCell ref="A2:E2"/>
    <mergeCell ref="A3:E3"/>
    <mergeCell ref="A4:E4"/>
    <mergeCell ref="A23:E23"/>
  </mergeCells>
  <pageMargins left="0.95" right="0.5" top="0.75" bottom="0.75" header="0.3" footer="0.3"/>
  <pageSetup scale="89" fitToHeight="0" orientation="portrait" r:id="rId1"/>
  <rowBreaks count="2" manualBreakCount="2">
    <brk id="22" max="16383" man="1"/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FD298"/>
  <sheetViews>
    <sheetView topLeftCell="A100" zoomScale="85" zoomScaleNormal="85" workbookViewId="0">
      <selection activeCell="F117" sqref="F117"/>
    </sheetView>
  </sheetViews>
  <sheetFormatPr defaultRowHeight="12.75" x14ac:dyDescent="0.25"/>
  <cols>
    <col min="1" max="1" width="6.85546875" style="175" customWidth="1"/>
    <col min="2" max="2" width="53.5703125" style="175" bestFit="1" customWidth="1"/>
    <col min="3" max="3" width="10.85546875" style="175" customWidth="1"/>
    <col min="4" max="4" width="14.85546875" style="175" customWidth="1"/>
    <col min="5" max="5" width="13.85546875" style="175" customWidth="1"/>
    <col min="6" max="6" width="15.85546875" style="175" customWidth="1"/>
    <col min="7" max="7" width="17.42578125" style="175" customWidth="1"/>
    <col min="8" max="10" width="14.7109375" style="175" customWidth="1"/>
    <col min="11" max="11" width="13.7109375" style="175" customWidth="1"/>
    <col min="12" max="12" width="17.42578125" style="175" customWidth="1"/>
    <col min="13" max="15" width="14.7109375" style="175" customWidth="1"/>
    <col min="16" max="16" width="15.85546875" style="175" customWidth="1"/>
    <col min="17" max="17" width="1.85546875" style="175" customWidth="1"/>
    <col min="18" max="18" width="9.140625" style="175"/>
    <col min="19" max="19" width="19.7109375" style="175" customWidth="1"/>
    <col min="20" max="16384" width="9.140625" style="175"/>
  </cols>
  <sheetData>
    <row r="1" spans="1:16" s="122" customFormat="1" ht="20.100000000000001" customHeight="1" x14ac:dyDescent="0.2">
      <c r="A1" s="213" t="str">
        <f>'Rate Case Constants'!C9</f>
        <v>KENTUCKY UTILITIES COMPANY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s="122" customFormat="1" ht="20.100000000000001" customHeight="1" x14ac:dyDescent="0.2">
      <c r="A2" s="213" t="str">
        <f>'Rate Case Constants'!C10</f>
        <v>CASE NO. 2018-00294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s="122" customFormat="1" ht="20.100000000000001" customHeight="1" x14ac:dyDescent="0.2">
      <c r="A3" s="212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s="122" customFormat="1" ht="20.100000000000001" customHeight="1" x14ac:dyDescent="0.2">
      <c r="A4" s="212" t="str">
        <f>'Rate Case Constants'!C12</f>
        <v>AS OF DECEMBER 31, 2018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16" s="122" customFormat="1" ht="20.100000000000001" customHeight="1" x14ac:dyDescent="0.2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</row>
    <row r="6" spans="1:16" s="122" customFormat="1" ht="20.100000000000001" customHeight="1" x14ac:dyDescent="0.2">
      <c r="A6" s="122" t="s">
        <v>1</v>
      </c>
    </row>
    <row r="7" spans="1:16" s="122" customFormat="1" ht="20.100000000000001" customHeight="1" x14ac:dyDescent="0.2">
      <c r="A7" s="122" t="s">
        <v>2</v>
      </c>
      <c r="P7" s="5" t="s">
        <v>3</v>
      </c>
    </row>
    <row r="8" spans="1:16" s="122" customFormat="1" ht="20.100000000000001" customHeight="1" x14ac:dyDescent="0.2">
      <c r="A8" s="122" t="str">
        <f>'Rate Case Constants'!C$29</f>
        <v>TYPE OF FILING: _____ ORIGINAL  _____ UPDATED  __X__ REVISED</v>
      </c>
      <c r="P8" s="5" t="s">
        <v>4</v>
      </c>
    </row>
    <row r="9" spans="1:16" s="122" customFormat="1" ht="20.100000000000001" customHeight="1" x14ac:dyDescent="0.2">
      <c r="A9" s="122" t="s">
        <v>5</v>
      </c>
      <c r="P9" s="5" t="str">
        <f>'Rate Case Constants'!C$39</f>
        <v>WITNESS:   D. K. ARBOUGH</v>
      </c>
    </row>
    <row r="10" spans="1:16" s="122" customFormat="1" ht="20.100000000000001" customHeight="1" x14ac:dyDescent="0.2"/>
    <row r="11" spans="1:16" s="122" customFormat="1" ht="20.100000000000001" customHeight="1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214" t="s">
        <v>6</v>
      </c>
      <c r="L11" s="214"/>
      <c r="M11" s="214"/>
      <c r="N11" s="214"/>
      <c r="O11" s="214"/>
      <c r="P11" s="214"/>
    </row>
    <row r="12" spans="1:16" ht="57.75" customHeight="1" x14ac:dyDescent="0.2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6" t="s">
        <v>17</v>
      </c>
      <c r="L12" s="6" t="s">
        <v>18</v>
      </c>
      <c r="M12" s="6" t="s">
        <v>19</v>
      </c>
      <c r="N12" s="6" t="s">
        <v>20</v>
      </c>
      <c r="O12" s="6" t="s">
        <v>21</v>
      </c>
      <c r="P12" s="6" t="s">
        <v>22</v>
      </c>
    </row>
    <row r="13" spans="1:16" ht="18.95" customHeight="1" x14ac:dyDescent="0.2">
      <c r="A13" s="119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173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 ht="18.95" customHeight="1" x14ac:dyDescent="0.2">
      <c r="A14" s="119"/>
      <c r="B14" s="10"/>
      <c r="C14" s="184" t="s">
        <v>36</v>
      </c>
      <c r="D14" s="10"/>
      <c r="E14" s="10"/>
      <c r="F14" s="184" t="s">
        <v>37</v>
      </c>
      <c r="G14" s="184" t="s">
        <v>37</v>
      </c>
      <c r="H14" s="184" t="s">
        <v>37</v>
      </c>
      <c r="I14" s="184" t="s">
        <v>37</v>
      </c>
      <c r="J14" s="184" t="s">
        <v>37</v>
      </c>
      <c r="K14" s="184" t="s">
        <v>37</v>
      </c>
      <c r="L14" s="184" t="s">
        <v>37</v>
      </c>
      <c r="M14" s="184" t="s">
        <v>37</v>
      </c>
      <c r="N14" s="184" t="s">
        <v>37</v>
      </c>
      <c r="O14" s="184" t="s">
        <v>37</v>
      </c>
      <c r="P14" s="184" t="s">
        <v>37</v>
      </c>
    </row>
    <row r="15" spans="1:16" ht="18.95" customHeight="1" x14ac:dyDescent="0.2">
      <c r="A15" s="185"/>
      <c r="B15" s="118"/>
      <c r="C15" s="169"/>
      <c r="D15" s="119"/>
      <c r="E15" s="11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</row>
    <row r="16" spans="1:16" ht="18.95" customHeight="1" x14ac:dyDescent="0.2">
      <c r="A16" s="185">
        <v>1</v>
      </c>
      <c r="B16" s="122" t="s">
        <v>468</v>
      </c>
      <c r="C16" s="166">
        <v>2.0702224999999998E-2</v>
      </c>
      <c r="D16" s="121">
        <v>37399</v>
      </c>
      <c r="E16" s="181" t="s">
        <v>469</v>
      </c>
      <c r="F16" s="167">
        <v>20930000</v>
      </c>
      <c r="G16" s="168">
        <v>0</v>
      </c>
      <c r="H16" s="169">
        <v>54054.169999999984</v>
      </c>
      <c r="I16" s="169">
        <v>474889.96000000008</v>
      </c>
      <c r="J16" s="169">
        <f>F16+G16-H16-I16</f>
        <v>20401055.869999997</v>
      </c>
      <c r="K16" s="169">
        <f>C16*F16</f>
        <v>433297.56924999994</v>
      </c>
      <c r="L16" s="168">
        <v>0</v>
      </c>
      <c r="M16" s="168">
        <v>4022.1822580644803</v>
      </c>
      <c r="N16" s="168">
        <v>36277.703225806392</v>
      </c>
      <c r="O16" s="168">
        <v>20930</v>
      </c>
      <c r="P16" s="169">
        <f>SUM(K16:O16)</f>
        <v>494527.45473387087</v>
      </c>
    </row>
    <row r="17" spans="1:16" ht="18.95" customHeight="1" x14ac:dyDescent="0.2">
      <c r="A17" s="185">
        <f>A16+1</f>
        <v>2</v>
      </c>
      <c r="B17" s="122" t="s">
        <v>468</v>
      </c>
      <c r="C17" s="166">
        <v>2.0702224999999998E-2</v>
      </c>
      <c r="D17" s="121">
        <v>37399</v>
      </c>
      <c r="E17" s="181" t="s">
        <v>469</v>
      </c>
      <c r="F17" s="167">
        <v>2400000</v>
      </c>
      <c r="G17" s="168">
        <v>0</v>
      </c>
      <c r="H17" s="169">
        <v>36468.169999999991</v>
      </c>
      <c r="I17" s="169">
        <v>54365.979999999996</v>
      </c>
      <c r="J17" s="169">
        <f t="shared" ref="J17:J33" si="0">F17+G17-H17-I17</f>
        <v>2309165.85</v>
      </c>
      <c r="K17" s="169">
        <f>C17*F17</f>
        <v>49685.34</v>
      </c>
      <c r="L17" s="168">
        <v>0</v>
      </c>
      <c r="M17" s="168">
        <v>5027.698387096777</v>
      </c>
      <c r="N17" s="168">
        <v>4153.1112903225758</v>
      </c>
      <c r="O17" s="168">
        <v>2400</v>
      </c>
      <c r="P17" s="169">
        <f t="shared" ref="P17:P37" si="1">SUM(K17:O17)</f>
        <v>61266.149677419344</v>
      </c>
    </row>
    <row r="18" spans="1:16" ht="18.95" customHeight="1" x14ac:dyDescent="0.2">
      <c r="A18" s="185">
        <f t="shared" ref="A18:A41" si="2">A17+1</f>
        <v>3</v>
      </c>
      <c r="B18" s="122" t="s">
        <v>470</v>
      </c>
      <c r="C18" s="170">
        <v>1.0500000000000001E-2</v>
      </c>
      <c r="D18" s="121" t="s">
        <v>216</v>
      </c>
      <c r="E18" s="181" t="s">
        <v>471</v>
      </c>
      <c r="F18" s="167">
        <v>96000000</v>
      </c>
      <c r="G18" s="168">
        <v>0</v>
      </c>
      <c r="H18" s="169">
        <v>295177.06999999995</v>
      </c>
      <c r="I18" s="169">
        <v>3805494.5700000003</v>
      </c>
      <c r="J18" s="169">
        <f t="shared" si="0"/>
        <v>91899328.360000014</v>
      </c>
      <c r="K18" s="169">
        <f t="shared" ref="K18:K30" si="3">C18*F18</f>
        <v>1008000.0000000001</v>
      </c>
      <c r="L18" s="168">
        <v>0</v>
      </c>
      <c r="M18" s="168">
        <v>394892.32258064568</v>
      </c>
      <c r="N18" s="168">
        <v>160690.07258064457</v>
      </c>
      <c r="O18" s="168">
        <v>0</v>
      </c>
      <c r="P18" s="169">
        <f t="shared" si="1"/>
        <v>1563582.3951612904</v>
      </c>
    </row>
    <row r="19" spans="1:16" ht="18.95" customHeight="1" x14ac:dyDescent="0.2">
      <c r="A19" s="185">
        <f t="shared" si="2"/>
        <v>4</v>
      </c>
      <c r="B19" s="122" t="s">
        <v>472</v>
      </c>
      <c r="C19" s="170">
        <v>3.3500000000000002E-2</v>
      </c>
      <c r="D19" s="121">
        <v>39226</v>
      </c>
      <c r="E19" s="181" t="s">
        <v>473</v>
      </c>
      <c r="F19" s="167">
        <v>17875000</v>
      </c>
      <c r="G19" s="168">
        <v>0</v>
      </c>
      <c r="H19" s="169">
        <v>437912.78888150607</v>
      </c>
      <c r="I19" s="169">
        <v>207025.14000000004</v>
      </c>
      <c r="J19" s="169">
        <f t="shared" si="0"/>
        <v>17230062.071118493</v>
      </c>
      <c r="K19" s="169">
        <f t="shared" si="3"/>
        <v>598812.5</v>
      </c>
      <c r="L19" s="168">
        <v>0</v>
      </c>
      <c r="M19" s="168">
        <v>68327.429805665714</v>
      </c>
      <c r="N19" s="168">
        <v>33320.143548387103</v>
      </c>
      <c r="O19" s="168">
        <v>0</v>
      </c>
      <c r="P19" s="169">
        <f t="shared" si="1"/>
        <v>700460.07335405285</v>
      </c>
    </row>
    <row r="20" spans="1:16" ht="18.95" customHeight="1" x14ac:dyDescent="0.2">
      <c r="A20" s="185">
        <f t="shared" si="2"/>
        <v>5</v>
      </c>
      <c r="B20" s="122" t="s">
        <v>474</v>
      </c>
      <c r="C20" s="170">
        <v>1.8702224999999999E-2</v>
      </c>
      <c r="D20" s="121" t="s">
        <v>165</v>
      </c>
      <c r="E20" s="181" t="s">
        <v>475</v>
      </c>
      <c r="F20" s="167">
        <v>50000000</v>
      </c>
      <c r="G20" s="168">
        <v>0</v>
      </c>
      <c r="H20" s="169">
        <v>162444.18</v>
      </c>
      <c r="I20" s="169">
        <v>1494945.4499999997</v>
      </c>
      <c r="J20" s="169">
        <f t="shared" si="0"/>
        <v>48342610.369999997</v>
      </c>
      <c r="K20" s="169">
        <f t="shared" si="3"/>
        <v>935111.25</v>
      </c>
      <c r="L20" s="168">
        <v>0</v>
      </c>
      <c r="M20" s="168">
        <v>8856.7838709677544</v>
      </c>
      <c r="N20" s="168">
        <v>94880.101612903207</v>
      </c>
      <c r="O20" s="168">
        <v>380609.58905000001</v>
      </c>
      <c r="P20" s="169">
        <f t="shared" si="1"/>
        <v>1419457.724533871</v>
      </c>
    </row>
    <row r="21" spans="1:16" ht="18.95" customHeight="1" x14ac:dyDescent="0.2">
      <c r="A21" s="185">
        <f t="shared" si="2"/>
        <v>6</v>
      </c>
      <c r="B21" s="122" t="s">
        <v>468</v>
      </c>
      <c r="C21" s="170">
        <v>1.8702224999999999E-2</v>
      </c>
      <c r="D21" s="121" t="s">
        <v>163</v>
      </c>
      <c r="E21" s="181" t="s">
        <v>469</v>
      </c>
      <c r="F21" s="167">
        <v>77947405</v>
      </c>
      <c r="G21" s="168">
        <v>0</v>
      </c>
      <c r="H21" s="169">
        <v>456688.39</v>
      </c>
      <c r="I21" s="169">
        <v>1193279.17</v>
      </c>
      <c r="J21" s="169">
        <f t="shared" si="0"/>
        <v>76297437.439999998</v>
      </c>
      <c r="K21" s="169">
        <f t="shared" si="3"/>
        <v>1457789.9064761249</v>
      </c>
      <c r="L21" s="168">
        <v>0</v>
      </c>
      <c r="M21" s="168">
        <v>30698.383870967766</v>
      </c>
      <c r="N21" s="168">
        <v>91156.748387096959</v>
      </c>
      <c r="O21" s="168">
        <v>593975.24271499994</v>
      </c>
      <c r="P21" s="169">
        <f t="shared" si="1"/>
        <v>2173620.2814491894</v>
      </c>
    </row>
    <row r="22" spans="1:16" ht="18.95" customHeight="1" x14ac:dyDescent="0.2">
      <c r="A22" s="185">
        <f t="shared" si="2"/>
        <v>7</v>
      </c>
      <c r="B22" s="122" t="s">
        <v>474</v>
      </c>
      <c r="C22" s="170">
        <v>1.8702224999999999E-2</v>
      </c>
      <c r="D22" s="121" t="s">
        <v>164</v>
      </c>
      <c r="E22" s="181" t="s">
        <v>475</v>
      </c>
      <c r="F22" s="167">
        <v>54000000</v>
      </c>
      <c r="G22" s="168">
        <v>0</v>
      </c>
      <c r="H22" s="169">
        <v>764497.69000000018</v>
      </c>
      <c r="I22" s="169">
        <v>207403.82</v>
      </c>
      <c r="J22" s="169">
        <f t="shared" si="0"/>
        <v>53028098.490000002</v>
      </c>
      <c r="K22" s="169">
        <f t="shared" si="3"/>
        <v>1009920.15</v>
      </c>
      <c r="L22" s="168">
        <v>0</v>
      </c>
      <c r="M22" s="168">
        <v>42625.288709677458</v>
      </c>
      <c r="N22" s="168">
        <v>13232.427419354823</v>
      </c>
      <c r="O22" s="168">
        <v>411491.09590999997</v>
      </c>
      <c r="P22" s="169">
        <f t="shared" si="1"/>
        <v>1477268.9620390323</v>
      </c>
    </row>
    <row r="23" spans="1:16" ht="18.95" customHeight="1" x14ac:dyDescent="0.2">
      <c r="A23" s="185">
        <f t="shared" si="2"/>
        <v>8</v>
      </c>
      <c r="B23" s="122" t="s">
        <v>468</v>
      </c>
      <c r="C23" s="170">
        <v>2.0702224999999998E-2</v>
      </c>
      <c r="D23" s="121">
        <v>37399</v>
      </c>
      <c r="E23" s="181" t="s">
        <v>469</v>
      </c>
      <c r="F23" s="167">
        <v>7400000</v>
      </c>
      <c r="G23" s="168">
        <v>0</v>
      </c>
      <c r="H23" s="169">
        <v>42034.159999999996</v>
      </c>
      <c r="I23" s="169">
        <v>166846.94</v>
      </c>
      <c r="J23" s="169">
        <f t="shared" si="0"/>
        <v>7191118.8999999994</v>
      </c>
      <c r="K23" s="169">
        <f t="shared" si="3"/>
        <v>153196.465</v>
      </c>
      <c r="L23" s="168">
        <v>0</v>
      </c>
      <c r="M23" s="168">
        <v>2834.9903225806529</v>
      </c>
      <c r="N23" s="168">
        <v>12745.800000000047</v>
      </c>
      <c r="O23" s="168">
        <v>7400</v>
      </c>
      <c r="P23" s="169">
        <f t="shared" si="1"/>
        <v>176177.25532258069</v>
      </c>
    </row>
    <row r="24" spans="1:16" ht="18.95" customHeight="1" x14ac:dyDescent="0.2">
      <c r="A24" s="185">
        <f t="shared" si="2"/>
        <v>9</v>
      </c>
      <c r="B24" s="122" t="s">
        <v>476</v>
      </c>
      <c r="C24" s="170">
        <v>1.8702224999999999E-2</v>
      </c>
      <c r="D24" s="121">
        <v>36665</v>
      </c>
      <c r="E24" s="181" t="s">
        <v>46</v>
      </c>
      <c r="F24" s="167">
        <v>12900000</v>
      </c>
      <c r="G24" s="168">
        <v>0</v>
      </c>
      <c r="H24" s="169">
        <v>48470.55999999999</v>
      </c>
      <c r="I24" s="169">
        <v>155261.35000000003</v>
      </c>
      <c r="J24" s="169">
        <f t="shared" si="0"/>
        <v>12696268.09</v>
      </c>
      <c r="K24" s="169">
        <f t="shared" si="3"/>
        <v>241258.70249999998</v>
      </c>
      <c r="L24" s="168">
        <v>0</v>
      </c>
      <c r="M24" s="168">
        <v>10727.585483870975</v>
      </c>
      <c r="N24" s="168">
        <v>35867.372580645038</v>
      </c>
      <c r="O24" s="168">
        <v>97783.76715</v>
      </c>
      <c r="P24" s="169">
        <f t="shared" si="1"/>
        <v>385637.42771451594</v>
      </c>
    </row>
    <row r="25" spans="1:16" ht="18.95" customHeight="1" x14ac:dyDescent="0.2">
      <c r="A25" s="185">
        <f t="shared" si="2"/>
        <v>10</v>
      </c>
      <c r="B25" s="122" t="s">
        <v>477</v>
      </c>
      <c r="C25" s="170">
        <v>2.0702224999999998E-2</v>
      </c>
      <c r="D25" s="121">
        <v>37399</v>
      </c>
      <c r="E25" s="181" t="s">
        <v>469</v>
      </c>
      <c r="F25" s="167">
        <v>2400000</v>
      </c>
      <c r="G25" s="168">
        <v>0</v>
      </c>
      <c r="H25" s="169">
        <v>15184.7</v>
      </c>
      <c r="I25" s="169">
        <v>168820.22999999998</v>
      </c>
      <c r="J25" s="169">
        <f t="shared" si="0"/>
        <v>2215995.0699999998</v>
      </c>
      <c r="K25" s="169">
        <f t="shared" si="3"/>
        <v>49685.34</v>
      </c>
      <c r="L25" s="168">
        <v>0</v>
      </c>
      <c r="M25" s="168">
        <v>1027.7693548387092</v>
      </c>
      <c r="N25" s="168">
        <v>12896.391935483929</v>
      </c>
      <c r="O25" s="168">
        <v>2400</v>
      </c>
      <c r="P25" s="169">
        <f t="shared" si="1"/>
        <v>66009.501290322631</v>
      </c>
    </row>
    <row r="26" spans="1:16" ht="18.95" customHeight="1" x14ac:dyDescent="0.2">
      <c r="A26" s="185">
        <f t="shared" si="2"/>
        <v>11</v>
      </c>
      <c r="B26" s="122" t="s">
        <v>478</v>
      </c>
      <c r="C26" s="170">
        <v>3.2500000000000001E-2</v>
      </c>
      <c r="D26" s="181" t="s">
        <v>166</v>
      </c>
      <c r="E26" s="181" t="s">
        <v>47</v>
      </c>
      <c r="F26" s="167">
        <v>500000000</v>
      </c>
      <c r="G26" s="168">
        <v>-348075.87</v>
      </c>
      <c r="H26" s="169">
        <v>770831.19999999984</v>
      </c>
      <c r="I26" s="168">
        <v>0</v>
      </c>
      <c r="J26" s="169">
        <f t="shared" si="0"/>
        <v>498881092.93000001</v>
      </c>
      <c r="K26" s="169">
        <f t="shared" si="3"/>
        <v>16250000</v>
      </c>
      <c r="L26" s="168">
        <v>189623.38709677418</v>
      </c>
      <c r="M26" s="168">
        <v>419930.38064516202</v>
      </c>
      <c r="N26" s="168">
        <v>0</v>
      </c>
      <c r="O26" s="168">
        <v>0</v>
      </c>
      <c r="P26" s="169">
        <f t="shared" si="1"/>
        <v>16859553.767741937</v>
      </c>
    </row>
    <row r="27" spans="1:16" ht="18.95" customHeight="1" x14ac:dyDescent="0.2">
      <c r="A27" s="185">
        <f t="shared" si="2"/>
        <v>12</v>
      </c>
      <c r="B27" s="122" t="s">
        <v>479</v>
      </c>
      <c r="C27" s="170">
        <v>3.3000000000000002E-2</v>
      </c>
      <c r="D27" s="181" t="s">
        <v>215</v>
      </c>
      <c r="E27" s="181" t="s">
        <v>213</v>
      </c>
      <c r="F27" s="167">
        <v>250000000</v>
      </c>
      <c r="G27" s="168">
        <v>-72480.169999999984</v>
      </c>
      <c r="H27" s="169">
        <v>1360308.6099999999</v>
      </c>
      <c r="I27" s="168">
        <v>0</v>
      </c>
      <c r="J27" s="169">
        <f t="shared" si="0"/>
        <v>248567211.22</v>
      </c>
      <c r="K27" s="169">
        <f t="shared" si="3"/>
        <v>8250000</v>
      </c>
      <c r="L27" s="168">
        <v>10732.295161290347</v>
      </c>
      <c r="M27" s="168">
        <v>201425.01451612855</v>
      </c>
      <c r="N27" s="168">
        <v>0</v>
      </c>
      <c r="O27" s="168">
        <v>0</v>
      </c>
      <c r="P27" s="169">
        <f t="shared" si="1"/>
        <v>8462157.3096774183</v>
      </c>
    </row>
    <row r="28" spans="1:16" ht="18.95" customHeight="1" x14ac:dyDescent="0.2">
      <c r="A28" s="185">
        <f t="shared" si="2"/>
        <v>13</v>
      </c>
      <c r="B28" s="122" t="s">
        <v>480</v>
      </c>
      <c r="C28" s="170">
        <v>4.3749999999999997E-2</v>
      </c>
      <c r="D28" s="181" t="s">
        <v>215</v>
      </c>
      <c r="E28" s="181" t="s">
        <v>214</v>
      </c>
      <c r="F28" s="167">
        <v>250000000</v>
      </c>
      <c r="G28" s="168">
        <v>-184953.47</v>
      </c>
      <c r="H28" s="169">
        <v>2297934.3900000006</v>
      </c>
      <c r="I28" s="168">
        <v>0</v>
      </c>
      <c r="J28" s="169">
        <f t="shared" si="0"/>
        <v>247517112.13999999</v>
      </c>
      <c r="K28" s="169">
        <f t="shared" si="3"/>
        <v>10937500</v>
      </c>
      <c r="L28" s="168">
        <v>6909.6854838709505</v>
      </c>
      <c r="M28" s="168">
        <v>85849.177419354703</v>
      </c>
      <c r="N28" s="168">
        <v>0</v>
      </c>
      <c r="O28" s="168">
        <v>0</v>
      </c>
      <c r="P28" s="169">
        <f t="shared" si="1"/>
        <v>11030258.862903226</v>
      </c>
    </row>
    <row r="29" spans="1:16" ht="18.95" customHeight="1" x14ac:dyDescent="0.2">
      <c r="A29" s="185">
        <f t="shared" si="2"/>
        <v>14</v>
      </c>
      <c r="B29" s="122" t="s">
        <v>481</v>
      </c>
      <c r="C29" s="170">
        <v>4.6499999999999896E-2</v>
      </c>
      <c r="D29" s="181" t="s">
        <v>167</v>
      </c>
      <c r="E29" s="181" t="s">
        <v>49</v>
      </c>
      <c r="F29" s="167">
        <v>250000000</v>
      </c>
      <c r="G29" s="168">
        <v>-1492170.1</v>
      </c>
      <c r="H29" s="169">
        <v>2295769.7200000007</v>
      </c>
      <c r="I29" s="168">
        <v>0</v>
      </c>
      <c r="J29" s="169">
        <f t="shared" si="0"/>
        <v>246212060.18000001</v>
      </c>
      <c r="K29" s="169">
        <f t="shared" si="3"/>
        <v>11624999.999999974</v>
      </c>
      <c r="L29" s="168">
        <v>59956.195161290816</v>
      </c>
      <c r="M29" s="168">
        <v>92245.272580645484</v>
      </c>
      <c r="N29" s="168">
        <v>0</v>
      </c>
      <c r="O29" s="168">
        <v>0</v>
      </c>
      <c r="P29" s="169">
        <f t="shared" si="1"/>
        <v>11777201.46774191</v>
      </c>
    </row>
    <row r="30" spans="1:16" ht="18.95" customHeight="1" x14ac:dyDescent="0.2">
      <c r="A30" s="185">
        <f t="shared" si="2"/>
        <v>15</v>
      </c>
      <c r="B30" s="122" t="s">
        <v>482</v>
      </c>
      <c r="C30" s="170">
        <v>5.1249999999999997E-2</v>
      </c>
      <c r="D30" s="181" t="s">
        <v>166</v>
      </c>
      <c r="E30" s="181" t="s">
        <v>48</v>
      </c>
      <c r="F30" s="167">
        <v>750000000</v>
      </c>
      <c r="G30" s="168">
        <v>-5930417.8500000015</v>
      </c>
      <c r="H30" s="169">
        <v>5457665.5199999996</v>
      </c>
      <c r="I30" s="168">
        <v>0</v>
      </c>
      <c r="J30" s="169">
        <f t="shared" si="0"/>
        <v>738611916.63</v>
      </c>
      <c r="K30" s="169">
        <f t="shared" si="3"/>
        <v>38437500</v>
      </c>
      <c r="L30" s="168">
        <v>271423.41935483762</v>
      </c>
      <c r="M30" s="168">
        <v>249786.57258064518</v>
      </c>
      <c r="N30" s="168">
        <v>0</v>
      </c>
      <c r="O30" s="168">
        <v>0</v>
      </c>
      <c r="P30" s="169">
        <f t="shared" si="1"/>
        <v>38958709.991935484</v>
      </c>
    </row>
    <row r="31" spans="1:16" ht="18.95" customHeight="1" x14ac:dyDescent="0.2">
      <c r="A31" s="185">
        <f t="shared" si="2"/>
        <v>16</v>
      </c>
      <c r="B31" s="122" t="s">
        <v>50</v>
      </c>
      <c r="C31" s="171"/>
      <c r="D31" s="181"/>
      <c r="E31" s="181"/>
      <c r="F31" s="172">
        <v>0</v>
      </c>
      <c r="G31" s="168">
        <v>0</v>
      </c>
      <c r="H31" s="168">
        <v>1731009.3199999998</v>
      </c>
      <c r="I31" s="169">
        <v>96976.3</v>
      </c>
      <c r="J31" s="169">
        <f t="shared" si="0"/>
        <v>-1827985.6199999999</v>
      </c>
      <c r="K31" s="169"/>
      <c r="L31" s="168">
        <v>0</v>
      </c>
      <c r="M31" s="168">
        <v>425180.61129032302</v>
      </c>
      <c r="N31" s="168">
        <v>23819.899999999972</v>
      </c>
      <c r="O31" s="168">
        <v>405555.55555555556</v>
      </c>
      <c r="P31" s="169">
        <f>SUM(K31:O31)</f>
        <v>854556.06684587849</v>
      </c>
    </row>
    <row r="32" spans="1:16" ht="18.95" customHeight="1" x14ac:dyDescent="0.2">
      <c r="A32" s="185">
        <f t="shared" si="2"/>
        <v>17</v>
      </c>
      <c r="B32" s="122" t="s">
        <v>51</v>
      </c>
      <c r="C32" s="171"/>
      <c r="D32" s="181"/>
      <c r="E32" s="181"/>
      <c r="F32" s="172">
        <v>0</v>
      </c>
      <c r="G32" s="168">
        <v>0</v>
      </c>
      <c r="H32" s="168">
        <v>319125.45999999996</v>
      </c>
      <c r="I32" s="168">
        <v>0</v>
      </c>
      <c r="J32" s="169">
        <f t="shared" si="0"/>
        <v>-319125.45999999996</v>
      </c>
      <c r="K32" s="169"/>
      <c r="L32" s="168">
        <v>0</v>
      </c>
      <c r="M32" s="168">
        <v>182286.0629032258</v>
      </c>
      <c r="N32" s="168"/>
      <c r="O32" s="168">
        <v>0</v>
      </c>
      <c r="P32" s="169">
        <f t="shared" si="1"/>
        <v>182286.0629032258</v>
      </c>
    </row>
    <row r="33" spans="1:16384" ht="18.95" customHeight="1" x14ac:dyDescent="0.25">
      <c r="A33" s="185">
        <f t="shared" si="2"/>
        <v>18</v>
      </c>
      <c r="B33" s="122" t="s">
        <v>52</v>
      </c>
      <c r="C33" s="171"/>
      <c r="D33" s="181"/>
      <c r="E33" s="181"/>
      <c r="F33" s="172">
        <v>0</v>
      </c>
      <c r="G33" s="168">
        <v>0</v>
      </c>
      <c r="H33" s="168">
        <v>0</v>
      </c>
      <c r="I33" s="169">
        <v>419611.70000000007</v>
      </c>
      <c r="J33" s="169">
        <f t="shared" si="0"/>
        <v>-419611.70000000007</v>
      </c>
      <c r="K33" s="169"/>
      <c r="L33" s="168">
        <v>0</v>
      </c>
      <c r="M33" s="168"/>
      <c r="N33" s="168">
        <v>21886.224193548365</v>
      </c>
      <c r="O33" s="173"/>
      <c r="P33" s="169">
        <f t="shared" si="1"/>
        <v>21886.224193548365</v>
      </c>
    </row>
    <row r="34" spans="1:16384" ht="18.95" customHeight="1" x14ac:dyDescent="0.25">
      <c r="A34" s="185">
        <f t="shared" si="2"/>
        <v>19</v>
      </c>
      <c r="B34" s="122" t="s">
        <v>397</v>
      </c>
      <c r="C34" s="171"/>
      <c r="D34" s="181"/>
      <c r="E34" s="181"/>
      <c r="F34" s="172"/>
      <c r="G34" s="168"/>
      <c r="H34" s="174"/>
      <c r="I34" s="168"/>
      <c r="J34" s="169"/>
      <c r="K34" s="169">
        <v>-1433703.9870967742</v>
      </c>
      <c r="L34" s="168">
        <v>0</v>
      </c>
      <c r="M34" s="168">
        <v>0</v>
      </c>
      <c r="N34" s="168">
        <v>0</v>
      </c>
      <c r="O34" s="168">
        <v>0</v>
      </c>
      <c r="P34" s="169">
        <f t="shared" si="1"/>
        <v>-1433703.9870967742</v>
      </c>
    </row>
    <row r="35" spans="1:16384" ht="18.95" customHeight="1" x14ac:dyDescent="0.2">
      <c r="A35" s="185">
        <f t="shared" si="2"/>
        <v>20</v>
      </c>
      <c r="B35" s="122" t="s">
        <v>398</v>
      </c>
      <c r="K35" s="169">
        <v>1405379.7516129033</v>
      </c>
      <c r="P35" s="169">
        <f t="shared" si="1"/>
        <v>1405379.7516129033</v>
      </c>
    </row>
    <row r="36" spans="1:16384" ht="18.95" customHeight="1" x14ac:dyDescent="0.2">
      <c r="A36" s="185">
        <f t="shared" si="2"/>
        <v>21</v>
      </c>
      <c r="B36" s="122" t="s">
        <v>399</v>
      </c>
      <c r="G36" s="168"/>
      <c r="H36" s="168"/>
      <c r="I36" s="168"/>
      <c r="J36" s="169"/>
      <c r="K36" s="169">
        <v>986056.21290322579</v>
      </c>
      <c r="L36" s="168"/>
      <c r="M36" s="168"/>
      <c r="N36" s="168"/>
      <c r="O36" s="168"/>
      <c r="P36" s="169">
        <f t="shared" si="1"/>
        <v>986056.21290322579</v>
      </c>
    </row>
    <row r="37" spans="1:16384" ht="18.95" customHeight="1" x14ac:dyDescent="0.2">
      <c r="A37" s="185">
        <f t="shared" si="2"/>
        <v>22</v>
      </c>
      <c r="B37" s="118"/>
      <c r="C37" s="176"/>
      <c r="D37" s="119"/>
      <c r="E37" s="119"/>
      <c r="F37" s="176"/>
      <c r="G37" s="176"/>
      <c r="H37" s="176"/>
      <c r="I37" s="176"/>
      <c r="J37" s="169"/>
      <c r="K37" s="169"/>
      <c r="L37" s="169"/>
      <c r="M37" s="169"/>
      <c r="N37" s="169"/>
      <c r="O37" s="169"/>
      <c r="P37" s="169">
        <f t="shared" si="1"/>
        <v>0</v>
      </c>
    </row>
    <row r="38" spans="1:16384" ht="18.95" customHeight="1" x14ac:dyDescent="0.2">
      <c r="A38" s="185">
        <f t="shared" si="2"/>
        <v>23</v>
      </c>
    </row>
    <row r="39" spans="1:16384" ht="18.95" customHeight="1" thickBot="1" x14ac:dyDescent="0.25">
      <c r="A39" s="185">
        <f t="shared" si="2"/>
        <v>24</v>
      </c>
      <c r="B39" s="118"/>
      <c r="C39" s="169"/>
      <c r="D39" s="5" t="s">
        <v>38</v>
      </c>
      <c r="F39" s="186">
        <f t="shared" ref="F39:P39" si="4">SUM(F15:F37)</f>
        <v>2341852405</v>
      </c>
      <c r="G39" s="186">
        <f t="shared" si="4"/>
        <v>-8028097.4600000018</v>
      </c>
      <c r="H39" s="186">
        <f t="shared" si="4"/>
        <v>16545576.098881505</v>
      </c>
      <c r="I39" s="186">
        <f t="shared" si="4"/>
        <v>8444920.6099999994</v>
      </c>
      <c r="J39" s="186">
        <f t="shared" si="4"/>
        <v>2308833810.8311186</v>
      </c>
      <c r="K39" s="186">
        <f t="shared" si="4"/>
        <v>92394489.200645462</v>
      </c>
      <c r="L39" s="186">
        <f t="shared" si="4"/>
        <v>538644.98225806397</v>
      </c>
      <c r="M39" s="186">
        <f t="shared" si="4"/>
        <v>2225743.5265798606</v>
      </c>
      <c r="N39" s="186">
        <f t="shared" si="4"/>
        <v>540925.99677419302</v>
      </c>
      <c r="O39" s="186">
        <f t="shared" si="4"/>
        <v>1922545.2503805554</v>
      </c>
      <c r="P39" s="186">
        <f t="shared" si="4"/>
        <v>97622348.956638128</v>
      </c>
    </row>
    <row r="40" spans="1:16384" ht="18.95" customHeight="1" thickTop="1" x14ac:dyDescent="0.2">
      <c r="A40" s="185">
        <f t="shared" si="2"/>
        <v>25</v>
      </c>
      <c r="B40" s="118"/>
      <c r="D40" s="11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</row>
    <row r="41" spans="1:16384" ht="18.95" customHeight="1" thickBot="1" x14ac:dyDescent="0.25">
      <c r="A41" s="185">
        <f t="shared" si="2"/>
        <v>26</v>
      </c>
      <c r="B41" s="19"/>
      <c r="C41" s="169"/>
      <c r="D41" s="5" t="s">
        <v>39</v>
      </c>
      <c r="F41" s="177"/>
      <c r="G41" s="177"/>
      <c r="H41" s="177"/>
      <c r="I41" s="177"/>
      <c r="K41" s="169"/>
      <c r="L41" s="177"/>
      <c r="M41" s="177"/>
      <c r="N41" s="177"/>
      <c r="O41" s="177"/>
      <c r="P41" s="187">
        <f>P39/(J39-J37)</f>
        <v>4.2282102981460012E-2</v>
      </c>
    </row>
    <row r="42" spans="1:16384" ht="18.95" customHeight="1" thickTop="1" x14ac:dyDescent="0.2">
      <c r="B42" s="19"/>
      <c r="D42" s="119"/>
      <c r="E42" s="119"/>
    </row>
    <row r="43" spans="1:16384" s="122" customFormat="1" ht="20.100000000000001" customHeight="1" x14ac:dyDescent="0.2">
      <c r="A43" s="212" t="str">
        <f>'Rate Case Constants'!C9</f>
        <v>KENTUCKY UTILITIES COMPANY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</row>
    <row r="44" spans="1:16384" s="122" customFormat="1" ht="20.100000000000001" customHeight="1" x14ac:dyDescent="0.2">
      <c r="A44" s="212" t="str">
        <f>'Rate Case Constants'!C10</f>
        <v>CASE NO. 2018-00294</v>
      </c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  <c r="IW44" s="212"/>
      <c r="IX44" s="212"/>
      <c r="IY44" s="212"/>
      <c r="IZ44" s="212"/>
      <c r="JA44" s="212"/>
      <c r="JB44" s="212"/>
      <c r="JC44" s="212"/>
      <c r="JD44" s="212"/>
      <c r="JE44" s="212"/>
      <c r="JF44" s="212"/>
      <c r="JG44" s="212"/>
      <c r="JH44" s="212"/>
      <c r="JI44" s="212"/>
      <c r="JJ44" s="212"/>
      <c r="JK44" s="212"/>
      <c r="JL44" s="212"/>
      <c r="JM44" s="212"/>
      <c r="JN44" s="212"/>
      <c r="JO44" s="212"/>
      <c r="JP44" s="212"/>
      <c r="JQ44" s="212"/>
      <c r="JR44" s="212"/>
      <c r="JS44" s="212"/>
      <c r="JT44" s="212"/>
      <c r="JU44" s="212"/>
      <c r="JV44" s="212"/>
      <c r="JW44" s="212"/>
      <c r="JX44" s="212"/>
      <c r="JY44" s="212"/>
      <c r="JZ44" s="212"/>
      <c r="KA44" s="212"/>
      <c r="KB44" s="212"/>
      <c r="KC44" s="212"/>
      <c r="KD44" s="212"/>
      <c r="KE44" s="212"/>
      <c r="KF44" s="212"/>
      <c r="KG44" s="212"/>
      <c r="KH44" s="212"/>
      <c r="KI44" s="212"/>
      <c r="KJ44" s="212"/>
      <c r="KK44" s="212"/>
      <c r="KL44" s="212"/>
      <c r="KM44" s="212"/>
      <c r="KN44" s="212"/>
      <c r="KO44" s="212"/>
      <c r="KP44" s="212"/>
      <c r="KQ44" s="212"/>
      <c r="KR44" s="212"/>
      <c r="KS44" s="212"/>
      <c r="KT44" s="212"/>
      <c r="KU44" s="212"/>
      <c r="KV44" s="212"/>
      <c r="KW44" s="212"/>
      <c r="KX44" s="212"/>
      <c r="KY44" s="212"/>
      <c r="KZ44" s="212"/>
      <c r="LA44" s="212"/>
      <c r="LB44" s="212"/>
      <c r="LC44" s="212"/>
      <c r="LD44" s="212"/>
      <c r="LE44" s="212"/>
      <c r="LF44" s="212"/>
      <c r="LG44" s="212"/>
      <c r="LH44" s="212"/>
      <c r="LI44" s="212"/>
      <c r="LJ44" s="212"/>
      <c r="LK44" s="212"/>
      <c r="LL44" s="212"/>
      <c r="LM44" s="212"/>
      <c r="LN44" s="212"/>
      <c r="LO44" s="212"/>
      <c r="LP44" s="212"/>
      <c r="LQ44" s="212"/>
      <c r="LR44" s="212"/>
      <c r="LS44" s="212"/>
      <c r="LT44" s="212"/>
      <c r="LU44" s="212"/>
      <c r="LV44" s="212"/>
      <c r="LW44" s="212"/>
      <c r="LX44" s="212"/>
      <c r="LY44" s="212"/>
      <c r="LZ44" s="212"/>
      <c r="MA44" s="212"/>
      <c r="MB44" s="212"/>
      <c r="MC44" s="212"/>
      <c r="MD44" s="212"/>
      <c r="ME44" s="212"/>
      <c r="MF44" s="212"/>
      <c r="MG44" s="212"/>
      <c r="MH44" s="212"/>
      <c r="MI44" s="212"/>
      <c r="MJ44" s="212"/>
      <c r="MK44" s="212"/>
      <c r="ML44" s="212"/>
      <c r="MM44" s="212"/>
      <c r="MN44" s="212"/>
      <c r="MO44" s="212"/>
      <c r="MP44" s="212"/>
      <c r="MQ44" s="212"/>
      <c r="MR44" s="212"/>
      <c r="MS44" s="212"/>
      <c r="MT44" s="212"/>
      <c r="MU44" s="212"/>
      <c r="MV44" s="212"/>
      <c r="MW44" s="212"/>
      <c r="MX44" s="212"/>
      <c r="MY44" s="212"/>
      <c r="MZ44" s="212"/>
      <c r="NA44" s="212"/>
      <c r="NB44" s="212"/>
      <c r="NC44" s="212"/>
      <c r="ND44" s="212"/>
      <c r="NE44" s="212"/>
      <c r="NF44" s="212"/>
      <c r="NG44" s="212"/>
      <c r="NH44" s="212"/>
      <c r="NI44" s="212"/>
      <c r="NJ44" s="212"/>
      <c r="NK44" s="212"/>
      <c r="NL44" s="212"/>
      <c r="NM44" s="212"/>
      <c r="NN44" s="212"/>
      <c r="NO44" s="212"/>
      <c r="NP44" s="212"/>
      <c r="NQ44" s="212"/>
      <c r="NR44" s="212"/>
      <c r="NS44" s="212"/>
      <c r="NT44" s="212"/>
      <c r="NU44" s="212"/>
      <c r="NV44" s="212"/>
      <c r="NW44" s="212"/>
      <c r="NX44" s="212"/>
      <c r="NY44" s="212"/>
      <c r="NZ44" s="212"/>
      <c r="OA44" s="212"/>
      <c r="OB44" s="212"/>
      <c r="OC44" s="212"/>
      <c r="OD44" s="212"/>
      <c r="OE44" s="212"/>
      <c r="OF44" s="212"/>
      <c r="OG44" s="212"/>
      <c r="OH44" s="212"/>
      <c r="OI44" s="212"/>
      <c r="OJ44" s="212"/>
      <c r="OK44" s="212"/>
      <c r="OL44" s="212"/>
      <c r="OM44" s="212"/>
      <c r="ON44" s="212"/>
      <c r="OO44" s="212"/>
      <c r="OP44" s="212"/>
      <c r="OQ44" s="212"/>
      <c r="OR44" s="212"/>
      <c r="OS44" s="212"/>
      <c r="OT44" s="212"/>
      <c r="OU44" s="212"/>
      <c r="OV44" s="212"/>
      <c r="OW44" s="212"/>
      <c r="OX44" s="212"/>
      <c r="OY44" s="212"/>
      <c r="OZ44" s="212"/>
      <c r="PA44" s="212"/>
      <c r="PB44" s="212"/>
      <c r="PC44" s="212"/>
      <c r="PD44" s="212"/>
      <c r="PE44" s="212"/>
      <c r="PF44" s="212"/>
      <c r="PG44" s="212"/>
      <c r="PH44" s="212"/>
      <c r="PI44" s="212"/>
      <c r="PJ44" s="212"/>
      <c r="PK44" s="212"/>
      <c r="PL44" s="212"/>
      <c r="PM44" s="212"/>
      <c r="PN44" s="212"/>
      <c r="PO44" s="212"/>
      <c r="PP44" s="212"/>
      <c r="PQ44" s="212"/>
      <c r="PR44" s="212"/>
      <c r="PS44" s="212"/>
      <c r="PT44" s="212"/>
      <c r="PU44" s="212"/>
      <c r="PV44" s="212"/>
      <c r="PW44" s="212"/>
      <c r="PX44" s="212"/>
      <c r="PY44" s="212"/>
      <c r="PZ44" s="212"/>
      <c r="QA44" s="212"/>
      <c r="QB44" s="212"/>
      <c r="QC44" s="212"/>
      <c r="QD44" s="212"/>
      <c r="QE44" s="212"/>
      <c r="QF44" s="212"/>
      <c r="QG44" s="212"/>
      <c r="QH44" s="212"/>
      <c r="QI44" s="212"/>
      <c r="QJ44" s="212"/>
      <c r="QK44" s="212"/>
      <c r="QL44" s="212"/>
      <c r="QM44" s="212"/>
      <c r="QN44" s="212"/>
      <c r="QO44" s="212"/>
      <c r="QP44" s="212"/>
      <c r="QQ44" s="212"/>
      <c r="QR44" s="212"/>
      <c r="QS44" s="212"/>
      <c r="QT44" s="212"/>
      <c r="QU44" s="212"/>
      <c r="QV44" s="212"/>
      <c r="QW44" s="212"/>
      <c r="QX44" s="212"/>
      <c r="QY44" s="212"/>
      <c r="QZ44" s="212"/>
      <c r="RA44" s="212"/>
      <c r="RB44" s="212"/>
      <c r="RC44" s="212"/>
      <c r="RD44" s="212"/>
      <c r="RE44" s="212"/>
      <c r="RF44" s="212"/>
      <c r="RG44" s="212"/>
      <c r="RH44" s="212"/>
      <c r="RI44" s="212"/>
      <c r="RJ44" s="212"/>
      <c r="RK44" s="212"/>
      <c r="RL44" s="212"/>
      <c r="RM44" s="212"/>
      <c r="RN44" s="212"/>
      <c r="RO44" s="212"/>
      <c r="RP44" s="212"/>
      <c r="RQ44" s="212"/>
      <c r="RR44" s="212"/>
      <c r="RS44" s="212"/>
      <c r="RT44" s="212"/>
      <c r="RU44" s="212"/>
      <c r="RV44" s="212"/>
      <c r="RW44" s="212"/>
      <c r="RX44" s="212"/>
      <c r="RY44" s="212"/>
      <c r="RZ44" s="212"/>
      <c r="SA44" s="212"/>
      <c r="SB44" s="212"/>
      <c r="SC44" s="212"/>
      <c r="SD44" s="212"/>
      <c r="SE44" s="212"/>
      <c r="SF44" s="212"/>
      <c r="SG44" s="212"/>
      <c r="SH44" s="212"/>
      <c r="SI44" s="212"/>
      <c r="SJ44" s="212"/>
      <c r="SK44" s="212"/>
      <c r="SL44" s="212"/>
      <c r="SM44" s="212"/>
      <c r="SN44" s="212"/>
      <c r="SO44" s="212"/>
      <c r="SP44" s="212"/>
      <c r="SQ44" s="212"/>
      <c r="SR44" s="212"/>
      <c r="SS44" s="212"/>
      <c r="ST44" s="212"/>
      <c r="SU44" s="212"/>
      <c r="SV44" s="212"/>
      <c r="SW44" s="212"/>
      <c r="SX44" s="212"/>
      <c r="SY44" s="212"/>
      <c r="SZ44" s="212"/>
      <c r="TA44" s="212"/>
      <c r="TB44" s="212"/>
      <c r="TC44" s="212"/>
      <c r="TD44" s="212"/>
      <c r="TE44" s="212"/>
      <c r="TF44" s="212"/>
      <c r="TG44" s="212"/>
      <c r="TH44" s="212"/>
      <c r="TI44" s="212"/>
      <c r="TJ44" s="212"/>
      <c r="TK44" s="212"/>
      <c r="TL44" s="212"/>
      <c r="TM44" s="212"/>
      <c r="TN44" s="212"/>
      <c r="TO44" s="212"/>
      <c r="TP44" s="212"/>
      <c r="TQ44" s="212"/>
      <c r="TR44" s="212"/>
      <c r="TS44" s="212"/>
      <c r="TT44" s="212"/>
      <c r="TU44" s="212"/>
      <c r="TV44" s="212"/>
      <c r="TW44" s="212"/>
      <c r="TX44" s="212"/>
      <c r="TY44" s="212"/>
      <c r="TZ44" s="212"/>
      <c r="UA44" s="212"/>
      <c r="UB44" s="212"/>
      <c r="UC44" s="212"/>
      <c r="UD44" s="212"/>
      <c r="UE44" s="212"/>
      <c r="UF44" s="212"/>
      <c r="UG44" s="212"/>
      <c r="UH44" s="212"/>
      <c r="UI44" s="212"/>
      <c r="UJ44" s="212"/>
      <c r="UK44" s="212"/>
      <c r="UL44" s="212"/>
      <c r="UM44" s="212"/>
      <c r="UN44" s="212"/>
      <c r="UO44" s="212"/>
      <c r="UP44" s="212"/>
      <c r="UQ44" s="212"/>
      <c r="UR44" s="212"/>
      <c r="US44" s="212"/>
      <c r="UT44" s="212"/>
      <c r="UU44" s="212"/>
      <c r="UV44" s="212"/>
      <c r="UW44" s="212"/>
      <c r="UX44" s="212"/>
      <c r="UY44" s="212"/>
      <c r="UZ44" s="212"/>
      <c r="VA44" s="212"/>
      <c r="VB44" s="212"/>
      <c r="VC44" s="212"/>
      <c r="VD44" s="212"/>
      <c r="VE44" s="212"/>
      <c r="VF44" s="212"/>
      <c r="VG44" s="212"/>
      <c r="VH44" s="212"/>
      <c r="VI44" s="212"/>
      <c r="VJ44" s="212"/>
      <c r="VK44" s="212"/>
      <c r="VL44" s="212"/>
      <c r="VM44" s="212"/>
      <c r="VN44" s="212"/>
      <c r="VO44" s="212"/>
      <c r="VP44" s="212"/>
      <c r="VQ44" s="212"/>
      <c r="VR44" s="212"/>
      <c r="VS44" s="212"/>
      <c r="VT44" s="212"/>
      <c r="VU44" s="212"/>
      <c r="VV44" s="212"/>
      <c r="VW44" s="212"/>
      <c r="VX44" s="212"/>
      <c r="VY44" s="212"/>
      <c r="VZ44" s="212"/>
      <c r="WA44" s="212"/>
      <c r="WB44" s="212"/>
      <c r="WC44" s="212"/>
      <c r="WD44" s="212"/>
      <c r="WE44" s="212"/>
      <c r="WF44" s="212"/>
      <c r="WG44" s="212"/>
      <c r="WH44" s="212"/>
      <c r="WI44" s="212"/>
      <c r="WJ44" s="212"/>
      <c r="WK44" s="212"/>
      <c r="WL44" s="212"/>
      <c r="WM44" s="212"/>
      <c r="WN44" s="212"/>
      <c r="WO44" s="212"/>
      <c r="WP44" s="212"/>
      <c r="WQ44" s="212"/>
      <c r="WR44" s="212"/>
      <c r="WS44" s="212"/>
      <c r="WT44" s="212"/>
      <c r="WU44" s="212"/>
      <c r="WV44" s="212"/>
      <c r="WW44" s="212"/>
      <c r="WX44" s="212"/>
      <c r="WY44" s="212"/>
      <c r="WZ44" s="212"/>
      <c r="XA44" s="212"/>
      <c r="XB44" s="212"/>
      <c r="XC44" s="212"/>
      <c r="XD44" s="212"/>
      <c r="XE44" s="212"/>
      <c r="XF44" s="212"/>
      <c r="XG44" s="212"/>
      <c r="XH44" s="212"/>
      <c r="XI44" s="212"/>
      <c r="XJ44" s="212"/>
      <c r="XK44" s="212"/>
      <c r="XL44" s="212"/>
      <c r="XM44" s="212"/>
      <c r="XN44" s="212"/>
      <c r="XO44" s="212"/>
      <c r="XP44" s="212"/>
      <c r="XQ44" s="212"/>
      <c r="XR44" s="212"/>
      <c r="XS44" s="212"/>
      <c r="XT44" s="212"/>
      <c r="XU44" s="212"/>
      <c r="XV44" s="212"/>
      <c r="XW44" s="212"/>
      <c r="XX44" s="212"/>
      <c r="XY44" s="212"/>
      <c r="XZ44" s="212"/>
      <c r="YA44" s="212"/>
      <c r="YB44" s="212"/>
      <c r="YC44" s="212"/>
      <c r="YD44" s="212"/>
      <c r="YE44" s="212"/>
      <c r="YF44" s="212"/>
      <c r="YG44" s="212"/>
      <c r="YH44" s="212"/>
      <c r="YI44" s="212"/>
      <c r="YJ44" s="212"/>
      <c r="YK44" s="212"/>
      <c r="YL44" s="212"/>
      <c r="YM44" s="212"/>
      <c r="YN44" s="212"/>
      <c r="YO44" s="212"/>
      <c r="YP44" s="212"/>
      <c r="YQ44" s="212"/>
      <c r="YR44" s="212"/>
      <c r="YS44" s="212"/>
      <c r="YT44" s="212"/>
      <c r="YU44" s="212"/>
      <c r="YV44" s="212"/>
      <c r="YW44" s="212"/>
      <c r="YX44" s="212"/>
      <c r="YY44" s="212"/>
      <c r="YZ44" s="212"/>
      <c r="ZA44" s="212"/>
      <c r="ZB44" s="212"/>
      <c r="ZC44" s="212"/>
      <c r="ZD44" s="212"/>
      <c r="ZE44" s="212"/>
      <c r="ZF44" s="212"/>
      <c r="ZG44" s="212"/>
      <c r="ZH44" s="212"/>
      <c r="ZI44" s="212"/>
      <c r="ZJ44" s="212"/>
      <c r="ZK44" s="212"/>
      <c r="ZL44" s="212"/>
      <c r="ZM44" s="212"/>
      <c r="ZN44" s="212"/>
      <c r="ZO44" s="212"/>
      <c r="ZP44" s="212"/>
      <c r="ZQ44" s="212"/>
      <c r="ZR44" s="212"/>
      <c r="ZS44" s="212"/>
      <c r="ZT44" s="212"/>
      <c r="ZU44" s="212"/>
      <c r="ZV44" s="212"/>
      <c r="ZW44" s="212"/>
      <c r="ZX44" s="212"/>
      <c r="ZY44" s="212"/>
      <c r="ZZ44" s="212"/>
      <c r="AAA44" s="212"/>
      <c r="AAB44" s="212"/>
      <c r="AAC44" s="212"/>
      <c r="AAD44" s="212"/>
      <c r="AAE44" s="212"/>
      <c r="AAF44" s="212"/>
      <c r="AAG44" s="212"/>
      <c r="AAH44" s="212"/>
      <c r="AAI44" s="212"/>
      <c r="AAJ44" s="212"/>
      <c r="AAK44" s="212"/>
      <c r="AAL44" s="212"/>
      <c r="AAM44" s="212"/>
      <c r="AAN44" s="212"/>
      <c r="AAO44" s="212"/>
      <c r="AAP44" s="212"/>
      <c r="AAQ44" s="212"/>
      <c r="AAR44" s="212"/>
      <c r="AAS44" s="212"/>
      <c r="AAT44" s="212"/>
      <c r="AAU44" s="212"/>
      <c r="AAV44" s="212"/>
      <c r="AAW44" s="212"/>
      <c r="AAX44" s="212"/>
      <c r="AAY44" s="212"/>
      <c r="AAZ44" s="212"/>
      <c r="ABA44" s="212"/>
      <c r="ABB44" s="212"/>
      <c r="ABC44" s="212"/>
      <c r="ABD44" s="212"/>
      <c r="ABE44" s="212"/>
      <c r="ABF44" s="212"/>
      <c r="ABG44" s="212"/>
      <c r="ABH44" s="212"/>
      <c r="ABI44" s="212"/>
      <c r="ABJ44" s="212"/>
      <c r="ABK44" s="212"/>
      <c r="ABL44" s="212"/>
      <c r="ABM44" s="212"/>
      <c r="ABN44" s="212"/>
      <c r="ABO44" s="212"/>
      <c r="ABP44" s="212"/>
      <c r="ABQ44" s="212"/>
      <c r="ABR44" s="212"/>
      <c r="ABS44" s="212"/>
      <c r="ABT44" s="212"/>
      <c r="ABU44" s="212"/>
      <c r="ABV44" s="212"/>
      <c r="ABW44" s="212"/>
      <c r="ABX44" s="212"/>
      <c r="ABY44" s="212"/>
      <c r="ABZ44" s="212"/>
      <c r="ACA44" s="212"/>
      <c r="ACB44" s="212"/>
      <c r="ACC44" s="212"/>
      <c r="ACD44" s="212"/>
      <c r="ACE44" s="212"/>
      <c r="ACF44" s="212"/>
      <c r="ACG44" s="212"/>
      <c r="ACH44" s="212"/>
      <c r="ACI44" s="212"/>
      <c r="ACJ44" s="212"/>
      <c r="ACK44" s="212"/>
      <c r="ACL44" s="212"/>
      <c r="ACM44" s="212"/>
      <c r="ACN44" s="212"/>
      <c r="ACO44" s="212"/>
      <c r="ACP44" s="212"/>
      <c r="ACQ44" s="212"/>
      <c r="ACR44" s="212"/>
      <c r="ACS44" s="212"/>
      <c r="ACT44" s="212"/>
      <c r="ACU44" s="212"/>
      <c r="ACV44" s="212"/>
      <c r="ACW44" s="212"/>
      <c r="ACX44" s="212"/>
      <c r="ACY44" s="212"/>
      <c r="ACZ44" s="212"/>
      <c r="ADA44" s="212"/>
      <c r="ADB44" s="212"/>
      <c r="ADC44" s="212"/>
      <c r="ADD44" s="212"/>
      <c r="ADE44" s="212"/>
      <c r="ADF44" s="212"/>
      <c r="ADG44" s="212"/>
      <c r="ADH44" s="212"/>
      <c r="ADI44" s="212"/>
      <c r="ADJ44" s="212"/>
      <c r="ADK44" s="212"/>
      <c r="ADL44" s="212"/>
      <c r="ADM44" s="212"/>
      <c r="ADN44" s="212"/>
      <c r="ADO44" s="212"/>
      <c r="ADP44" s="212"/>
      <c r="ADQ44" s="212"/>
      <c r="ADR44" s="212"/>
      <c r="ADS44" s="212"/>
      <c r="ADT44" s="212"/>
      <c r="ADU44" s="212"/>
      <c r="ADV44" s="212"/>
      <c r="ADW44" s="212"/>
      <c r="ADX44" s="212"/>
      <c r="ADY44" s="212"/>
      <c r="ADZ44" s="212"/>
      <c r="AEA44" s="212"/>
      <c r="AEB44" s="212"/>
      <c r="AEC44" s="212"/>
      <c r="AED44" s="212"/>
      <c r="AEE44" s="212"/>
      <c r="AEF44" s="212"/>
      <c r="AEG44" s="212"/>
      <c r="AEH44" s="212"/>
      <c r="AEI44" s="212"/>
      <c r="AEJ44" s="212"/>
      <c r="AEK44" s="212"/>
      <c r="AEL44" s="212"/>
      <c r="AEM44" s="212"/>
      <c r="AEN44" s="212"/>
      <c r="AEO44" s="212"/>
      <c r="AEP44" s="212"/>
      <c r="AEQ44" s="212"/>
      <c r="AER44" s="212"/>
      <c r="AES44" s="212"/>
      <c r="AET44" s="212"/>
      <c r="AEU44" s="212"/>
      <c r="AEV44" s="212"/>
      <c r="AEW44" s="212"/>
      <c r="AEX44" s="212"/>
      <c r="AEY44" s="212"/>
      <c r="AEZ44" s="212"/>
      <c r="AFA44" s="212"/>
      <c r="AFB44" s="212"/>
      <c r="AFC44" s="212"/>
      <c r="AFD44" s="212"/>
      <c r="AFE44" s="212"/>
      <c r="AFF44" s="212"/>
      <c r="AFG44" s="212"/>
      <c r="AFH44" s="212"/>
      <c r="AFI44" s="212"/>
      <c r="AFJ44" s="212"/>
      <c r="AFK44" s="212"/>
      <c r="AFL44" s="212"/>
      <c r="AFM44" s="212"/>
      <c r="AFN44" s="212"/>
      <c r="AFO44" s="212"/>
      <c r="AFP44" s="212"/>
      <c r="AFQ44" s="212"/>
      <c r="AFR44" s="212"/>
      <c r="AFS44" s="212"/>
      <c r="AFT44" s="212"/>
      <c r="AFU44" s="212"/>
      <c r="AFV44" s="212"/>
      <c r="AFW44" s="212"/>
      <c r="AFX44" s="212"/>
      <c r="AFY44" s="212"/>
      <c r="AFZ44" s="212"/>
      <c r="AGA44" s="212"/>
      <c r="AGB44" s="212"/>
      <c r="AGC44" s="212"/>
      <c r="AGD44" s="212"/>
      <c r="AGE44" s="212"/>
      <c r="AGF44" s="212"/>
      <c r="AGG44" s="212"/>
      <c r="AGH44" s="212"/>
      <c r="AGI44" s="212"/>
      <c r="AGJ44" s="212"/>
      <c r="AGK44" s="212"/>
      <c r="AGL44" s="212"/>
      <c r="AGM44" s="212"/>
      <c r="AGN44" s="212"/>
      <c r="AGO44" s="212"/>
      <c r="AGP44" s="212"/>
      <c r="AGQ44" s="212"/>
      <c r="AGR44" s="212"/>
      <c r="AGS44" s="212"/>
      <c r="AGT44" s="212"/>
      <c r="AGU44" s="212"/>
      <c r="AGV44" s="212"/>
      <c r="AGW44" s="212"/>
      <c r="AGX44" s="212"/>
      <c r="AGY44" s="212"/>
      <c r="AGZ44" s="212"/>
      <c r="AHA44" s="212"/>
      <c r="AHB44" s="212"/>
      <c r="AHC44" s="212"/>
      <c r="AHD44" s="212"/>
      <c r="AHE44" s="212"/>
      <c r="AHF44" s="212"/>
      <c r="AHG44" s="212"/>
      <c r="AHH44" s="212"/>
      <c r="AHI44" s="212"/>
      <c r="AHJ44" s="212"/>
      <c r="AHK44" s="212"/>
      <c r="AHL44" s="212"/>
      <c r="AHM44" s="212"/>
      <c r="AHN44" s="212"/>
      <c r="AHO44" s="212"/>
      <c r="AHP44" s="212"/>
      <c r="AHQ44" s="212"/>
      <c r="AHR44" s="212"/>
      <c r="AHS44" s="212"/>
      <c r="AHT44" s="212"/>
      <c r="AHU44" s="212"/>
      <c r="AHV44" s="212"/>
      <c r="AHW44" s="212"/>
      <c r="AHX44" s="212"/>
      <c r="AHY44" s="212"/>
      <c r="AHZ44" s="212"/>
      <c r="AIA44" s="212"/>
      <c r="AIB44" s="212"/>
      <c r="AIC44" s="212"/>
      <c r="AID44" s="212"/>
      <c r="AIE44" s="212"/>
      <c r="AIF44" s="212"/>
      <c r="AIG44" s="212"/>
      <c r="AIH44" s="212"/>
      <c r="AII44" s="212"/>
      <c r="AIJ44" s="212"/>
      <c r="AIK44" s="212"/>
      <c r="AIL44" s="212"/>
      <c r="AIM44" s="212"/>
      <c r="AIN44" s="212"/>
      <c r="AIO44" s="212"/>
      <c r="AIP44" s="212"/>
      <c r="AIQ44" s="212"/>
      <c r="AIR44" s="212"/>
      <c r="AIS44" s="212"/>
      <c r="AIT44" s="212"/>
      <c r="AIU44" s="212"/>
      <c r="AIV44" s="212"/>
      <c r="AIW44" s="212"/>
      <c r="AIX44" s="212"/>
      <c r="AIY44" s="212"/>
      <c r="AIZ44" s="212"/>
      <c r="AJA44" s="212"/>
      <c r="AJB44" s="212"/>
      <c r="AJC44" s="212"/>
      <c r="AJD44" s="212"/>
      <c r="AJE44" s="212"/>
      <c r="AJF44" s="212"/>
      <c r="AJG44" s="212"/>
      <c r="AJH44" s="212"/>
      <c r="AJI44" s="212"/>
      <c r="AJJ44" s="212"/>
      <c r="AJK44" s="212"/>
      <c r="AJL44" s="212"/>
      <c r="AJM44" s="212"/>
      <c r="AJN44" s="212"/>
      <c r="AJO44" s="212"/>
      <c r="AJP44" s="212"/>
      <c r="AJQ44" s="212"/>
      <c r="AJR44" s="212"/>
      <c r="AJS44" s="212"/>
      <c r="AJT44" s="212"/>
      <c r="AJU44" s="212"/>
      <c r="AJV44" s="212"/>
      <c r="AJW44" s="212"/>
      <c r="AJX44" s="212"/>
      <c r="AJY44" s="212"/>
      <c r="AJZ44" s="212"/>
      <c r="AKA44" s="212"/>
      <c r="AKB44" s="212"/>
      <c r="AKC44" s="212"/>
      <c r="AKD44" s="212"/>
      <c r="AKE44" s="212"/>
      <c r="AKF44" s="212"/>
      <c r="AKG44" s="212"/>
      <c r="AKH44" s="212"/>
      <c r="AKI44" s="212"/>
      <c r="AKJ44" s="212"/>
      <c r="AKK44" s="212"/>
      <c r="AKL44" s="212"/>
      <c r="AKM44" s="212"/>
      <c r="AKN44" s="212"/>
      <c r="AKO44" s="212"/>
      <c r="AKP44" s="212"/>
      <c r="AKQ44" s="212"/>
      <c r="AKR44" s="212"/>
      <c r="AKS44" s="212"/>
      <c r="AKT44" s="212"/>
      <c r="AKU44" s="212"/>
      <c r="AKV44" s="212"/>
      <c r="AKW44" s="212"/>
      <c r="AKX44" s="212"/>
      <c r="AKY44" s="212"/>
      <c r="AKZ44" s="212"/>
      <c r="ALA44" s="212"/>
      <c r="ALB44" s="212"/>
      <c r="ALC44" s="212"/>
      <c r="ALD44" s="212"/>
      <c r="ALE44" s="212"/>
      <c r="ALF44" s="212"/>
      <c r="ALG44" s="212"/>
      <c r="ALH44" s="212"/>
      <c r="ALI44" s="212"/>
      <c r="ALJ44" s="212"/>
      <c r="ALK44" s="212"/>
      <c r="ALL44" s="212"/>
      <c r="ALM44" s="212"/>
      <c r="ALN44" s="212"/>
      <c r="ALO44" s="212"/>
      <c r="ALP44" s="212"/>
      <c r="ALQ44" s="212"/>
      <c r="ALR44" s="212"/>
      <c r="ALS44" s="212"/>
      <c r="ALT44" s="212"/>
      <c r="ALU44" s="212"/>
      <c r="ALV44" s="212"/>
      <c r="ALW44" s="212"/>
      <c r="ALX44" s="212"/>
      <c r="ALY44" s="212"/>
      <c r="ALZ44" s="212"/>
      <c r="AMA44" s="212"/>
      <c r="AMB44" s="212"/>
      <c r="AMC44" s="212"/>
      <c r="AMD44" s="212"/>
      <c r="AME44" s="212"/>
      <c r="AMF44" s="212"/>
      <c r="AMG44" s="212"/>
      <c r="AMH44" s="212"/>
      <c r="AMI44" s="212"/>
      <c r="AMJ44" s="212"/>
      <c r="AMK44" s="212"/>
      <c r="AML44" s="212"/>
      <c r="AMM44" s="212"/>
      <c r="AMN44" s="212"/>
      <c r="AMO44" s="212"/>
      <c r="AMP44" s="212"/>
      <c r="AMQ44" s="212"/>
      <c r="AMR44" s="212"/>
      <c r="AMS44" s="212"/>
      <c r="AMT44" s="212"/>
      <c r="AMU44" s="212"/>
      <c r="AMV44" s="212"/>
      <c r="AMW44" s="212"/>
      <c r="AMX44" s="212"/>
      <c r="AMY44" s="212"/>
      <c r="AMZ44" s="212"/>
      <c r="ANA44" s="212"/>
      <c r="ANB44" s="212"/>
      <c r="ANC44" s="212"/>
      <c r="AND44" s="212"/>
      <c r="ANE44" s="212"/>
      <c r="ANF44" s="212"/>
      <c r="ANG44" s="212"/>
      <c r="ANH44" s="212"/>
      <c r="ANI44" s="212"/>
      <c r="ANJ44" s="212"/>
      <c r="ANK44" s="212"/>
      <c r="ANL44" s="212"/>
      <c r="ANM44" s="212"/>
      <c r="ANN44" s="212"/>
      <c r="ANO44" s="212"/>
      <c r="ANP44" s="212"/>
      <c r="ANQ44" s="212"/>
      <c r="ANR44" s="212"/>
      <c r="ANS44" s="212"/>
      <c r="ANT44" s="212"/>
      <c r="ANU44" s="212"/>
      <c r="ANV44" s="212"/>
      <c r="ANW44" s="212"/>
      <c r="ANX44" s="212"/>
      <c r="ANY44" s="212"/>
      <c r="ANZ44" s="212"/>
      <c r="AOA44" s="212"/>
      <c r="AOB44" s="212"/>
      <c r="AOC44" s="212"/>
      <c r="AOD44" s="212"/>
      <c r="AOE44" s="212"/>
      <c r="AOF44" s="212"/>
      <c r="AOG44" s="212"/>
      <c r="AOH44" s="212"/>
      <c r="AOI44" s="212"/>
      <c r="AOJ44" s="212"/>
      <c r="AOK44" s="212"/>
      <c r="AOL44" s="212"/>
      <c r="AOM44" s="212"/>
      <c r="AON44" s="212"/>
      <c r="AOO44" s="212"/>
      <c r="AOP44" s="212"/>
      <c r="AOQ44" s="212"/>
      <c r="AOR44" s="212"/>
      <c r="AOS44" s="212"/>
      <c r="AOT44" s="212"/>
      <c r="AOU44" s="212"/>
      <c r="AOV44" s="212"/>
      <c r="AOW44" s="212"/>
      <c r="AOX44" s="212"/>
      <c r="AOY44" s="212"/>
      <c r="AOZ44" s="212"/>
      <c r="APA44" s="212"/>
      <c r="APB44" s="212"/>
      <c r="APC44" s="212"/>
      <c r="APD44" s="212"/>
      <c r="APE44" s="212"/>
      <c r="APF44" s="212"/>
      <c r="APG44" s="212"/>
      <c r="APH44" s="212"/>
      <c r="API44" s="212"/>
      <c r="APJ44" s="212"/>
      <c r="APK44" s="212"/>
      <c r="APL44" s="212"/>
      <c r="APM44" s="212"/>
      <c r="APN44" s="212"/>
      <c r="APO44" s="212"/>
      <c r="APP44" s="212"/>
      <c r="APQ44" s="212"/>
      <c r="APR44" s="212"/>
      <c r="APS44" s="212"/>
      <c r="APT44" s="212"/>
      <c r="APU44" s="212"/>
      <c r="APV44" s="212"/>
      <c r="APW44" s="212"/>
      <c r="APX44" s="212"/>
      <c r="APY44" s="212"/>
      <c r="APZ44" s="212"/>
      <c r="AQA44" s="212"/>
      <c r="AQB44" s="212"/>
      <c r="AQC44" s="212"/>
      <c r="AQD44" s="212"/>
      <c r="AQE44" s="212"/>
      <c r="AQF44" s="212"/>
      <c r="AQG44" s="212"/>
      <c r="AQH44" s="212"/>
      <c r="AQI44" s="212"/>
      <c r="AQJ44" s="212"/>
      <c r="AQK44" s="212"/>
      <c r="AQL44" s="212"/>
      <c r="AQM44" s="212"/>
      <c r="AQN44" s="212"/>
      <c r="AQO44" s="212"/>
      <c r="AQP44" s="212"/>
      <c r="AQQ44" s="212"/>
      <c r="AQR44" s="212"/>
      <c r="AQS44" s="212"/>
      <c r="AQT44" s="212"/>
      <c r="AQU44" s="212"/>
      <c r="AQV44" s="212"/>
      <c r="AQW44" s="212"/>
      <c r="AQX44" s="212"/>
      <c r="AQY44" s="212"/>
      <c r="AQZ44" s="212"/>
      <c r="ARA44" s="212"/>
      <c r="ARB44" s="212"/>
      <c r="ARC44" s="212"/>
      <c r="ARD44" s="212"/>
      <c r="ARE44" s="212"/>
      <c r="ARF44" s="212"/>
      <c r="ARG44" s="212"/>
      <c r="ARH44" s="212"/>
      <c r="ARI44" s="212"/>
      <c r="ARJ44" s="212"/>
      <c r="ARK44" s="212"/>
      <c r="ARL44" s="212"/>
      <c r="ARM44" s="212"/>
      <c r="ARN44" s="212"/>
      <c r="ARO44" s="212"/>
      <c r="ARP44" s="212"/>
      <c r="ARQ44" s="212"/>
      <c r="ARR44" s="212"/>
      <c r="ARS44" s="212"/>
      <c r="ART44" s="212"/>
      <c r="ARU44" s="212"/>
      <c r="ARV44" s="212"/>
      <c r="ARW44" s="212"/>
      <c r="ARX44" s="212"/>
      <c r="ARY44" s="212"/>
      <c r="ARZ44" s="212"/>
      <c r="ASA44" s="212"/>
      <c r="ASB44" s="212"/>
      <c r="ASC44" s="212"/>
      <c r="ASD44" s="212"/>
      <c r="ASE44" s="212"/>
      <c r="ASF44" s="212"/>
      <c r="ASG44" s="212"/>
      <c r="ASH44" s="212"/>
      <c r="ASI44" s="212"/>
      <c r="ASJ44" s="212"/>
      <c r="ASK44" s="212"/>
      <c r="ASL44" s="212"/>
      <c r="ASM44" s="212"/>
      <c r="ASN44" s="212"/>
      <c r="ASO44" s="212"/>
      <c r="ASP44" s="212"/>
      <c r="ASQ44" s="212"/>
      <c r="ASR44" s="212"/>
      <c r="ASS44" s="212"/>
      <c r="AST44" s="212"/>
      <c r="ASU44" s="212"/>
      <c r="ASV44" s="212"/>
      <c r="ASW44" s="212"/>
      <c r="ASX44" s="212"/>
      <c r="ASY44" s="212"/>
      <c r="ASZ44" s="212"/>
      <c r="ATA44" s="212"/>
      <c r="ATB44" s="212"/>
      <c r="ATC44" s="212"/>
      <c r="ATD44" s="212"/>
      <c r="ATE44" s="212"/>
      <c r="ATF44" s="212"/>
      <c r="ATG44" s="212"/>
      <c r="ATH44" s="212"/>
      <c r="ATI44" s="212"/>
      <c r="ATJ44" s="212"/>
      <c r="ATK44" s="212"/>
      <c r="ATL44" s="212"/>
      <c r="ATM44" s="212"/>
      <c r="ATN44" s="212"/>
      <c r="ATO44" s="212"/>
      <c r="ATP44" s="212"/>
      <c r="ATQ44" s="212"/>
      <c r="ATR44" s="212"/>
      <c r="ATS44" s="212"/>
      <c r="ATT44" s="212"/>
      <c r="ATU44" s="212"/>
      <c r="ATV44" s="212"/>
      <c r="ATW44" s="212"/>
      <c r="ATX44" s="212"/>
      <c r="ATY44" s="212"/>
      <c r="ATZ44" s="212"/>
      <c r="AUA44" s="212"/>
      <c r="AUB44" s="212"/>
      <c r="AUC44" s="212"/>
      <c r="AUD44" s="212"/>
      <c r="AUE44" s="212"/>
      <c r="AUF44" s="212"/>
      <c r="AUG44" s="212"/>
      <c r="AUH44" s="212"/>
      <c r="AUI44" s="212"/>
      <c r="AUJ44" s="212"/>
      <c r="AUK44" s="212"/>
      <c r="AUL44" s="212"/>
      <c r="AUM44" s="212"/>
      <c r="AUN44" s="212"/>
      <c r="AUO44" s="212"/>
      <c r="AUP44" s="212"/>
      <c r="AUQ44" s="212"/>
      <c r="AUR44" s="212"/>
      <c r="AUS44" s="212"/>
      <c r="AUT44" s="212"/>
      <c r="AUU44" s="212"/>
      <c r="AUV44" s="212"/>
      <c r="AUW44" s="212"/>
      <c r="AUX44" s="212"/>
      <c r="AUY44" s="212"/>
      <c r="AUZ44" s="212"/>
      <c r="AVA44" s="212"/>
      <c r="AVB44" s="212"/>
      <c r="AVC44" s="212"/>
      <c r="AVD44" s="212"/>
      <c r="AVE44" s="212"/>
      <c r="AVF44" s="212"/>
      <c r="AVG44" s="212"/>
      <c r="AVH44" s="212"/>
      <c r="AVI44" s="212"/>
      <c r="AVJ44" s="212"/>
      <c r="AVK44" s="212"/>
      <c r="AVL44" s="212"/>
      <c r="AVM44" s="212"/>
      <c r="AVN44" s="212"/>
      <c r="AVO44" s="212"/>
      <c r="AVP44" s="212"/>
      <c r="AVQ44" s="212"/>
      <c r="AVR44" s="212"/>
      <c r="AVS44" s="212"/>
      <c r="AVT44" s="212"/>
      <c r="AVU44" s="212"/>
      <c r="AVV44" s="212"/>
      <c r="AVW44" s="212"/>
      <c r="AVX44" s="212"/>
      <c r="AVY44" s="212"/>
      <c r="AVZ44" s="212"/>
      <c r="AWA44" s="212"/>
      <c r="AWB44" s="212"/>
      <c r="AWC44" s="212"/>
      <c r="AWD44" s="212"/>
      <c r="AWE44" s="212"/>
      <c r="AWF44" s="212"/>
      <c r="AWG44" s="212"/>
      <c r="AWH44" s="212"/>
      <c r="AWI44" s="212"/>
      <c r="AWJ44" s="212"/>
      <c r="AWK44" s="212"/>
      <c r="AWL44" s="212"/>
      <c r="AWM44" s="212"/>
      <c r="AWN44" s="212"/>
      <c r="AWO44" s="212"/>
      <c r="AWP44" s="212"/>
      <c r="AWQ44" s="212"/>
      <c r="AWR44" s="212"/>
      <c r="AWS44" s="212"/>
      <c r="AWT44" s="212"/>
      <c r="AWU44" s="212"/>
      <c r="AWV44" s="212"/>
      <c r="AWW44" s="212"/>
      <c r="AWX44" s="212"/>
      <c r="AWY44" s="212"/>
      <c r="AWZ44" s="212"/>
      <c r="AXA44" s="212"/>
      <c r="AXB44" s="212"/>
      <c r="AXC44" s="212"/>
      <c r="AXD44" s="212"/>
      <c r="AXE44" s="212"/>
      <c r="AXF44" s="212"/>
      <c r="AXG44" s="212"/>
      <c r="AXH44" s="212"/>
      <c r="AXI44" s="212"/>
      <c r="AXJ44" s="212"/>
      <c r="AXK44" s="212"/>
      <c r="AXL44" s="212"/>
      <c r="AXM44" s="212"/>
      <c r="AXN44" s="212"/>
      <c r="AXO44" s="212"/>
      <c r="AXP44" s="212"/>
      <c r="AXQ44" s="212"/>
      <c r="AXR44" s="212"/>
      <c r="AXS44" s="212"/>
      <c r="AXT44" s="212"/>
      <c r="AXU44" s="212"/>
      <c r="AXV44" s="212"/>
      <c r="AXW44" s="212"/>
      <c r="AXX44" s="212"/>
      <c r="AXY44" s="212"/>
      <c r="AXZ44" s="212"/>
      <c r="AYA44" s="212"/>
      <c r="AYB44" s="212"/>
      <c r="AYC44" s="212"/>
      <c r="AYD44" s="212"/>
      <c r="AYE44" s="212"/>
      <c r="AYF44" s="212"/>
      <c r="AYG44" s="212"/>
      <c r="AYH44" s="212"/>
      <c r="AYI44" s="212"/>
      <c r="AYJ44" s="212"/>
      <c r="AYK44" s="212"/>
      <c r="AYL44" s="212"/>
      <c r="AYM44" s="212"/>
      <c r="AYN44" s="212"/>
      <c r="AYO44" s="212"/>
      <c r="AYP44" s="212"/>
      <c r="AYQ44" s="212"/>
      <c r="AYR44" s="212"/>
      <c r="AYS44" s="212"/>
      <c r="AYT44" s="212"/>
      <c r="AYU44" s="212"/>
      <c r="AYV44" s="212"/>
      <c r="AYW44" s="212"/>
      <c r="AYX44" s="212"/>
      <c r="AYY44" s="212"/>
      <c r="AYZ44" s="212"/>
      <c r="AZA44" s="212"/>
      <c r="AZB44" s="212"/>
      <c r="AZC44" s="212"/>
      <c r="AZD44" s="212"/>
      <c r="AZE44" s="212"/>
      <c r="AZF44" s="212"/>
      <c r="AZG44" s="212"/>
      <c r="AZH44" s="212"/>
      <c r="AZI44" s="212"/>
      <c r="AZJ44" s="212"/>
      <c r="AZK44" s="212"/>
      <c r="AZL44" s="212"/>
      <c r="AZM44" s="212"/>
      <c r="AZN44" s="212"/>
      <c r="AZO44" s="212"/>
      <c r="AZP44" s="212"/>
      <c r="AZQ44" s="212"/>
      <c r="AZR44" s="212"/>
      <c r="AZS44" s="212"/>
      <c r="AZT44" s="212"/>
      <c r="AZU44" s="212"/>
      <c r="AZV44" s="212"/>
      <c r="AZW44" s="212"/>
      <c r="AZX44" s="212"/>
      <c r="AZY44" s="212"/>
      <c r="AZZ44" s="212"/>
      <c r="BAA44" s="212"/>
      <c r="BAB44" s="212"/>
      <c r="BAC44" s="212"/>
      <c r="BAD44" s="212"/>
      <c r="BAE44" s="212"/>
      <c r="BAF44" s="212"/>
      <c r="BAG44" s="212"/>
      <c r="BAH44" s="212"/>
      <c r="BAI44" s="212"/>
      <c r="BAJ44" s="212"/>
      <c r="BAK44" s="212"/>
      <c r="BAL44" s="212"/>
      <c r="BAM44" s="212"/>
      <c r="BAN44" s="212"/>
      <c r="BAO44" s="212"/>
      <c r="BAP44" s="212"/>
      <c r="BAQ44" s="212"/>
      <c r="BAR44" s="212"/>
      <c r="BAS44" s="212"/>
      <c r="BAT44" s="212"/>
      <c r="BAU44" s="212"/>
      <c r="BAV44" s="212"/>
      <c r="BAW44" s="212"/>
      <c r="BAX44" s="212"/>
      <c r="BAY44" s="212"/>
      <c r="BAZ44" s="212"/>
      <c r="BBA44" s="212"/>
      <c r="BBB44" s="212"/>
      <c r="BBC44" s="212"/>
      <c r="BBD44" s="212"/>
      <c r="BBE44" s="212"/>
      <c r="BBF44" s="212"/>
      <c r="BBG44" s="212"/>
      <c r="BBH44" s="212"/>
      <c r="BBI44" s="212"/>
      <c r="BBJ44" s="212"/>
      <c r="BBK44" s="212"/>
      <c r="BBL44" s="212"/>
      <c r="BBM44" s="212"/>
      <c r="BBN44" s="212"/>
      <c r="BBO44" s="212"/>
      <c r="BBP44" s="212"/>
      <c r="BBQ44" s="212"/>
      <c r="BBR44" s="212"/>
      <c r="BBS44" s="212"/>
      <c r="BBT44" s="212"/>
      <c r="BBU44" s="212"/>
      <c r="BBV44" s="212"/>
      <c r="BBW44" s="212"/>
      <c r="BBX44" s="212"/>
      <c r="BBY44" s="212"/>
      <c r="BBZ44" s="212"/>
      <c r="BCA44" s="212"/>
      <c r="BCB44" s="212"/>
      <c r="BCC44" s="212"/>
      <c r="BCD44" s="212"/>
      <c r="BCE44" s="212"/>
      <c r="BCF44" s="212"/>
      <c r="BCG44" s="212"/>
      <c r="BCH44" s="212"/>
      <c r="BCI44" s="212"/>
      <c r="BCJ44" s="212"/>
      <c r="BCK44" s="212"/>
      <c r="BCL44" s="212"/>
      <c r="BCM44" s="212"/>
      <c r="BCN44" s="212"/>
      <c r="BCO44" s="212"/>
      <c r="BCP44" s="212"/>
      <c r="BCQ44" s="212"/>
      <c r="BCR44" s="212"/>
      <c r="BCS44" s="212"/>
      <c r="BCT44" s="212"/>
      <c r="BCU44" s="212"/>
      <c r="BCV44" s="212"/>
      <c r="BCW44" s="212"/>
      <c r="BCX44" s="212"/>
      <c r="BCY44" s="212"/>
      <c r="BCZ44" s="212"/>
      <c r="BDA44" s="212"/>
      <c r="BDB44" s="212"/>
      <c r="BDC44" s="212"/>
      <c r="BDD44" s="212"/>
      <c r="BDE44" s="212"/>
      <c r="BDF44" s="212"/>
      <c r="BDG44" s="212"/>
      <c r="BDH44" s="212"/>
      <c r="BDI44" s="212"/>
      <c r="BDJ44" s="212"/>
      <c r="BDK44" s="212"/>
      <c r="BDL44" s="212"/>
      <c r="BDM44" s="212"/>
      <c r="BDN44" s="212"/>
      <c r="BDO44" s="212"/>
      <c r="BDP44" s="212"/>
      <c r="BDQ44" s="212"/>
      <c r="BDR44" s="212"/>
      <c r="BDS44" s="212"/>
      <c r="BDT44" s="212"/>
      <c r="BDU44" s="212"/>
      <c r="BDV44" s="212"/>
      <c r="BDW44" s="212"/>
      <c r="BDX44" s="212"/>
      <c r="BDY44" s="212"/>
      <c r="BDZ44" s="212"/>
      <c r="BEA44" s="212"/>
      <c r="BEB44" s="212"/>
      <c r="BEC44" s="212"/>
      <c r="BED44" s="212"/>
      <c r="BEE44" s="212"/>
      <c r="BEF44" s="212"/>
      <c r="BEG44" s="212"/>
      <c r="BEH44" s="212"/>
      <c r="BEI44" s="212"/>
      <c r="BEJ44" s="212"/>
      <c r="BEK44" s="212"/>
      <c r="BEL44" s="212"/>
      <c r="BEM44" s="212"/>
      <c r="BEN44" s="212"/>
      <c r="BEO44" s="212"/>
      <c r="BEP44" s="212"/>
      <c r="BEQ44" s="212"/>
      <c r="BER44" s="212"/>
      <c r="BES44" s="212"/>
      <c r="BET44" s="212"/>
      <c r="BEU44" s="212"/>
      <c r="BEV44" s="212"/>
      <c r="BEW44" s="212"/>
      <c r="BEX44" s="212"/>
      <c r="BEY44" s="212"/>
      <c r="BEZ44" s="212"/>
      <c r="BFA44" s="212"/>
      <c r="BFB44" s="212"/>
      <c r="BFC44" s="212"/>
      <c r="BFD44" s="212"/>
      <c r="BFE44" s="212"/>
      <c r="BFF44" s="212"/>
      <c r="BFG44" s="212"/>
      <c r="BFH44" s="212"/>
      <c r="BFI44" s="212"/>
      <c r="BFJ44" s="212"/>
      <c r="BFK44" s="212"/>
      <c r="BFL44" s="212"/>
      <c r="BFM44" s="212"/>
      <c r="BFN44" s="212"/>
      <c r="BFO44" s="212"/>
      <c r="BFP44" s="212"/>
      <c r="BFQ44" s="212"/>
      <c r="BFR44" s="212"/>
      <c r="BFS44" s="212"/>
      <c r="BFT44" s="212"/>
      <c r="BFU44" s="212"/>
      <c r="BFV44" s="212"/>
      <c r="BFW44" s="212"/>
      <c r="BFX44" s="212"/>
      <c r="BFY44" s="212"/>
      <c r="BFZ44" s="212"/>
      <c r="BGA44" s="212"/>
      <c r="BGB44" s="212"/>
      <c r="BGC44" s="212"/>
      <c r="BGD44" s="212"/>
      <c r="BGE44" s="212"/>
      <c r="BGF44" s="212"/>
      <c r="BGG44" s="212"/>
      <c r="BGH44" s="212"/>
      <c r="BGI44" s="212"/>
      <c r="BGJ44" s="212"/>
      <c r="BGK44" s="212"/>
      <c r="BGL44" s="212"/>
      <c r="BGM44" s="212"/>
      <c r="BGN44" s="212"/>
      <c r="BGO44" s="212"/>
      <c r="BGP44" s="212"/>
      <c r="BGQ44" s="212"/>
      <c r="BGR44" s="212"/>
      <c r="BGS44" s="212"/>
      <c r="BGT44" s="212"/>
      <c r="BGU44" s="212"/>
      <c r="BGV44" s="212"/>
      <c r="BGW44" s="212"/>
      <c r="BGX44" s="212"/>
      <c r="BGY44" s="212"/>
      <c r="BGZ44" s="212"/>
      <c r="BHA44" s="212"/>
      <c r="BHB44" s="212"/>
      <c r="BHC44" s="212"/>
      <c r="BHD44" s="212"/>
      <c r="BHE44" s="212"/>
      <c r="BHF44" s="212"/>
      <c r="BHG44" s="212"/>
      <c r="BHH44" s="212"/>
      <c r="BHI44" s="212"/>
      <c r="BHJ44" s="212"/>
      <c r="BHK44" s="212"/>
      <c r="BHL44" s="212"/>
      <c r="BHM44" s="212"/>
      <c r="BHN44" s="212"/>
      <c r="BHO44" s="212"/>
      <c r="BHP44" s="212"/>
      <c r="BHQ44" s="212"/>
      <c r="BHR44" s="212"/>
      <c r="BHS44" s="212"/>
      <c r="BHT44" s="212"/>
      <c r="BHU44" s="212"/>
      <c r="BHV44" s="212"/>
      <c r="BHW44" s="212"/>
      <c r="BHX44" s="212"/>
      <c r="BHY44" s="212"/>
      <c r="BHZ44" s="212"/>
      <c r="BIA44" s="212"/>
      <c r="BIB44" s="212"/>
      <c r="BIC44" s="212"/>
      <c r="BID44" s="212"/>
      <c r="BIE44" s="212"/>
      <c r="BIF44" s="212"/>
      <c r="BIG44" s="212"/>
      <c r="BIH44" s="212"/>
      <c r="BII44" s="212"/>
      <c r="BIJ44" s="212"/>
      <c r="BIK44" s="212"/>
      <c r="BIL44" s="212"/>
      <c r="BIM44" s="212"/>
      <c r="BIN44" s="212"/>
      <c r="BIO44" s="212"/>
      <c r="BIP44" s="212"/>
      <c r="BIQ44" s="212"/>
      <c r="BIR44" s="212"/>
      <c r="BIS44" s="212"/>
      <c r="BIT44" s="212"/>
      <c r="BIU44" s="212"/>
      <c r="BIV44" s="212"/>
      <c r="BIW44" s="212"/>
      <c r="BIX44" s="212"/>
      <c r="BIY44" s="212"/>
      <c r="BIZ44" s="212"/>
      <c r="BJA44" s="212"/>
      <c r="BJB44" s="212"/>
      <c r="BJC44" s="212"/>
      <c r="BJD44" s="212"/>
      <c r="BJE44" s="212"/>
      <c r="BJF44" s="212"/>
      <c r="BJG44" s="212"/>
      <c r="BJH44" s="212"/>
      <c r="BJI44" s="212"/>
      <c r="BJJ44" s="212"/>
      <c r="BJK44" s="212"/>
      <c r="BJL44" s="212"/>
      <c r="BJM44" s="212"/>
      <c r="BJN44" s="212"/>
      <c r="BJO44" s="212"/>
      <c r="BJP44" s="212"/>
      <c r="BJQ44" s="212"/>
      <c r="BJR44" s="212"/>
      <c r="BJS44" s="212"/>
      <c r="BJT44" s="212"/>
      <c r="BJU44" s="212"/>
      <c r="BJV44" s="212"/>
      <c r="BJW44" s="212"/>
      <c r="BJX44" s="212"/>
      <c r="BJY44" s="212"/>
      <c r="BJZ44" s="212"/>
      <c r="BKA44" s="212"/>
      <c r="BKB44" s="212"/>
      <c r="BKC44" s="212"/>
      <c r="BKD44" s="212"/>
      <c r="BKE44" s="212"/>
      <c r="BKF44" s="212"/>
      <c r="BKG44" s="212"/>
      <c r="BKH44" s="212"/>
      <c r="BKI44" s="212"/>
      <c r="BKJ44" s="212"/>
      <c r="BKK44" s="212"/>
      <c r="BKL44" s="212"/>
      <c r="BKM44" s="212"/>
      <c r="BKN44" s="212"/>
      <c r="BKO44" s="212"/>
      <c r="BKP44" s="212"/>
      <c r="BKQ44" s="212"/>
      <c r="BKR44" s="212"/>
      <c r="BKS44" s="212"/>
      <c r="BKT44" s="212"/>
      <c r="BKU44" s="212"/>
      <c r="BKV44" s="212"/>
      <c r="BKW44" s="212"/>
      <c r="BKX44" s="212"/>
      <c r="BKY44" s="212"/>
      <c r="BKZ44" s="212"/>
      <c r="BLA44" s="212"/>
      <c r="BLB44" s="212"/>
      <c r="BLC44" s="212"/>
      <c r="BLD44" s="212"/>
      <c r="BLE44" s="212"/>
      <c r="BLF44" s="212"/>
      <c r="BLG44" s="212"/>
      <c r="BLH44" s="212"/>
      <c r="BLI44" s="212"/>
      <c r="BLJ44" s="212"/>
      <c r="BLK44" s="212"/>
      <c r="BLL44" s="212"/>
      <c r="BLM44" s="212"/>
      <c r="BLN44" s="212"/>
      <c r="BLO44" s="212"/>
      <c r="BLP44" s="212"/>
      <c r="BLQ44" s="212"/>
      <c r="BLR44" s="212"/>
      <c r="BLS44" s="212"/>
      <c r="BLT44" s="212"/>
      <c r="BLU44" s="212"/>
      <c r="BLV44" s="212"/>
      <c r="BLW44" s="212"/>
      <c r="BLX44" s="212"/>
      <c r="BLY44" s="212"/>
      <c r="BLZ44" s="212"/>
      <c r="BMA44" s="212"/>
      <c r="BMB44" s="212"/>
      <c r="BMC44" s="212"/>
      <c r="BMD44" s="212"/>
      <c r="BME44" s="212"/>
      <c r="BMF44" s="212"/>
      <c r="BMG44" s="212"/>
      <c r="BMH44" s="212"/>
      <c r="BMI44" s="212"/>
      <c r="BMJ44" s="212"/>
      <c r="BMK44" s="212"/>
      <c r="BML44" s="212"/>
      <c r="BMM44" s="212"/>
      <c r="BMN44" s="212"/>
      <c r="BMO44" s="212"/>
      <c r="BMP44" s="212"/>
      <c r="BMQ44" s="212"/>
      <c r="BMR44" s="212"/>
      <c r="BMS44" s="212"/>
      <c r="BMT44" s="212"/>
      <c r="BMU44" s="212"/>
      <c r="BMV44" s="212"/>
      <c r="BMW44" s="212"/>
      <c r="BMX44" s="212"/>
      <c r="BMY44" s="212"/>
      <c r="BMZ44" s="212"/>
      <c r="BNA44" s="212"/>
      <c r="BNB44" s="212"/>
      <c r="BNC44" s="212"/>
      <c r="BND44" s="212"/>
      <c r="BNE44" s="212"/>
      <c r="BNF44" s="212"/>
      <c r="BNG44" s="212"/>
      <c r="BNH44" s="212"/>
      <c r="BNI44" s="212"/>
      <c r="BNJ44" s="212"/>
      <c r="BNK44" s="212"/>
      <c r="BNL44" s="212"/>
      <c r="BNM44" s="212"/>
      <c r="BNN44" s="212"/>
      <c r="BNO44" s="212"/>
      <c r="BNP44" s="212"/>
      <c r="BNQ44" s="212"/>
      <c r="BNR44" s="212"/>
      <c r="BNS44" s="212"/>
      <c r="BNT44" s="212"/>
      <c r="BNU44" s="212"/>
      <c r="BNV44" s="212"/>
      <c r="BNW44" s="212"/>
      <c r="BNX44" s="212"/>
      <c r="BNY44" s="212"/>
      <c r="BNZ44" s="212"/>
      <c r="BOA44" s="212"/>
      <c r="BOB44" s="212"/>
      <c r="BOC44" s="212"/>
      <c r="BOD44" s="212"/>
      <c r="BOE44" s="212"/>
      <c r="BOF44" s="212"/>
      <c r="BOG44" s="212"/>
      <c r="BOH44" s="212"/>
      <c r="BOI44" s="212"/>
      <c r="BOJ44" s="212"/>
      <c r="BOK44" s="212"/>
      <c r="BOL44" s="212"/>
      <c r="BOM44" s="212"/>
      <c r="BON44" s="212"/>
      <c r="BOO44" s="212"/>
      <c r="BOP44" s="212"/>
      <c r="BOQ44" s="212"/>
      <c r="BOR44" s="212"/>
      <c r="BOS44" s="212"/>
      <c r="BOT44" s="212"/>
      <c r="BOU44" s="212"/>
      <c r="BOV44" s="212"/>
      <c r="BOW44" s="212"/>
      <c r="BOX44" s="212"/>
      <c r="BOY44" s="212"/>
      <c r="BOZ44" s="212"/>
      <c r="BPA44" s="212"/>
      <c r="BPB44" s="212"/>
      <c r="BPC44" s="212"/>
      <c r="BPD44" s="212"/>
      <c r="BPE44" s="212"/>
      <c r="BPF44" s="212"/>
      <c r="BPG44" s="212"/>
      <c r="BPH44" s="212"/>
      <c r="BPI44" s="212"/>
      <c r="BPJ44" s="212"/>
      <c r="BPK44" s="212"/>
      <c r="BPL44" s="212"/>
      <c r="BPM44" s="212"/>
      <c r="BPN44" s="212"/>
      <c r="BPO44" s="212"/>
      <c r="BPP44" s="212"/>
      <c r="BPQ44" s="212"/>
      <c r="BPR44" s="212"/>
      <c r="BPS44" s="212"/>
      <c r="BPT44" s="212"/>
      <c r="BPU44" s="212"/>
      <c r="BPV44" s="212"/>
      <c r="BPW44" s="212"/>
      <c r="BPX44" s="212"/>
      <c r="BPY44" s="212"/>
      <c r="BPZ44" s="212"/>
      <c r="BQA44" s="212"/>
      <c r="BQB44" s="212"/>
      <c r="BQC44" s="212"/>
      <c r="BQD44" s="212"/>
      <c r="BQE44" s="212"/>
      <c r="BQF44" s="212"/>
      <c r="BQG44" s="212"/>
      <c r="BQH44" s="212"/>
      <c r="BQI44" s="212"/>
      <c r="BQJ44" s="212"/>
      <c r="BQK44" s="212"/>
      <c r="BQL44" s="212"/>
      <c r="BQM44" s="212"/>
      <c r="BQN44" s="212"/>
      <c r="BQO44" s="212"/>
      <c r="BQP44" s="212"/>
      <c r="BQQ44" s="212"/>
      <c r="BQR44" s="212"/>
      <c r="BQS44" s="212"/>
      <c r="BQT44" s="212"/>
      <c r="BQU44" s="212"/>
      <c r="BQV44" s="212"/>
      <c r="BQW44" s="212"/>
      <c r="BQX44" s="212"/>
      <c r="BQY44" s="212"/>
      <c r="BQZ44" s="212"/>
      <c r="BRA44" s="212"/>
      <c r="BRB44" s="212"/>
      <c r="BRC44" s="212"/>
      <c r="BRD44" s="212"/>
      <c r="BRE44" s="212"/>
      <c r="BRF44" s="212"/>
      <c r="BRG44" s="212"/>
      <c r="BRH44" s="212"/>
      <c r="BRI44" s="212"/>
      <c r="BRJ44" s="212"/>
      <c r="BRK44" s="212"/>
      <c r="BRL44" s="212"/>
      <c r="BRM44" s="212"/>
      <c r="BRN44" s="212"/>
      <c r="BRO44" s="212"/>
      <c r="BRP44" s="212"/>
      <c r="BRQ44" s="212"/>
      <c r="BRR44" s="212"/>
      <c r="BRS44" s="212"/>
      <c r="BRT44" s="212"/>
      <c r="BRU44" s="212"/>
      <c r="BRV44" s="212"/>
      <c r="BRW44" s="212"/>
      <c r="BRX44" s="212"/>
      <c r="BRY44" s="212"/>
      <c r="BRZ44" s="212"/>
      <c r="BSA44" s="212"/>
      <c r="BSB44" s="212"/>
      <c r="BSC44" s="212"/>
      <c r="BSD44" s="212"/>
      <c r="BSE44" s="212"/>
      <c r="BSF44" s="212"/>
      <c r="BSG44" s="212"/>
      <c r="BSH44" s="212"/>
      <c r="BSI44" s="212"/>
      <c r="BSJ44" s="212"/>
      <c r="BSK44" s="212"/>
      <c r="BSL44" s="212"/>
      <c r="BSM44" s="212"/>
      <c r="BSN44" s="212"/>
      <c r="BSO44" s="212"/>
      <c r="BSP44" s="212"/>
      <c r="BSQ44" s="212"/>
      <c r="BSR44" s="212"/>
      <c r="BSS44" s="212"/>
      <c r="BST44" s="212"/>
      <c r="BSU44" s="212"/>
      <c r="BSV44" s="212"/>
      <c r="BSW44" s="212"/>
      <c r="BSX44" s="212"/>
      <c r="BSY44" s="212"/>
      <c r="BSZ44" s="212"/>
      <c r="BTA44" s="212"/>
      <c r="BTB44" s="212"/>
      <c r="BTC44" s="212"/>
      <c r="BTD44" s="212"/>
      <c r="BTE44" s="212"/>
      <c r="BTF44" s="212"/>
      <c r="BTG44" s="212"/>
      <c r="BTH44" s="212"/>
      <c r="BTI44" s="212"/>
      <c r="BTJ44" s="212"/>
      <c r="BTK44" s="212"/>
      <c r="BTL44" s="212"/>
      <c r="BTM44" s="212"/>
      <c r="BTN44" s="212"/>
      <c r="BTO44" s="212"/>
      <c r="BTP44" s="212"/>
      <c r="BTQ44" s="212"/>
      <c r="BTR44" s="212"/>
      <c r="BTS44" s="212"/>
      <c r="BTT44" s="212"/>
      <c r="BTU44" s="212"/>
      <c r="BTV44" s="212"/>
      <c r="BTW44" s="212"/>
      <c r="BTX44" s="212"/>
      <c r="BTY44" s="212"/>
      <c r="BTZ44" s="212"/>
      <c r="BUA44" s="212"/>
      <c r="BUB44" s="212"/>
      <c r="BUC44" s="212"/>
      <c r="BUD44" s="212"/>
      <c r="BUE44" s="212"/>
      <c r="BUF44" s="212"/>
      <c r="BUG44" s="212"/>
      <c r="BUH44" s="212"/>
      <c r="BUI44" s="212"/>
      <c r="BUJ44" s="212"/>
      <c r="BUK44" s="212"/>
      <c r="BUL44" s="212"/>
      <c r="BUM44" s="212"/>
      <c r="BUN44" s="212"/>
      <c r="BUO44" s="212"/>
      <c r="BUP44" s="212"/>
      <c r="BUQ44" s="212"/>
      <c r="BUR44" s="212"/>
      <c r="BUS44" s="212"/>
      <c r="BUT44" s="212"/>
      <c r="BUU44" s="212"/>
      <c r="BUV44" s="212"/>
      <c r="BUW44" s="212"/>
      <c r="BUX44" s="212"/>
      <c r="BUY44" s="212"/>
      <c r="BUZ44" s="212"/>
      <c r="BVA44" s="212"/>
      <c r="BVB44" s="212"/>
      <c r="BVC44" s="212"/>
      <c r="BVD44" s="212"/>
      <c r="BVE44" s="212"/>
      <c r="BVF44" s="212"/>
      <c r="BVG44" s="212"/>
      <c r="BVH44" s="212"/>
      <c r="BVI44" s="212"/>
      <c r="BVJ44" s="212"/>
      <c r="BVK44" s="212"/>
      <c r="BVL44" s="212"/>
      <c r="BVM44" s="212"/>
      <c r="BVN44" s="212"/>
      <c r="BVO44" s="212"/>
      <c r="BVP44" s="212"/>
      <c r="BVQ44" s="212"/>
      <c r="BVR44" s="212"/>
      <c r="BVS44" s="212"/>
      <c r="BVT44" s="212"/>
      <c r="BVU44" s="212"/>
      <c r="BVV44" s="212"/>
      <c r="BVW44" s="212"/>
      <c r="BVX44" s="212"/>
      <c r="BVY44" s="212"/>
      <c r="BVZ44" s="212"/>
      <c r="BWA44" s="212"/>
      <c r="BWB44" s="212"/>
      <c r="BWC44" s="212"/>
      <c r="BWD44" s="212"/>
      <c r="BWE44" s="212"/>
      <c r="BWF44" s="212"/>
      <c r="BWG44" s="212"/>
      <c r="BWH44" s="212"/>
      <c r="BWI44" s="212"/>
      <c r="BWJ44" s="212"/>
      <c r="BWK44" s="212"/>
      <c r="BWL44" s="212"/>
      <c r="BWM44" s="212"/>
      <c r="BWN44" s="212"/>
      <c r="BWO44" s="212"/>
      <c r="BWP44" s="212"/>
      <c r="BWQ44" s="212"/>
      <c r="BWR44" s="212"/>
      <c r="BWS44" s="212"/>
      <c r="BWT44" s="212"/>
      <c r="BWU44" s="212"/>
      <c r="BWV44" s="212"/>
      <c r="BWW44" s="212"/>
      <c r="BWX44" s="212"/>
      <c r="BWY44" s="212"/>
      <c r="BWZ44" s="212"/>
      <c r="BXA44" s="212"/>
      <c r="BXB44" s="212"/>
      <c r="BXC44" s="212"/>
      <c r="BXD44" s="212"/>
      <c r="BXE44" s="212"/>
      <c r="BXF44" s="212"/>
      <c r="BXG44" s="212"/>
      <c r="BXH44" s="212"/>
      <c r="BXI44" s="212"/>
      <c r="BXJ44" s="212"/>
      <c r="BXK44" s="212"/>
      <c r="BXL44" s="212"/>
      <c r="BXM44" s="212"/>
      <c r="BXN44" s="212"/>
      <c r="BXO44" s="212"/>
      <c r="BXP44" s="212"/>
      <c r="BXQ44" s="212"/>
      <c r="BXR44" s="212"/>
      <c r="BXS44" s="212"/>
      <c r="BXT44" s="212"/>
      <c r="BXU44" s="212"/>
      <c r="BXV44" s="212"/>
      <c r="BXW44" s="212"/>
      <c r="BXX44" s="212"/>
      <c r="BXY44" s="212"/>
      <c r="BXZ44" s="212"/>
      <c r="BYA44" s="212"/>
      <c r="BYB44" s="212"/>
      <c r="BYC44" s="212"/>
      <c r="BYD44" s="212"/>
      <c r="BYE44" s="212"/>
      <c r="BYF44" s="212"/>
      <c r="BYG44" s="212"/>
      <c r="BYH44" s="212"/>
      <c r="BYI44" s="212"/>
      <c r="BYJ44" s="212"/>
      <c r="BYK44" s="212"/>
      <c r="BYL44" s="212"/>
      <c r="BYM44" s="212"/>
      <c r="BYN44" s="212"/>
      <c r="BYO44" s="212"/>
      <c r="BYP44" s="212"/>
      <c r="BYQ44" s="212"/>
      <c r="BYR44" s="212"/>
      <c r="BYS44" s="212"/>
      <c r="BYT44" s="212"/>
      <c r="BYU44" s="212"/>
      <c r="BYV44" s="212"/>
      <c r="BYW44" s="212"/>
      <c r="BYX44" s="212"/>
      <c r="BYY44" s="212"/>
      <c r="BYZ44" s="212"/>
      <c r="BZA44" s="212"/>
      <c r="BZB44" s="212"/>
      <c r="BZC44" s="212"/>
      <c r="BZD44" s="212"/>
      <c r="BZE44" s="212"/>
      <c r="BZF44" s="212"/>
      <c r="BZG44" s="212"/>
      <c r="BZH44" s="212"/>
      <c r="BZI44" s="212"/>
      <c r="BZJ44" s="212"/>
      <c r="BZK44" s="212"/>
      <c r="BZL44" s="212"/>
      <c r="BZM44" s="212"/>
      <c r="BZN44" s="212"/>
      <c r="BZO44" s="212"/>
      <c r="BZP44" s="212"/>
      <c r="BZQ44" s="212"/>
      <c r="BZR44" s="212"/>
      <c r="BZS44" s="212"/>
      <c r="BZT44" s="212"/>
      <c r="BZU44" s="212"/>
      <c r="BZV44" s="212"/>
      <c r="BZW44" s="212"/>
      <c r="BZX44" s="212"/>
      <c r="BZY44" s="212"/>
      <c r="BZZ44" s="212"/>
      <c r="CAA44" s="212"/>
      <c r="CAB44" s="212"/>
      <c r="CAC44" s="212"/>
      <c r="CAD44" s="212"/>
      <c r="CAE44" s="212"/>
      <c r="CAF44" s="212"/>
      <c r="CAG44" s="212"/>
      <c r="CAH44" s="212"/>
      <c r="CAI44" s="212"/>
      <c r="CAJ44" s="212"/>
      <c r="CAK44" s="212"/>
      <c r="CAL44" s="212"/>
      <c r="CAM44" s="212"/>
      <c r="CAN44" s="212"/>
      <c r="CAO44" s="212"/>
      <c r="CAP44" s="212"/>
      <c r="CAQ44" s="212"/>
      <c r="CAR44" s="212"/>
      <c r="CAS44" s="212"/>
      <c r="CAT44" s="212"/>
      <c r="CAU44" s="212"/>
      <c r="CAV44" s="212"/>
      <c r="CAW44" s="212"/>
      <c r="CAX44" s="212"/>
      <c r="CAY44" s="212"/>
      <c r="CAZ44" s="212"/>
      <c r="CBA44" s="212"/>
      <c r="CBB44" s="212"/>
      <c r="CBC44" s="212"/>
      <c r="CBD44" s="212"/>
      <c r="CBE44" s="212"/>
      <c r="CBF44" s="212"/>
      <c r="CBG44" s="212"/>
      <c r="CBH44" s="212"/>
      <c r="CBI44" s="212"/>
      <c r="CBJ44" s="212"/>
      <c r="CBK44" s="212"/>
      <c r="CBL44" s="212"/>
      <c r="CBM44" s="212"/>
      <c r="CBN44" s="212"/>
      <c r="CBO44" s="212"/>
      <c r="CBP44" s="212"/>
      <c r="CBQ44" s="212"/>
      <c r="CBR44" s="212"/>
      <c r="CBS44" s="212"/>
      <c r="CBT44" s="212"/>
      <c r="CBU44" s="212"/>
      <c r="CBV44" s="212"/>
      <c r="CBW44" s="212"/>
      <c r="CBX44" s="212"/>
      <c r="CBY44" s="212"/>
      <c r="CBZ44" s="212"/>
      <c r="CCA44" s="212"/>
      <c r="CCB44" s="212"/>
      <c r="CCC44" s="212"/>
      <c r="CCD44" s="212"/>
      <c r="CCE44" s="212"/>
      <c r="CCF44" s="212"/>
      <c r="CCG44" s="212"/>
      <c r="CCH44" s="212"/>
      <c r="CCI44" s="212"/>
      <c r="CCJ44" s="212"/>
      <c r="CCK44" s="212"/>
      <c r="CCL44" s="212"/>
      <c r="CCM44" s="212"/>
      <c r="CCN44" s="212"/>
      <c r="CCO44" s="212"/>
      <c r="CCP44" s="212"/>
      <c r="CCQ44" s="212"/>
      <c r="CCR44" s="212"/>
      <c r="CCS44" s="212"/>
      <c r="CCT44" s="212"/>
      <c r="CCU44" s="212"/>
      <c r="CCV44" s="212"/>
      <c r="CCW44" s="212"/>
      <c r="CCX44" s="212"/>
      <c r="CCY44" s="212"/>
      <c r="CCZ44" s="212"/>
      <c r="CDA44" s="212"/>
      <c r="CDB44" s="212"/>
      <c r="CDC44" s="212"/>
      <c r="CDD44" s="212"/>
      <c r="CDE44" s="212"/>
      <c r="CDF44" s="212"/>
      <c r="CDG44" s="212"/>
      <c r="CDH44" s="212"/>
      <c r="CDI44" s="212"/>
      <c r="CDJ44" s="212"/>
      <c r="CDK44" s="212"/>
      <c r="CDL44" s="212"/>
      <c r="CDM44" s="212"/>
      <c r="CDN44" s="212"/>
      <c r="CDO44" s="212"/>
      <c r="CDP44" s="212"/>
      <c r="CDQ44" s="212"/>
      <c r="CDR44" s="212"/>
      <c r="CDS44" s="212"/>
      <c r="CDT44" s="212"/>
      <c r="CDU44" s="212"/>
      <c r="CDV44" s="212"/>
      <c r="CDW44" s="212"/>
      <c r="CDX44" s="212"/>
      <c r="CDY44" s="212"/>
      <c r="CDZ44" s="212"/>
      <c r="CEA44" s="212"/>
      <c r="CEB44" s="212"/>
      <c r="CEC44" s="212"/>
      <c r="CED44" s="212"/>
      <c r="CEE44" s="212"/>
      <c r="CEF44" s="212"/>
      <c r="CEG44" s="212"/>
      <c r="CEH44" s="212"/>
      <c r="CEI44" s="212"/>
      <c r="CEJ44" s="212"/>
      <c r="CEK44" s="212"/>
      <c r="CEL44" s="212"/>
      <c r="CEM44" s="212"/>
      <c r="CEN44" s="212"/>
      <c r="CEO44" s="212"/>
      <c r="CEP44" s="212"/>
      <c r="CEQ44" s="212"/>
      <c r="CER44" s="212"/>
      <c r="CES44" s="212"/>
      <c r="CET44" s="212"/>
      <c r="CEU44" s="212"/>
      <c r="CEV44" s="212"/>
      <c r="CEW44" s="212"/>
      <c r="CEX44" s="212"/>
      <c r="CEY44" s="212"/>
      <c r="CEZ44" s="212"/>
      <c r="CFA44" s="212"/>
      <c r="CFB44" s="212"/>
      <c r="CFC44" s="212"/>
      <c r="CFD44" s="212"/>
      <c r="CFE44" s="212"/>
      <c r="CFF44" s="212"/>
      <c r="CFG44" s="212"/>
      <c r="CFH44" s="212"/>
      <c r="CFI44" s="212"/>
      <c r="CFJ44" s="212"/>
      <c r="CFK44" s="212"/>
      <c r="CFL44" s="212"/>
      <c r="CFM44" s="212"/>
      <c r="CFN44" s="212"/>
      <c r="CFO44" s="212"/>
      <c r="CFP44" s="212"/>
      <c r="CFQ44" s="212"/>
      <c r="CFR44" s="212"/>
      <c r="CFS44" s="212"/>
      <c r="CFT44" s="212"/>
      <c r="CFU44" s="212"/>
      <c r="CFV44" s="212"/>
      <c r="CFW44" s="212"/>
      <c r="CFX44" s="212"/>
      <c r="CFY44" s="212"/>
      <c r="CFZ44" s="212"/>
      <c r="CGA44" s="212"/>
      <c r="CGB44" s="212"/>
      <c r="CGC44" s="212"/>
      <c r="CGD44" s="212"/>
      <c r="CGE44" s="212"/>
      <c r="CGF44" s="212"/>
      <c r="CGG44" s="212"/>
      <c r="CGH44" s="212"/>
      <c r="CGI44" s="212"/>
      <c r="CGJ44" s="212"/>
      <c r="CGK44" s="212"/>
      <c r="CGL44" s="212"/>
      <c r="CGM44" s="212"/>
      <c r="CGN44" s="212"/>
      <c r="CGO44" s="212"/>
      <c r="CGP44" s="212"/>
      <c r="CGQ44" s="212"/>
      <c r="CGR44" s="212"/>
      <c r="CGS44" s="212"/>
      <c r="CGT44" s="212"/>
      <c r="CGU44" s="212"/>
      <c r="CGV44" s="212"/>
      <c r="CGW44" s="212"/>
      <c r="CGX44" s="212"/>
      <c r="CGY44" s="212"/>
      <c r="CGZ44" s="212"/>
      <c r="CHA44" s="212"/>
      <c r="CHB44" s="212"/>
      <c r="CHC44" s="212"/>
      <c r="CHD44" s="212"/>
      <c r="CHE44" s="212"/>
      <c r="CHF44" s="212"/>
      <c r="CHG44" s="212"/>
      <c r="CHH44" s="212"/>
      <c r="CHI44" s="212"/>
      <c r="CHJ44" s="212"/>
      <c r="CHK44" s="212"/>
      <c r="CHL44" s="212"/>
      <c r="CHM44" s="212"/>
      <c r="CHN44" s="212"/>
      <c r="CHO44" s="212"/>
      <c r="CHP44" s="212"/>
      <c r="CHQ44" s="212"/>
      <c r="CHR44" s="212"/>
      <c r="CHS44" s="212"/>
      <c r="CHT44" s="212"/>
      <c r="CHU44" s="212"/>
      <c r="CHV44" s="212"/>
      <c r="CHW44" s="212"/>
      <c r="CHX44" s="212"/>
      <c r="CHY44" s="212"/>
      <c r="CHZ44" s="212"/>
      <c r="CIA44" s="212"/>
      <c r="CIB44" s="212"/>
      <c r="CIC44" s="212"/>
      <c r="CID44" s="212"/>
      <c r="CIE44" s="212"/>
      <c r="CIF44" s="212"/>
      <c r="CIG44" s="212"/>
      <c r="CIH44" s="212"/>
      <c r="CII44" s="212"/>
      <c r="CIJ44" s="212"/>
      <c r="CIK44" s="212"/>
      <c r="CIL44" s="212"/>
      <c r="CIM44" s="212"/>
      <c r="CIN44" s="212"/>
      <c r="CIO44" s="212"/>
      <c r="CIP44" s="212"/>
      <c r="CIQ44" s="212"/>
      <c r="CIR44" s="212"/>
      <c r="CIS44" s="212"/>
      <c r="CIT44" s="212"/>
      <c r="CIU44" s="212"/>
      <c r="CIV44" s="212"/>
      <c r="CIW44" s="212"/>
      <c r="CIX44" s="212"/>
      <c r="CIY44" s="212"/>
      <c r="CIZ44" s="212"/>
      <c r="CJA44" s="212"/>
      <c r="CJB44" s="212"/>
      <c r="CJC44" s="212"/>
      <c r="CJD44" s="212"/>
      <c r="CJE44" s="212"/>
      <c r="CJF44" s="212"/>
      <c r="CJG44" s="212"/>
      <c r="CJH44" s="212"/>
      <c r="CJI44" s="212"/>
      <c r="CJJ44" s="212"/>
      <c r="CJK44" s="212"/>
      <c r="CJL44" s="212"/>
      <c r="CJM44" s="212"/>
      <c r="CJN44" s="212"/>
      <c r="CJO44" s="212"/>
      <c r="CJP44" s="212"/>
      <c r="CJQ44" s="212"/>
      <c r="CJR44" s="212"/>
      <c r="CJS44" s="212"/>
      <c r="CJT44" s="212"/>
      <c r="CJU44" s="212"/>
      <c r="CJV44" s="212"/>
      <c r="CJW44" s="212"/>
      <c r="CJX44" s="212"/>
      <c r="CJY44" s="212"/>
      <c r="CJZ44" s="212"/>
      <c r="CKA44" s="212"/>
      <c r="CKB44" s="212"/>
      <c r="CKC44" s="212"/>
      <c r="CKD44" s="212"/>
      <c r="CKE44" s="212"/>
      <c r="CKF44" s="212"/>
      <c r="CKG44" s="212"/>
      <c r="CKH44" s="212"/>
      <c r="CKI44" s="212"/>
      <c r="CKJ44" s="212"/>
      <c r="CKK44" s="212"/>
      <c r="CKL44" s="212"/>
      <c r="CKM44" s="212"/>
      <c r="CKN44" s="212"/>
      <c r="CKO44" s="212"/>
      <c r="CKP44" s="212"/>
      <c r="CKQ44" s="212"/>
      <c r="CKR44" s="212"/>
      <c r="CKS44" s="212"/>
      <c r="CKT44" s="212"/>
      <c r="CKU44" s="212"/>
      <c r="CKV44" s="212"/>
      <c r="CKW44" s="212"/>
      <c r="CKX44" s="212"/>
      <c r="CKY44" s="212"/>
      <c r="CKZ44" s="212"/>
      <c r="CLA44" s="212"/>
      <c r="CLB44" s="212"/>
      <c r="CLC44" s="212"/>
      <c r="CLD44" s="212"/>
      <c r="CLE44" s="212"/>
      <c r="CLF44" s="212"/>
      <c r="CLG44" s="212"/>
      <c r="CLH44" s="212"/>
      <c r="CLI44" s="212"/>
      <c r="CLJ44" s="212"/>
      <c r="CLK44" s="212"/>
      <c r="CLL44" s="212"/>
      <c r="CLM44" s="212"/>
      <c r="CLN44" s="212"/>
      <c r="CLO44" s="212"/>
      <c r="CLP44" s="212"/>
      <c r="CLQ44" s="212"/>
      <c r="CLR44" s="212"/>
      <c r="CLS44" s="212"/>
      <c r="CLT44" s="212"/>
      <c r="CLU44" s="212"/>
      <c r="CLV44" s="212"/>
      <c r="CLW44" s="212"/>
      <c r="CLX44" s="212"/>
      <c r="CLY44" s="212"/>
      <c r="CLZ44" s="212"/>
      <c r="CMA44" s="212"/>
      <c r="CMB44" s="212"/>
      <c r="CMC44" s="212"/>
      <c r="CMD44" s="212"/>
      <c r="CME44" s="212"/>
      <c r="CMF44" s="212"/>
      <c r="CMG44" s="212"/>
      <c r="CMH44" s="212"/>
      <c r="CMI44" s="212"/>
      <c r="CMJ44" s="212"/>
      <c r="CMK44" s="212"/>
      <c r="CML44" s="212"/>
      <c r="CMM44" s="212"/>
      <c r="CMN44" s="212"/>
      <c r="CMO44" s="212"/>
      <c r="CMP44" s="212"/>
      <c r="CMQ44" s="212"/>
      <c r="CMR44" s="212"/>
      <c r="CMS44" s="212"/>
      <c r="CMT44" s="212"/>
      <c r="CMU44" s="212"/>
      <c r="CMV44" s="212"/>
      <c r="CMW44" s="212"/>
      <c r="CMX44" s="212"/>
      <c r="CMY44" s="212"/>
      <c r="CMZ44" s="212"/>
      <c r="CNA44" s="212"/>
      <c r="CNB44" s="212"/>
      <c r="CNC44" s="212"/>
      <c r="CND44" s="212"/>
      <c r="CNE44" s="212"/>
      <c r="CNF44" s="212"/>
      <c r="CNG44" s="212"/>
      <c r="CNH44" s="212"/>
      <c r="CNI44" s="212"/>
      <c r="CNJ44" s="212"/>
      <c r="CNK44" s="212"/>
      <c r="CNL44" s="212"/>
      <c r="CNM44" s="212"/>
      <c r="CNN44" s="212"/>
      <c r="CNO44" s="212"/>
      <c r="CNP44" s="212"/>
      <c r="CNQ44" s="212"/>
      <c r="CNR44" s="212"/>
      <c r="CNS44" s="212"/>
      <c r="CNT44" s="212"/>
      <c r="CNU44" s="212"/>
      <c r="CNV44" s="212"/>
      <c r="CNW44" s="212"/>
      <c r="CNX44" s="212"/>
      <c r="CNY44" s="212"/>
      <c r="CNZ44" s="212"/>
      <c r="COA44" s="212"/>
      <c r="COB44" s="212"/>
      <c r="COC44" s="212"/>
      <c r="COD44" s="212"/>
      <c r="COE44" s="212"/>
      <c r="COF44" s="212"/>
      <c r="COG44" s="212"/>
      <c r="COH44" s="212"/>
      <c r="COI44" s="212"/>
      <c r="COJ44" s="212"/>
      <c r="COK44" s="212"/>
      <c r="COL44" s="212"/>
      <c r="COM44" s="212"/>
      <c r="CON44" s="212"/>
      <c r="COO44" s="212"/>
      <c r="COP44" s="212"/>
      <c r="COQ44" s="212"/>
      <c r="COR44" s="212"/>
      <c r="COS44" s="212"/>
      <c r="COT44" s="212"/>
      <c r="COU44" s="212"/>
      <c r="COV44" s="212"/>
      <c r="COW44" s="212"/>
      <c r="COX44" s="212"/>
      <c r="COY44" s="212"/>
      <c r="COZ44" s="212"/>
      <c r="CPA44" s="212"/>
      <c r="CPB44" s="212"/>
      <c r="CPC44" s="212"/>
      <c r="CPD44" s="212"/>
      <c r="CPE44" s="212"/>
      <c r="CPF44" s="212"/>
      <c r="CPG44" s="212"/>
      <c r="CPH44" s="212"/>
      <c r="CPI44" s="212"/>
      <c r="CPJ44" s="212"/>
      <c r="CPK44" s="212"/>
      <c r="CPL44" s="212"/>
      <c r="CPM44" s="212"/>
      <c r="CPN44" s="212"/>
      <c r="CPO44" s="212"/>
      <c r="CPP44" s="212"/>
      <c r="CPQ44" s="212"/>
      <c r="CPR44" s="212"/>
      <c r="CPS44" s="212"/>
      <c r="CPT44" s="212"/>
      <c r="CPU44" s="212"/>
      <c r="CPV44" s="212"/>
      <c r="CPW44" s="212"/>
      <c r="CPX44" s="212"/>
      <c r="CPY44" s="212"/>
      <c r="CPZ44" s="212"/>
      <c r="CQA44" s="212"/>
      <c r="CQB44" s="212"/>
      <c r="CQC44" s="212"/>
      <c r="CQD44" s="212"/>
      <c r="CQE44" s="212"/>
      <c r="CQF44" s="212"/>
      <c r="CQG44" s="212"/>
      <c r="CQH44" s="212"/>
      <c r="CQI44" s="212"/>
      <c r="CQJ44" s="212"/>
      <c r="CQK44" s="212"/>
      <c r="CQL44" s="212"/>
      <c r="CQM44" s="212"/>
      <c r="CQN44" s="212"/>
      <c r="CQO44" s="212"/>
      <c r="CQP44" s="212"/>
      <c r="CQQ44" s="212"/>
      <c r="CQR44" s="212"/>
      <c r="CQS44" s="212"/>
      <c r="CQT44" s="212"/>
      <c r="CQU44" s="212"/>
      <c r="CQV44" s="212"/>
      <c r="CQW44" s="212"/>
      <c r="CQX44" s="212"/>
      <c r="CQY44" s="212"/>
      <c r="CQZ44" s="212"/>
      <c r="CRA44" s="212"/>
      <c r="CRB44" s="212"/>
      <c r="CRC44" s="212"/>
      <c r="CRD44" s="212"/>
      <c r="CRE44" s="212"/>
      <c r="CRF44" s="212"/>
      <c r="CRG44" s="212"/>
      <c r="CRH44" s="212"/>
      <c r="CRI44" s="212"/>
      <c r="CRJ44" s="212"/>
      <c r="CRK44" s="212"/>
      <c r="CRL44" s="212"/>
      <c r="CRM44" s="212"/>
      <c r="CRN44" s="212"/>
      <c r="CRO44" s="212"/>
      <c r="CRP44" s="212"/>
      <c r="CRQ44" s="212"/>
      <c r="CRR44" s="212"/>
      <c r="CRS44" s="212"/>
      <c r="CRT44" s="212"/>
      <c r="CRU44" s="212"/>
      <c r="CRV44" s="212"/>
      <c r="CRW44" s="212"/>
      <c r="CRX44" s="212"/>
      <c r="CRY44" s="212"/>
      <c r="CRZ44" s="212"/>
      <c r="CSA44" s="212"/>
      <c r="CSB44" s="212"/>
      <c r="CSC44" s="212"/>
      <c r="CSD44" s="212"/>
      <c r="CSE44" s="212"/>
      <c r="CSF44" s="212"/>
      <c r="CSG44" s="212"/>
      <c r="CSH44" s="212"/>
      <c r="CSI44" s="212"/>
      <c r="CSJ44" s="212"/>
      <c r="CSK44" s="212"/>
      <c r="CSL44" s="212"/>
      <c r="CSM44" s="212"/>
      <c r="CSN44" s="212"/>
      <c r="CSO44" s="212"/>
      <c r="CSP44" s="212"/>
      <c r="CSQ44" s="212"/>
      <c r="CSR44" s="212"/>
      <c r="CSS44" s="212"/>
      <c r="CST44" s="212"/>
      <c r="CSU44" s="212"/>
      <c r="CSV44" s="212"/>
      <c r="CSW44" s="212"/>
      <c r="CSX44" s="212"/>
      <c r="CSY44" s="212"/>
      <c r="CSZ44" s="212"/>
      <c r="CTA44" s="212"/>
      <c r="CTB44" s="212"/>
      <c r="CTC44" s="212"/>
      <c r="CTD44" s="212"/>
      <c r="CTE44" s="212"/>
      <c r="CTF44" s="212"/>
      <c r="CTG44" s="212"/>
      <c r="CTH44" s="212"/>
      <c r="CTI44" s="212"/>
      <c r="CTJ44" s="212"/>
      <c r="CTK44" s="212"/>
      <c r="CTL44" s="212"/>
      <c r="CTM44" s="212"/>
      <c r="CTN44" s="212"/>
      <c r="CTO44" s="212"/>
      <c r="CTP44" s="212"/>
      <c r="CTQ44" s="212"/>
      <c r="CTR44" s="212"/>
      <c r="CTS44" s="212"/>
      <c r="CTT44" s="212"/>
      <c r="CTU44" s="212"/>
      <c r="CTV44" s="212"/>
      <c r="CTW44" s="212"/>
      <c r="CTX44" s="212"/>
      <c r="CTY44" s="212"/>
      <c r="CTZ44" s="212"/>
      <c r="CUA44" s="212"/>
      <c r="CUB44" s="212"/>
      <c r="CUC44" s="212"/>
      <c r="CUD44" s="212"/>
      <c r="CUE44" s="212"/>
      <c r="CUF44" s="212"/>
      <c r="CUG44" s="212"/>
      <c r="CUH44" s="212"/>
      <c r="CUI44" s="212"/>
      <c r="CUJ44" s="212"/>
      <c r="CUK44" s="212"/>
      <c r="CUL44" s="212"/>
      <c r="CUM44" s="212"/>
      <c r="CUN44" s="212"/>
      <c r="CUO44" s="212"/>
      <c r="CUP44" s="212"/>
      <c r="CUQ44" s="212"/>
      <c r="CUR44" s="212"/>
      <c r="CUS44" s="212"/>
      <c r="CUT44" s="212"/>
      <c r="CUU44" s="212"/>
      <c r="CUV44" s="212"/>
      <c r="CUW44" s="212"/>
      <c r="CUX44" s="212"/>
      <c r="CUY44" s="212"/>
      <c r="CUZ44" s="212"/>
      <c r="CVA44" s="212"/>
      <c r="CVB44" s="212"/>
      <c r="CVC44" s="212"/>
      <c r="CVD44" s="212"/>
      <c r="CVE44" s="212"/>
      <c r="CVF44" s="212"/>
      <c r="CVG44" s="212"/>
      <c r="CVH44" s="212"/>
      <c r="CVI44" s="212"/>
      <c r="CVJ44" s="212"/>
      <c r="CVK44" s="212"/>
      <c r="CVL44" s="212"/>
      <c r="CVM44" s="212"/>
      <c r="CVN44" s="212"/>
      <c r="CVO44" s="212"/>
      <c r="CVP44" s="212"/>
      <c r="CVQ44" s="212"/>
      <c r="CVR44" s="212"/>
      <c r="CVS44" s="212"/>
      <c r="CVT44" s="212"/>
      <c r="CVU44" s="212"/>
      <c r="CVV44" s="212"/>
      <c r="CVW44" s="212"/>
      <c r="CVX44" s="212"/>
      <c r="CVY44" s="212"/>
      <c r="CVZ44" s="212"/>
      <c r="CWA44" s="212"/>
      <c r="CWB44" s="212"/>
      <c r="CWC44" s="212"/>
      <c r="CWD44" s="212"/>
      <c r="CWE44" s="212"/>
      <c r="CWF44" s="212"/>
      <c r="CWG44" s="212"/>
      <c r="CWH44" s="212"/>
      <c r="CWI44" s="212"/>
      <c r="CWJ44" s="212"/>
      <c r="CWK44" s="212"/>
      <c r="CWL44" s="212"/>
      <c r="CWM44" s="212"/>
      <c r="CWN44" s="212"/>
      <c r="CWO44" s="212"/>
      <c r="CWP44" s="212"/>
      <c r="CWQ44" s="212"/>
      <c r="CWR44" s="212"/>
      <c r="CWS44" s="212"/>
      <c r="CWT44" s="212"/>
      <c r="CWU44" s="212"/>
      <c r="CWV44" s="212"/>
      <c r="CWW44" s="212"/>
      <c r="CWX44" s="212"/>
      <c r="CWY44" s="212"/>
      <c r="CWZ44" s="212"/>
      <c r="CXA44" s="212"/>
      <c r="CXB44" s="212"/>
      <c r="CXC44" s="212"/>
      <c r="CXD44" s="212"/>
      <c r="CXE44" s="212"/>
      <c r="CXF44" s="212"/>
      <c r="CXG44" s="212"/>
      <c r="CXH44" s="212"/>
      <c r="CXI44" s="212"/>
      <c r="CXJ44" s="212"/>
      <c r="CXK44" s="212"/>
      <c r="CXL44" s="212"/>
      <c r="CXM44" s="212"/>
      <c r="CXN44" s="212"/>
      <c r="CXO44" s="212"/>
      <c r="CXP44" s="212"/>
      <c r="CXQ44" s="212"/>
      <c r="CXR44" s="212"/>
      <c r="CXS44" s="212"/>
      <c r="CXT44" s="212"/>
      <c r="CXU44" s="212"/>
      <c r="CXV44" s="212"/>
      <c r="CXW44" s="212"/>
      <c r="CXX44" s="212"/>
      <c r="CXY44" s="212"/>
      <c r="CXZ44" s="212"/>
      <c r="CYA44" s="212"/>
      <c r="CYB44" s="212"/>
      <c r="CYC44" s="212"/>
      <c r="CYD44" s="212"/>
      <c r="CYE44" s="212"/>
      <c r="CYF44" s="212"/>
      <c r="CYG44" s="212"/>
      <c r="CYH44" s="212"/>
      <c r="CYI44" s="212"/>
      <c r="CYJ44" s="212"/>
      <c r="CYK44" s="212"/>
      <c r="CYL44" s="212"/>
      <c r="CYM44" s="212"/>
      <c r="CYN44" s="212"/>
      <c r="CYO44" s="212"/>
      <c r="CYP44" s="212"/>
      <c r="CYQ44" s="212"/>
      <c r="CYR44" s="212"/>
      <c r="CYS44" s="212"/>
      <c r="CYT44" s="212"/>
      <c r="CYU44" s="212"/>
      <c r="CYV44" s="212"/>
      <c r="CYW44" s="212"/>
      <c r="CYX44" s="212"/>
      <c r="CYY44" s="212"/>
      <c r="CYZ44" s="212"/>
      <c r="CZA44" s="212"/>
      <c r="CZB44" s="212"/>
      <c r="CZC44" s="212"/>
      <c r="CZD44" s="212"/>
      <c r="CZE44" s="212"/>
      <c r="CZF44" s="212"/>
      <c r="CZG44" s="212"/>
      <c r="CZH44" s="212"/>
      <c r="CZI44" s="212"/>
      <c r="CZJ44" s="212"/>
      <c r="CZK44" s="212"/>
      <c r="CZL44" s="212"/>
      <c r="CZM44" s="212"/>
      <c r="CZN44" s="212"/>
      <c r="CZO44" s="212"/>
      <c r="CZP44" s="212"/>
      <c r="CZQ44" s="212"/>
      <c r="CZR44" s="212"/>
      <c r="CZS44" s="212"/>
      <c r="CZT44" s="212"/>
      <c r="CZU44" s="212"/>
      <c r="CZV44" s="212"/>
      <c r="CZW44" s="212"/>
      <c r="CZX44" s="212"/>
      <c r="CZY44" s="212"/>
      <c r="CZZ44" s="212"/>
      <c r="DAA44" s="212"/>
      <c r="DAB44" s="212"/>
      <c r="DAC44" s="212"/>
      <c r="DAD44" s="212"/>
      <c r="DAE44" s="212"/>
      <c r="DAF44" s="212"/>
      <c r="DAG44" s="212"/>
      <c r="DAH44" s="212"/>
      <c r="DAI44" s="212"/>
      <c r="DAJ44" s="212"/>
      <c r="DAK44" s="212"/>
      <c r="DAL44" s="212"/>
      <c r="DAM44" s="212"/>
      <c r="DAN44" s="212"/>
      <c r="DAO44" s="212"/>
      <c r="DAP44" s="212"/>
      <c r="DAQ44" s="212"/>
      <c r="DAR44" s="212"/>
      <c r="DAS44" s="212"/>
      <c r="DAT44" s="212"/>
      <c r="DAU44" s="212"/>
      <c r="DAV44" s="212"/>
      <c r="DAW44" s="212"/>
      <c r="DAX44" s="212"/>
      <c r="DAY44" s="212"/>
      <c r="DAZ44" s="212"/>
      <c r="DBA44" s="212"/>
      <c r="DBB44" s="212"/>
      <c r="DBC44" s="212"/>
      <c r="DBD44" s="212"/>
      <c r="DBE44" s="212"/>
      <c r="DBF44" s="212"/>
      <c r="DBG44" s="212"/>
      <c r="DBH44" s="212"/>
      <c r="DBI44" s="212"/>
      <c r="DBJ44" s="212"/>
      <c r="DBK44" s="212"/>
      <c r="DBL44" s="212"/>
      <c r="DBM44" s="212"/>
      <c r="DBN44" s="212"/>
      <c r="DBO44" s="212"/>
      <c r="DBP44" s="212"/>
      <c r="DBQ44" s="212"/>
      <c r="DBR44" s="212"/>
      <c r="DBS44" s="212"/>
      <c r="DBT44" s="212"/>
      <c r="DBU44" s="212"/>
      <c r="DBV44" s="212"/>
      <c r="DBW44" s="212"/>
      <c r="DBX44" s="212"/>
      <c r="DBY44" s="212"/>
      <c r="DBZ44" s="212"/>
      <c r="DCA44" s="212"/>
      <c r="DCB44" s="212"/>
      <c r="DCC44" s="212"/>
      <c r="DCD44" s="212"/>
      <c r="DCE44" s="212"/>
      <c r="DCF44" s="212"/>
      <c r="DCG44" s="212"/>
      <c r="DCH44" s="212"/>
      <c r="DCI44" s="212"/>
      <c r="DCJ44" s="212"/>
      <c r="DCK44" s="212"/>
      <c r="DCL44" s="212"/>
      <c r="DCM44" s="212"/>
      <c r="DCN44" s="212"/>
      <c r="DCO44" s="212"/>
      <c r="DCP44" s="212"/>
      <c r="DCQ44" s="212"/>
      <c r="DCR44" s="212"/>
      <c r="DCS44" s="212"/>
      <c r="DCT44" s="212"/>
      <c r="DCU44" s="212"/>
      <c r="DCV44" s="212"/>
      <c r="DCW44" s="212"/>
      <c r="DCX44" s="212"/>
      <c r="DCY44" s="212"/>
      <c r="DCZ44" s="212"/>
      <c r="DDA44" s="212"/>
      <c r="DDB44" s="212"/>
      <c r="DDC44" s="212"/>
      <c r="DDD44" s="212"/>
      <c r="DDE44" s="212"/>
      <c r="DDF44" s="212"/>
      <c r="DDG44" s="212"/>
      <c r="DDH44" s="212"/>
      <c r="DDI44" s="212"/>
      <c r="DDJ44" s="212"/>
      <c r="DDK44" s="212"/>
      <c r="DDL44" s="212"/>
      <c r="DDM44" s="212"/>
      <c r="DDN44" s="212"/>
      <c r="DDO44" s="212"/>
      <c r="DDP44" s="212"/>
      <c r="DDQ44" s="212"/>
      <c r="DDR44" s="212"/>
      <c r="DDS44" s="212"/>
      <c r="DDT44" s="212"/>
      <c r="DDU44" s="212"/>
      <c r="DDV44" s="212"/>
      <c r="DDW44" s="212"/>
      <c r="DDX44" s="212"/>
      <c r="DDY44" s="212"/>
      <c r="DDZ44" s="212"/>
      <c r="DEA44" s="212"/>
      <c r="DEB44" s="212"/>
      <c r="DEC44" s="212"/>
      <c r="DED44" s="212"/>
      <c r="DEE44" s="212"/>
      <c r="DEF44" s="212"/>
      <c r="DEG44" s="212"/>
      <c r="DEH44" s="212"/>
      <c r="DEI44" s="212"/>
      <c r="DEJ44" s="212"/>
      <c r="DEK44" s="212"/>
      <c r="DEL44" s="212"/>
      <c r="DEM44" s="212"/>
      <c r="DEN44" s="212"/>
      <c r="DEO44" s="212"/>
      <c r="DEP44" s="212"/>
      <c r="DEQ44" s="212"/>
      <c r="DER44" s="212"/>
      <c r="DES44" s="212"/>
      <c r="DET44" s="212"/>
      <c r="DEU44" s="212"/>
      <c r="DEV44" s="212"/>
      <c r="DEW44" s="212"/>
      <c r="DEX44" s="212"/>
      <c r="DEY44" s="212"/>
      <c r="DEZ44" s="212"/>
      <c r="DFA44" s="212"/>
      <c r="DFB44" s="212"/>
      <c r="DFC44" s="212"/>
      <c r="DFD44" s="212"/>
      <c r="DFE44" s="212"/>
      <c r="DFF44" s="212"/>
      <c r="DFG44" s="212"/>
      <c r="DFH44" s="212"/>
      <c r="DFI44" s="212"/>
      <c r="DFJ44" s="212"/>
      <c r="DFK44" s="212"/>
      <c r="DFL44" s="212"/>
      <c r="DFM44" s="212"/>
      <c r="DFN44" s="212"/>
      <c r="DFO44" s="212"/>
      <c r="DFP44" s="212"/>
      <c r="DFQ44" s="212"/>
      <c r="DFR44" s="212"/>
      <c r="DFS44" s="212"/>
      <c r="DFT44" s="212"/>
      <c r="DFU44" s="212"/>
      <c r="DFV44" s="212"/>
      <c r="DFW44" s="212"/>
      <c r="DFX44" s="212"/>
      <c r="DFY44" s="212"/>
      <c r="DFZ44" s="212"/>
      <c r="DGA44" s="212"/>
      <c r="DGB44" s="212"/>
      <c r="DGC44" s="212"/>
      <c r="DGD44" s="212"/>
      <c r="DGE44" s="212"/>
      <c r="DGF44" s="212"/>
      <c r="DGG44" s="212"/>
      <c r="DGH44" s="212"/>
      <c r="DGI44" s="212"/>
      <c r="DGJ44" s="212"/>
      <c r="DGK44" s="212"/>
      <c r="DGL44" s="212"/>
      <c r="DGM44" s="212"/>
      <c r="DGN44" s="212"/>
      <c r="DGO44" s="212"/>
      <c r="DGP44" s="212"/>
      <c r="DGQ44" s="212"/>
      <c r="DGR44" s="212"/>
      <c r="DGS44" s="212"/>
      <c r="DGT44" s="212"/>
      <c r="DGU44" s="212"/>
      <c r="DGV44" s="212"/>
      <c r="DGW44" s="212"/>
      <c r="DGX44" s="212"/>
      <c r="DGY44" s="212"/>
      <c r="DGZ44" s="212"/>
      <c r="DHA44" s="212"/>
      <c r="DHB44" s="212"/>
      <c r="DHC44" s="212"/>
      <c r="DHD44" s="212"/>
      <c r="DHE44" s="212"/>
      <c r="DHF44" s="212"/>
      <c r="DHG44" s="212"/>
      <c r="DHH44" s="212"/>
      <c r="DHI44" s="212"/>
      <c r="DHJ44" s="212"/>
      <c r="DHK44" s="212"/>
      <c r="DHL44" s="212"/>
      <c r="DHM44" s="212"/>
      <c r="DHN44" s="212"/>
      <c r="DHO44" s="212"/>
      <c r="DHP44" s="212"/>
      <c r="DHQ44" s="212"/>
      <c r="DHR44" s="212"/>
      <c r="DHS44" s="212"/>
      <c r="DHT44" s="212"/>
      <c r="DHU44" s="212"/>
      <c r="DHV44" s="212"/>
      <c r="DHW44" s="212"/>
      <c r="DHX44" s="212"/>
      <c r="DHY44" s="212"/>
      <c r="DHZ44" s="212"/>
      <c r="DIA44" s="212"/>
      <c r="DIB44" s="212"/>
      <c r="DIC44" s="212"/>
      <c r="DID44" s="212"/>
      <c r="DIE44" s="212"/>
      <c r="DIF44" s="212"/>
      <c r="DIG44" s="212"/>
      <c r="DIH44" s="212"/>
      <c r="DII44" s="212"/>
      <c r="DIJ44" s="212"/>
      <c r="DIK44" s="212"/>
      <c r="DIL44" s="212"/>
      <c r="DIM44" s="212"/>
      <c r="DIN44" s="212"/>
      <c r="DIO44" s="212"/>
      <c r="DIP44" s="212"/>
      <c r="DIQ44" s="212"/>
      <c r="DIR44" s="212"/>
      <c r="DIS44" s="212"/>
      <c r="DIT44" s="212"/>
      <c r="DIU44" s="212"/>
      <c r="DIV44" s="212"/>
      <c r="DIW44" s="212"/>
      <c r="DIX44" s="212"/>
      <c r="DIY44" s="212"/>
      <c r="DIZ44" s="212"/>
      <c r="DJA44" s="212"/>
      <c r="DJB44" s="212"/>
      <c r="DJC44" s="212"/>
      <c r="DJD44" s="212"/>
      <c r="DJE44" s="212"/>
      <c r="DJF44" s="212"/>
      <c r="DJG44" s="212"/>
      <c r="DJH44" s="212"/>
      <c r="DJI44" s="212"/>
      <c r="DJJ44" s="212"/>
      <c r="DJK44" s="212"/>
      <c r="DJL44" s="212"/>
      <c r="DJM44" s="212"/>
      <c r="DJN44" s="212"/>
      <c r="DJO44" s="212"/>
      <c r="DJP44" s="212"/>
      <c r="DJQ44" s="212"/>
      <c r="DJR44" s="212"/>
      <c r="DJS44" s="212"/>
      <c r="DJT44" s="212"/>
      <c r="DJU44" s="212"/>
      <c r="DJV44" s="212"/>
      <c r="DJW44" s="212"/>
      <c r="DJX44" s="212"/>
      <c r="DJY44" s="212"/>
      <c r="DJZ44" s="212"/>
      <c r="DKA44" s="212"/>
      <c r="DKB44" s="212"/>
      <c r="DKC44" s="212"/>
      <c r="DKD44" s="212"/>
      <c r="DKE44" s="212"/>
      <c r="DKF44" s="212"/>
      <c r="DKG44" s="212"/>
      <c r="DKH44" s="212"/>
      <c r="DKI44" s="212"/>
      <c r="DKJ44" s="212"/>
      <c r="DKK44" s="212"/>
      <c r="DKL44" s="212"/>
      <c r="DKM44" s="212"/>
      <c r="DKN44" s="212"/>
      <c r="DKO44" s="212"/>
      <c r="DKP44" s="212"/>
      <c r="DKQ44" s="212"/>
      <c r="DKR44" s="212"/>
      <c r="DKS44" s="212"/>
      <c r="DKT44" s="212"/>
      <c r="DKU44" s="212"/>
      <c r="DKV44" s="212"/>
      <c r="DKW44" s="212"/>
      <c r="DKX44" s="212"/>
      <c r="DKY44" s="212"/>
      <c r="DKZ44" s="212"/>
      <c r="DLA44" s="212"/>
      <c r="DLB44" s="212"/>
      <c r="DLC44" s="212"/>
      <c r="DLD44" s="212"/>
      <c r="DLE44" s="212"/>
      <c r="DLF44" s="212"/>
      <c r="DLG44" s="212"/>
      <c r="DLH44" s="212"/>
      <c r="DLI44" s="212"/>
      <c r="DLJ44" s="212"/>
      <c r="DLK44" s="212"/>
      <c r="DLL44" s="212"/>
      <c r="DLM44" s="212"/>
      <c r="DLN44" s="212"/>
      <c r="DLO44" s="212"/>
      <c r="DLP44" s="212"/>
      <c r="DLQ44" s="212"/>
      <c r="DLR44" s="212"/>
      <c r="DLS44" s="212"/>
      <c r="DLT44" s="212"/>
      <c r="DLU44" s="212"/>
      <c r="DLV44" s="212"/>
      <c r="DLW44" s="212"/>
      <c r="DLX44" s="212"/>
      <c r="DLY44" s="212"/>
      <c r="DLZ44" s="212"/>
      <c r="DMA44" s="212"/>
      <c r="DMB44" s="212"/>
      <c r="DMC44" s="212"/>
      <c r="DMD44" s="212"/>
      <c r="DME44" s="212"/>
      <c r="DMF44" s="212"/>
      <c r="DMG44" s="212"/>
      <c r="DMH44" s="212"/>
      <c r="DMI44" s="212"/>
      <c r="DMJ44" s="212"/>
      <c r="DMK44" s="212"/>
      <c r="DML44" s="212"/>
      <c r="DMM44" s="212"/>
      <c r="DMN44" s="212"/>
      <c r="DMO44" s="212"/>
      <c r="DMP44" s="212"/>
      <c r="DMQ44" s="212"/>
      <c r="DMR44" s="212"/>
      <c r="DMS44" s="212"/>
      <c r="DMT44" s="212"/>
      <c r="DMU44" s="212"/>
      <c r="DMV44" s="212"/>
      <c r="DMW44" s="212"/>
      <c r="DMX44" s="212"/>
      <c r="DMY44" s="212"/>
      <c r="DMZ44" s="212"/>
      <c r="DNA44" s="212"/>
      <c r="DNB44" s="212"/>
      <c r="DNC44" s="212"/>
      <c r="DND44" s="212"/>
      <c r="DNE44" s="212"/>
      <c r="DNF44" s="212"/>
      <c r="DNG44" s="212"/>
      <c r="DNH44" s="212"/>
      <c r="DNI44" s="212"/>
      <c r="DNJ44" s="212"/>
      <c r="DNK44" s="212"/>
      <c r="DNL44" s="212"/>
      <c r="DNM44" s="212"/>
      <c r="DNN44" s="212"/>
      <c r="DNO44" s="212"/>
      <c r="DNP44" s="212"/>
      <c r="DNQ44" s="212"/>
      <c r="DNR44" s="212"/>
      <c r="DNS44" s="212"/>
      <c r="DNT44" s="212"/>
      <c r="DNU44" s="212"/>
      <c r="DNV44" s="212"/>
      <c r="DNW44" s="212"/>
      <c r="DNX44" s="212"/>
      <c r="DNY44" s="212"/>
      <c r="DNZ44" s="212"/>
      <c r="DOA44" s="212"/>
      <c r="DOB44" s="212"/>
      <c r="DOC44" s="212"/>
      <c r="DOD44" s="212"/>
      <c r="DOE44" s="212"/>
      <c r="DOF44" s="212"/>
      <c r="DOG44" s="212"/>
      <c r="DOH44" s="212"/>
      <c r="DOI44" s="212"/>
      <c r="DOJ44" s="212"/>
      <c r="DOK44" s="212"/>
      <c r="DOL44" s="212"/>
      <c r="DOM44" s="212"/>
      <c r="DON44" s="212"/>
      <c r="DOO44" s="212"/>
      <c r="DOP44" s="212"/>
      <c r="DOQ44" s="212"/>
      <c r="DOR44" s="212"/>
      <c r="DOS44" s="212"/>
      <c r="DOT44" s="212"/>
      <c r="DOU44" s="212"/>
      <c r="DOV44" s="212"/>
      <c r="DOW44" s="212"/>
      <c r="DOX44" s="212"/>
      <c r="DOY44" s="212"/>
      <c r="DOZ44" s="212"/>
      <c r="DPA44" s="212"/>
      <c r="DPB44" s="212"/>
      <c r="DPC44" s="212"/>
      <c r="DPD44" s="212"/>
      <c r="DPE44" s="212"/>
      <c r="DPF44" s="212"/>
      <c r="DPG44" s="212"/>
      <c r="DPH44" s="212"/>
      <c r="DPI44" s="212"/>
      <c r="DPJ44" s="212"/>
      <c r="DPK44" s="212"/>
      <c r="DPL44" s="212"/>
      <c r="DPM44" s="212"/>
      <c r="DPN44" s="212"/>
      <c r="DPO44" s="212"/>
      <c r="DPP44" s="212"/>
      <c r="DPQ44" s="212"/>
      <c r="DPR44" s="212"/>
      <c r="DPS44" s="212"/>
      <c r="DPT44" s="212"/>
      <c r="DPU44" s="212"/>
      <c r="DPV44" s="212"/>
      <c r="DPW44" s="212"/>
      <c r="DPX44" s="212"/>
      <c r="DPY44" s="212"/>
      <c r="DPZ44" s="212"/>
      <c r="DQA44" s="212"/>
      <c r="DQB44" s="212"/>
      <c r="DQC44" s="212"/>
      <c r="DQD44" s="212"/>
      <c r="DQE44" s="212"/>
      <c r="DQF44" s="212"/>
      <c r="DQG44" s="212"/>
      <c r="DQH44" s="212"/>
      <c r="DQI44" s="212"/>
      <c r="DQJ44" s="212"/>
      <c r="DQK44" s="212"/>
      <c r="DQL44" s="212"/>
      <c r="DQM44" s="212"/>
      <c r="DQN44" s="212"/>
      <c r="DQO44" s="212"/>
      <c r="DQP44" s="212"/>
      <c r="DQQ44" s="212"/>
      <c r="DQR44" s="212"/>
      <c r="DQS44" s="212"/>
      <c r="DQT44" s="212"/>
      <c r="DQU44" s="212"/>
      <c r="DQV44" s="212"/>
      <c r="DQW44" s="212"/>
      <c r="DQX44" s="212"/>
      <c r="DQY44" s="212"/>
      <c r="DQZ44" s="212"/>
      <c r="DRA44" s="212"/>
      <c r="DRB44" s="212"/>
      <c r="DRC44" s="212"/>
      <c r="DRD44" s="212"/>
      <c r="DRE44" s="212"/>
      <c r="DRF44" s="212"/>
      <c r="DRG44" s="212"/>
      <c r="DRH44" s="212"/>
      <c r="DRI44" s="212"/>
      <c r="DRJ44" s="212"/>
      <c r="DRK44" s="212"/>
      <c r="DRL44" s="212"/>
      <c r="DRM44" s="212"/>
      <c r="DRN44" s="212"/>
      <c r="DRO44" s="212"/>
      <c r="DRP44" s="212"/>
      <c r="DRQ44" s="212"/>
      <c r="DRR44" s="212"/>
      <c r="DRS44" s="212"/>
      <c r="DRT44" s="212"/>
      <c r="DRU44" s="212"/>
      <c r="DRV44" s="212"/>
      <c r="DRW44" s="212"/>
      <c r="DRX44" s="212"/>
      <c r="DRY44" s="212"/>
      <c r="DRZ44" s="212"/>
      <c r="DSA44" s="212"/>
      <c r="DSB44" s="212"/>
      <c r="DSC44" s="212"/>
      <c r="DSD44" s="212"/>
      <c r="DSE44" s="212"/>
      <c r="DSF44" s="212"/>
      <c r="DSG44" s="212"/>
      <c r="DSH44" s="212"/>
      <c r="DSI44" s="212"/>
      <c r="DSJ44" s="212"/>
      <c r="DSK44" s="212"/>
      <c r="DSL44" s="212"/>
      <c r="DSM44" s="212"/>
      <c r="DSN44" s="212"/>
      <c r="DSO44" s="212"/>
      <c r="DSP44" s="212"/>
      <c r="DSQ44" s="212"/>
      <c r="DSR44" s="212"/>
      <c r="DSS44" s="212"/>
      <c r="DST44" s="212"/>
      <c r="DSU44" s="212"/>
      <c r="DSV44" s="212"/>
      <c r="DSW44" s="212"/>
      <c r="DSX44" s="212"/>
      <c r="DSY44" s="212"/>
      <c r="DSZ44" s="212"/>
      <c r="DTA44" s="212"/>
      <c r="DTB44" s="212"/>
      <c r="DTC44" s="212"/>
      <c r="DTD44" s="212"/>
      <c r="DTE44" s="212"/>
      <c r="DTF44" s="212"/>
      <c r="DTG44" s="212"/>
      <c r="DTH44" s="212"/>
      <c r="DTI44" s="212"/>
      <c r="DTJ44" s="212"/>
      <c r="DTK44" s="212"/>
      <c r="DTL44" s="212"/>
      <c r="DTM44" s="212"/>
      <c r="DTN44" s="212"/>
      <c r="DTO44" s="212"/>
      <c r="DTP44" s="212"/>
      <c r="DTQ44" s="212"/>
      <c r="DTR44" s="212"/>
      <c r="DTS44" s="212"/>
      <c r="DTT44" s="212"/>
      <c r="DTU44" s="212"/>
      <c r="DTV44" s="212"/>
      <c r="DTW44" s="212"/>
      <c r="DTX44" s="212"/>
      <c r="DTY44" s="212"/>
      <c r="DTZ44" s="212"/>
      <c r="DUA44" s="212"/>
      <c r="DUB44" s="212"/>
      <c r="DUC44" s="212"/>
      <c r="DUD44" s="212"/>
      <c r="DUE44" s="212"/>
      <c r="DUF44" s="212"/>
      <c r="DUG44" s="212"/>
      <c r="DUH44" s="212"/>
      <c r="DUI44" s="212"/>
      <c r="DUJ44" s="212"/>
      <c r="DUK44" s="212"/>
      <c r="DUL44" s="212"/>
      <c r="DUM44" s="212"/>
      <c r="DUN44" s="212"/>
      <c r="DUO44" s="212"/>
      <c r="DUP44" s="212"/>
      <c r="DUQ44" s="212"/>
      <c r="DUR44" s="212"/>
      <c r="DUS44" s="212"/>
      <c r="DUT44" s="212"/>
      <c r="DUU44" s="212"/>
      <c r="DUV44" s="212"/>
      <c r="DUW44" s="212"/>
      <c r="DUX44" s="212"/>
      <c r="DUY44" s="212"/>
      <c r="DUZ44" s="212"/>
      <c r="DVA44" s="212"/>
      <c r="DVB44" s="212"/>
      <c r="DVC44" s="212"/>
      <c r="DVD44" s="212"/>
      <c r="DVE44" s="212"/>
      <c r="DVF44" s="212"/>
      <c r="DVG44" s="212"/>
      <c r="DVH44" s="212"/>
      <c r="DVI44" s="212"/>
      <c r="DVJ44" s="212"/>
      <c r="DVK44" s="212"/>
      <c r="DVL44" s="212"/>
      <c r="DVM44" s="212"/>
      <c r="DVN44" s="212"/>
      <c r="DVO44" s="212"/>
      <c r="DVP44" s="212"/>
      <c r="DVQ44" s="212"/>
      <c r="DVR44" s="212"/>
      <c r="DVS44" s="212"/>
      <c r="DVT44" s="212"/>
      <c r="DVU44" s="212"/>
      <c r="DVV44" s="212"/>
      <c r="DVW44" s="212"/>
      <c r="DVX44" s="212"/>
      <c r="DVY44" s="212"/>
      <c r="DVZ44" s="212"/>
      <c r="DWA44" s="212"/>
      <c r="DWB44" s="212"/>
      <c r="DWC44" s="212"/>
      <c r="DWD44" s="212"/>
      <c r="DWE44" s="212"/>
      <c r="DWF44" s="212"/>
      <c r="DWG44" s="212"/>
      <c r="DWH44" s="212"/>
      <c r="DWI44" s="212"/>
      <c r="DWJ44" s="212"/>
      <c r="DWK44" s="212"/>
      <c r="DWL44" s="212"/>
      <c r="DWM44" s="212"/>
      <c r="DWN44" s="212"/>
      <c r="DWO44" s="212"/>
      <c r="DWP44" s="212"/>
      <c r="DWQ44" s="212"/>
      <c r="DWR44" s="212"/>
      <c r="DWS44" s="212"/>
      <c r="DWT44" s="212"/>
      <c r="DWU44" s="212"/>
      <c r="DWV44" s="212"/>
      <c r="DWW44" s="212"/>
      <c r="DWX44" s="212"/>
      <c r="DWY44" s="212"/>
      <c r="DWZ44" s="212"/>
      <c r="DXA44" s="212"/>
      <c r="DXB44" s="212"/>
      <c r="DXC44" s="212"/>
      <c r="DXD44" s="212"/>
      <c r="DXE44" s="212"/>
      <c r="DXF44" s="212"/>
      <c r="DXG44" s="212"/>
      <c r="DXH44" s="212"/>
      <c r="DXI44" s="212"/>
      <c r="DXJ44" s="212"/>
      <c r="DXK44" s="212"/>
      <c r="DXL44" s="212"/>
      <c r="DXM44" s="212"/>
      <c r="DXN44" s="212"/>
      <c r="DXO44" s="212"/>
      <c r="DXP44" s="212"/>
      <c r="DXQ44" s="212"/>
      <c r="DXR44" s="212"/>
      <c r="DXS44" s="212"/>
      <c r="DXT44" s="212"/>
      <c r="DXU44" s="212"/>
      <c r="DXV44" s="212"/>
      <c r="DXW44" s="212"/>
      <c r="DXX44" s="212"/>
      <c r="DXY44" s="212"/>
      <c r="DXZ44" s="212"/>
      <c r="DYA44" s="212"/>
      <c r="DYB44" s="212"/>
      <c r="DYC44" s="212"/>
      <c r="DYD44" s="212"/>
      <c r="DYE44" s="212"/>
      <c r="DYF44" s="212"/>
      <c r="DYG44" s="212"/>
      <c r="DYH44" s="212"/>
      <c r="DYI44" s="212"/>
      <c r="DYJ44" s="212"/>
      <c r="DYK44" s="212"/>
      <c r="DYL44" s="212"/>
      <c r="DYM44" s="212"/>
      <c r="DYN44" s="212"/>
      <c r="DYO44" s="212"/>
      <c r="DYP44" s="212"/>
      <c r="DYQ44" s="212"/>
      <c r="DYR44" s="212"/>
      <c r="DYS44" s="212"/>
      <c r="DYT44" s="212"/>
      <c r="DYU44" s="212"/>
      <c r="DYV44" s="212"/>
      <c r="DYW44" s="212"/>
      <c r="DYX44" s="212"/>
      <c r="DYY44" s="212"/>
      <c r="DYZ44" s="212"/>
      <c r="DZA44" s="212"/>
      <c r="DZB44" s="212"/>
      <c r="DZC44" s="212"/>
      <c r="DZD44" s="212"/>
      <c r="DZE44" s="212"/>
      <c r="DZF44" s="212"/>
      <c r="DZG44" s="212"/>
      <c r="DZH44" s="212"/>
      <c r="DZI44" s="212"/>
      <c r="DZJ44" s="212"/>
      <c r="DZK44" s="212"/>
      <c r="DZL44" s="212"/>
      <c r="DZM44" s="212"/>
      <c r="DZN44" s="212"/>
      <c r="DZO44" s="212"/>
      <c r="DZP44" s="212"/>
      <c r="DZQ44" s="212"/>
      <c r="DZR44" s="212"/>
      <c r="DZS44" s="212"/>
      <c r="DZT44" s="212"/>
      <c r="DZU44" s="212"/>
      <c r="DZV44" s="212"/>
      <c r="DZW44" s="212"/>
      <c r="DZX44" s="212"/>
      <c r="DZY44" s="212"/>
      <c r="DZZ44" s="212"/>
      <c r="EAA44" s="212"/>
      <c r="EAB44" s="212"/>
      <c r="EAC44" s="212"/>
      <c r="EAD44" s="212"/>
      <c r="EAE44" s="212"/>
      <c r="EAF44" s="212"/>
      <c r="EAG44" s="212"/>
      <c r="EAH44" s="212"/>
      <c r="EAI44" s="212"/>
      <c r="EAJ44" s="212"/>
      <c r="EAK44" s="212"/>
      <c r="EAL44" s="212"/>
      <c r="EAM44" s="212"/>
      <c r="EAN44" s="212"/>
      <c r="EAO44" s="212"/>
      <c r="EAP44" s="212"/>
      <c r="EAQ44" s="212"/>
      <c r="EAR44" s="212"/>
      <c r="EAS44" s="212"/>
      <c r="EAT44" s="212"/>
      <c r="EAU44" s="212"/>
      <c r="EAV44" s="212"/>
      <c r="EAW44" s="212"/>
      <c r="EAX44" s="212"/>
      <c r="EAY44" s="212"/>
      <c r="EAZ44" s="212"/>
      <c r="EBA44" s="212"/>
      <c r="EBB44" s="212"/>
      <c r="EBC44" s="212"/>
      <c r="EBD44" s="212"/>
      <c r="EBE44" s="212"/>
      <c r="EBF44" s="212"/>
      <c r="EBG44" s="212"/>
      <c r="EBH44" s="212"/>
      <c r="EBI44" s="212"/>
      <c r="EBJ44" s="212"/>
      <c r="EBK44" s="212"/>
      <c r="EBL44" s="212"/>
      <c r="EBM44" s="212"/>
      <c r="EBN44" s="212"/>
      <c r="EBO44" s="212"/>
      <c r="EBP44" s="212"/>
      <c r="EBQ44" s="212"/>
      <c r="EBR44" s="212"/>
      <c r="EBS44" s="212"/>
      <c r="EBT44" s="212"/>
      <c r="EBU44" s="212"/>
      <c r="EBV44" s="212"/>
      <c r="EBW44" s="212"/>
      <c r="EBX44" s="212"/>
      <c r="EBY44" s="212"/>
      <c r="EBZ44" s="212"/>
      <c r="ECA44" s="212"/>
      <c r="ECB44" s="212"/>
      <c r="ECC44" s="212"/>
      <c r="ECD44" s="212"/>
      <c r="ECE44" s="212"/>
      <c r="ECF44" s="212"/>
      <c r="ECG44" s="212"/>
      <c r="ECH44" s="212"/>
      <c r="ECI44" s="212"/>
      <c r="ECJ44" s="212"/>
      <c r="ECK44" s="212"/>
      <c r="ECL44" s="212"/>
      <c r="ECM44" s="212"/>
      <c r="ECN44" s="212"/>
      <c r="ECO44" s="212"/>
      <c r="ECP44" s="212"/>
      <c r="ECQ44" s="212"/>
      <c r="ECR44" s="212"/>
      <c r="ECS44" s="212"/>
      <c r="ECT44" s="212"/>
      <c r="ECU44" s="212"/>
      <c r="ECV44" s="212"/>
      <c r="ECW44" s="212"/>
      <c r="ECX44" s="212"/>
      <c r="ECY44" s="212"/>
      <c r="ECZ44" s="212"/>
      <c r="EDA44" s="212"/>
      <c r="EDB44" s="212"/>
      <c r="EDC44" s="212"/>
      <c r="EDD44" s="212"/>
      <c r="EDE44" s="212"/>
      <c r="EDF44" s="212"/>
      <c r="EDG44" s="212"/>
      <c r="EDH44" s="212"/>
      <c r="EDI44" s="212"/>
      <c r="EDJ44" s="212"/>
      <c r="EDK44" s="212"/>
      <c r="EDL44" s="212"/>
      <c r="EDM44" s="212"/>
      <c r="EDN44" s="212"/>
      <c r="EDO44" s="212"/>
      <c r="EDP44" s="212"/>
      <c r="EDQ44" s="212"/>
      <c r="EDR44" s="212"/>
      <c r="EDS44" s="212"/>
      <c r="EDT44" s="212"/>
      <c r="EDU44" s="212"/>
      <c r="EDV44" s="212"/>
      <c r="EDW44" s="212"/>
      <c r="EDX44" s="212"/>
      <c r="EDY44" s="212"/>
      <c r="EDZ44" s="212"/>
      <c r="EEA44" s="212"/>
      <c r="EEB44" s="212"/>
      <c r="EEC44" s="212"/>
      <c r="EED44" s="212"/>
      <c r="EEE44" s="212"/>
      <c r="EEF44" s="212"/>
      <c r="EEG44" s="212"/>
      <c r="EEH44" s="212"/>
      <c r="EEI44" s="212"/>
      <c r="EEJ44" s="212"/>
      <c r="EEK44" s="212"/>
      <c r="EEL44" s="212"/>
      <c r="EEM44" s="212"/>
      <c r="EEN44" s="212"/>
      <c r="EEO44" s="212"/>
      <c r="EEP44" s="212"/>
      <c r="EEQ44" s="212"/>
      <c r="EER44" s="212"/>
      <c r="EES44" s="212"/>
      <c r="EET44" s="212"/>
      <c r="EEU44" s="212"/>
      <c r="EEV44" s="212"/>
      <c r="EEW44" s="212"/>
      <c r="EEX44" s="212"/>
      <c r="EEY44" s="212"/>
      <c r="EEZ44" s="212"/>
      <c r="EFA44" s="212"/>
      <c r="EFB44" s="212"/>
      <c r="EFC44" s="212"/>
      <c r="EFD44" s="212"/>
      <c r="EFE44" s="212"/>
      <c r="EFF44" s="212"/>
      <c r="EFG44" s="212"/>
      <c r="EFH44" s="212"/>
      <c r="EFI44" s="212"/>
      <c r="EFJ44" s="212"/>
      <c r="EFK44" s="212"/>
      <c r="EFL44" s="212"/>
      <c r="EFM44" s="212"/>
      <c r="EFN44" s="212"/>
      <c r="EFO44" s="212"/>
      <c r="EFP44" s="212"/>
      <c r="EFQ44" s="212"/>
      <c r="EFR44" s="212"/>
      <c r="EFS44" s="212"/>
      <c r="EFT44" s="212"/>
      <c r="EFU44" s="212"/>
      <c r="EFV44" s="212"/>
      <c r="EFW44" s="212"/>
      <c r="EFX44" s="212"/>
      <c r="EFY44" s="212"/>
      <c r="EFZ44" s="212"/>
      <c r="EGA44" s="212"/>
      <c r="EGB44" s="212"/>
      <c r="EGC44" s="212"/>
      <c r="EGD44" s="212"/>
      <c r="EGE44" s="212"/>
      <c r="EGF44" s="212"/>
      <c r="EGG44" s="212"/>
      <c r="EGH44" s="212"/>
      <c r="EGI44" s="212"/>
      <c r="EGJ44" s="212"/>
      <c r="EGK44" s="212"/>
      <c r="EGL44" s="212"/>
      <c r="EGM44" s="212"/>
      <c r="EGN44" s="212"/>
      <c r="EGO44" s="212"/>
      <c r="EGP44" s="212"/>
      <c r="EGQ44" s="212"/>
      <c r="EGR44" s="212"/>
      <c r="EGS44" s="212"/>
      <c r="EGT44" s="212"/>
      <c r="EGU44" s="212"/>
      <c r="EGV44" s="212"/>
      <c r="EGW44" s="212"/>
      <c r="EGX44" s="212"/>
      <c r="EGY44" s="212"/>
      <c r="EGZ44" s="212"/>
      <c r="EHA44" s="212"/>
      <c r="EHB44" s="212"/>
      <c r="EHC44" s="212"/>
      <c r="EHD44" s="212"/>
      <c r="EHE44" s="212"/>
      <c r="EHF44" s="212"/>
      <c r="EHG44" s="212"/>
      <c r="EHH44" s="212"/>
      <c r="EHI44" s="212"/>
      <c r="EHJ44" s="212"/>
      <c r="EHK44" s="212"/>
      <c r="EHL44" s="212"/>
      <c r="EHM44" s="212"/>
      <c r="EHN44" s="212"/>
      <c r="EHO44" s="212"/>
      <c r="EHP44" s="212"/>
      <c r="EHQ44" s="212"/>
      <c r="EHR44" s="212"/>
      <c r="EHS44" s="212"/>
      <c r="EHT44" s="212"/>
      <c r="EHU44" s="212"/>
      <c r="EHV44" s="212"/>
      <c r="EHW44" s="212"/>
      <c r="EHX44" s="212"/>
      <c r="EHY44" s="212"/>
      <c r="EHZ44" s="212"/>
      <c r="EIA44" s="212"/>
      <c r="EIB44" s="212"/>
      <c r="EIC44" s="212"/>
      <c r="EID44" s="212"/>
      <c r="EIE44" s="212"/>
      <c r="EIF44" s="212"/>
      <c r="EIG44" s="212"/>
      <c r="EIH44" s="212"/>
      <c r="EII44" s="212"/>
      <c r="EIJ44" s="212"/>
      <c r="EIK44" s="212"/>
      <c r="EIL44" s="212"/>
      <c r="EIM44" s="212"/>
      <c r="EIN44" s="212"/>
      <c r="EIO44" s="212"/>
      <c r="EIP44" s="212"/>
      <c r="EIQ44" s="212"/>
      <c r="EIR44" s="212"/>
      <c r="EIS44" s="212"/>
      <c r="EIT44" s="212"/>
      <c r="EIU44" s="212"/>
      <c r="EIV44" s="212"/>
      <c r="EIW44" s="212"/>
      <c r="EIX44" s="212"/>
      <c r="EIY44" s="212"/>
      <c r="EIZ44" s="212"/>
      <c r="EJA44" s="212"/>
      <c r="EJB44" s="212"/>
      <c r="EJC44" s="212"/>
      <c r="EJD44" s="212"/>
      <c r="EJE44" s="212"/>
      <c r="EJF44" s="212"/>
      <c r="EJG44" s="212"/>
      <c r="EJH44" s="212"/>
      <c r="EJI44" s="212"/>
      <c r="EJJ44" s="212"/>
      <c r="EJK44" s="212"/>
      <c r="EJL44" s="212"/>
      <c r="EJM44" s="212"/>
      <c r="EJN44" s="212"/>
      <c r="EJO44" s="212"/>
      <c r="EJP44" s="212"/>
      <c r="EJQ44" s="212"/>
      <c r="EJR44" s="212"/>
      <c r="EJS44" s="212"/>
      <c r="EJT44" s="212"/>
      <c r="EJU44" s="212"/>
      <c r="EJV44" s="212"/>
      <c r="EJW44" s="212"/>
      <c r="EJX44" s="212"/>
      <c r="EJY44" s="212"/>
      <c r="EJZ44" s="212"/>
      <c r="EKA44" s="212"/>
      <c r="EKB44" s="212"/>
      <c r="EKC44" s="212"/>
      <c r="EKD44" s="212"/>
      <c r="EKE44" s="212"/>
      <c r="EKF44" s="212"/>
      <c r="EKG44" s="212"/>
      <c r="EKH44" s="212"/>
      <c r="EKI44" s="212"/>
      <c r="EKJ44" s="212"/>
      <c r="EKK44" s="212"/>
      <c r="EKL44" s="212"/>
      <c r="EKM44" s="212"/>
      <c r="EKN44" s="212"/>
      <c r="EKO44" s="212"/>
      <c r="EKP44" s="212"/>
      <c r="EKQ44" s="212"/>
      <c r="EKR44" s="212"/>
      <c r="EKS44" s="212"/>
      <c r="EKT44" s="212"/>
      <c r="EKU44" s="212"/>
      <c r="EKV44" s="212"/>
      <c r="EKW44" s="212"/>
      <c r="EKX44" s="212"/>
      <c r="EKY44" s="212"/>
      <c r="EKZ44" s="212"/>
      <c r="ELA44" s="212"/>
      <c r="ELB44" s="212"/>
      <c r="ELC44" s="212"/>
      <c r="ELD44" s="212"/>
      <c r="ELE44" s="212"/>
      <c r="ELF44" s="212"/>
      <c r="ELG44" s="212"/>
      <c r="ELH44" s="212"/>
      <c r="ELI44" s="212"/>
      <c r="ELJ44" s="212"/>
      <c r="ELK44" s="212"/>
      <c r="ELL44" s="212"/>
      <c r="ELM44" s="212"/>
      <c r="ELN44" s="212"/>
      <c r="ELO44" s="212"/>
      <c r="ELP44" s="212"/>
      <c r="ELQ44" s="212"/>
      <c r="ELR44" s="212"/>
      <c r="ELS44" s="212"/>
      <c r="ELT44" s="212"/>
      <c r="ELU44" s="212"/>
      <c r="ELV44" s="212"/>
      <c r="ELW44" s="212"/>
      <c r="ELX44" s="212"/>
      <c r="ELY44" s="212"/>
      <c r="ELZ44" s="212"/>
      <c r="EMA44" s="212"/>
      <c r="EMB44" s="212"/>
      <c r="EMC44" s="212"/>
      <c r="EMD44" s="212"/>
      <c r="EME44" s="212"/>
      <c r="EMF44" s="212"/>
      <c r="EMG44" s="212"/>
      <c r="EMH44" s="212"/>
      <c r="EMI44" s="212"/>
      <c r="EMJ44" s="212"/>
      <c r="EMK44" s="212"/>
      <c r="EML44" s="212"/>
      <c r="EMM44" s="212"/>
      <c r="EMN44" s="212"/>
      <c r="EMO44" s="212"/>
      <c r="EMP44" s="212"/>
      <c r="EMQ44" s="212"/>
      <c r="EMR44" s="212"/>
      <c r="EMS44" s="212"/>
      <c r="EMT44" s="212"/>
      <c r="EMU44" s="212"/>
      <c r="EMV44" s="212"/>
      <c r="EMW44" s="212"/>
      <c r="EMX44" s="212"/>
      <c r="EMY44" s="212"/>
      <c r="EMZ44" s="212"/>
      <c r="ENA44" s="212"/>
      <c r="ENB44" s="212"/>
      <c r="ENC44" s="212"/>
      <c r="END44" s="212"/>
      <c r="ENE44" s="212"/>
      <c r="ENF44" s="212"/>
      <c r="ENG44" s="212"/>
      <c r="ENH44" s="212"/>
      <c r="ENI44" s="212"/>
      <c r="ENJ44" s="212"/>
      <c r="ENK44" s="212"/>
      <c r="ENL44" s="212"/>
      <c r="ENM44" s="212"/>
      <c r="ENN44" s="212"/>
      <c r="ENO44" s="212"/>
      <c r="ENP44" s="212"/>
      <c r="ENQ44" s="212"/>
      <c r="ENR44" s="212"/>
      <c r="ENS44" s="212"/>
      <c r="ENT44" s="212"/>
      <c r="ENU44" s="212"/>
      <c r="ENV44" s="212"/>
      <c r="ENW44" s="212"/>
      <c r="ENX44" s="212"/>
      <c r="ENY44" s="212"/>
      <c r="ENZ44" s="212"/>
      <c r="EOA44" s="212"/>
      <c r="EOB44" s="212"/>
      <c r="EOC44" s="212"/>
      <c r="EOD44" s="212"/>
      <c r="EOE44" s="212"/>
      <c r="EOF44" s="212"/>
      <c r="EOG44" s="212"/>
      <c r="EOH44" s="212"/>
      <c r="EOI44" s="212"/>
      <c r="EOJ44" s="212"/>
      <c r="EOK44" s="212"/>
      <c r="EOL44" s="212"/>
      <c r="EOM44" s="212"/>
      <c r="EON44" s="212"/>
      <c r="EOO44" s="212"/>
      <c r="EOP44" s="212"/>
      <c r="EOQ44" s="212"/>
      <c r="EOR44" s="212"/>
      <c r="EOS44" s="212"/>
      <c r="EOT44" s="212"/>
      <c r="EOU44" s="212"/>
      <c r="EOV44" s="212"/>
      <c r="EOW44" s="212"/>
      <c r="EOX44" s="212"/>
      <c r="EOY44" s="212"/>
      <c r="EOZ44" s="212"/>
      <c r="EPA44" s="212"/>
      <c r="EPB44" s="212"/>
      <c r="EPC44" s="212"/>
      <c r="EPD44" s="212"/>
      <c r="EPE44" s="212"/>
      <c r="EPF44" s="212"/>
      <c r="EPG44" s="212"/>
      <c r="EPH44" s="212"/>
      <c r="EPI44" s="212"/>
      <c r="EPJ44" s="212"/>
      <c r="EPK44" s="212"/>
      <c r="EPL44" s="212"/>
      <c r="EPM44" s="212"/>
      <c r="EPN44" s="212"/>
      <c r="EPO44" s="212"/>
      <c r="EPP44" s="212"/>
      <c r="EPQ44" s="212"/>
      <c r="EPR44" s="212"/>
      <c r="EPS44" s="212"/>
      <c r="EPT44" s="212"/>
      <c r="EPU44" s="212"/>
      <c r="EPV44" s="212"/>
      <c r="EPW44" s="212"/>
      <c r="EPX44" s="212"/>
      <c r="EPY44" s="212"/>
      <c r="EPZ44" s="212"/>
      <c r="EQA44" s="212"/>
      <c r="EQB44" s="212"/>
      <c r="EQC44" s="212"/>
      <c r="EQD44" s="212"/>
      <c r="EQE44" s="212"/>
      <c r="EQF44" s="212"/>
      <c r="EQG44" s="212"/>
      <c r="EQH44" s="212"/>
      <c r="EQI44" s="212"/>
      <c r="EQJ44" s="212"/>
      <c r="EQK44" s="212"/>
      <c r="EQL44" s="212"/>
      <c r="EQM44" s="212"/>
      <c r="EQN44" s="212"/>
      <c r="EQO44" s="212"/>
      <c r="EQP44" s="212"/>
      <c r="EQQ44" s="212"/>
      <c r="EQR44" s="212"/>
      <c r="EQS44" s="212"/>
      <c r="EQT44" s="212"/>
      <c r="EQU44" s="212"/>
      <c r="EQV44" s="212"/>
      <c r="EQW44" s="212"/>
      <c r="EQX44" s="212"/>
      <c r="EQY44" s="212"/>
      <c r="EQZ44" s="212"/>
      <c r="ERA44" s="212"/>
      <c r="ERB44" s="212"/>
      <c r="ERC44" s="212"/>
      <c r="ERD44" s="212"/>
      <c r="ERE44" s="212"/>
      <c r="ERF44" s="212"/>
      <c r="ERG44" s="212"/>
      <c r="ERH44" s="212"/>
      <c r="ERI44" s="212"/>
      <c r="ERJ44" s="212"/>
      <c r="ERK44" s="212"/>
      <c r="ERL44" s="212"/>
      <c r="ERM44" s="212"/>
      <c r="ERN44" s="212"/>
      <c r="ERO44" s="212"/>
      <c r="ERP44" s="212"/>
      <c r="ERQ44" s="212"/>
      <c r="ERR44" s="212"/>
      <c r="ERS44" s="212"/>
      <c r="ERT44" s="212"/>
      <c r="ERU44" s="212"/>
      <c r="ERV44" s="212"/>
      <c r="ERW44" s="212"/>
      <c r="ERX44" s="212"/>
      <c r="ERY44" s="212"/>
      <c r="ERZ44" s="212"/>
      <c r="ESA44" s="212"/>
      <c r="ESB44" s="212"/>
      <c r="ESC44" s="212"/>
      <c r="ESD44" s="212"/>
      <c r="ESE44" s="212"/>
      <c r="ESF44" s="212"/>
      <c r="ESG44" s="212"/>
      <c r="ESH44" s="212"/>
      <c r="ESI44" s="212"/>
      <c r="ESJ44" s="212"/>
      <c r="ESK44" s="212"/>
      <c r="ESL44" s="212"/>
      <c r="ESM44" s="212"/>
      <c r="ESN44" s="212"/>
      <c r="ESO44" s="212"/>
      <c r="ESP44" s="212"/>
      <c r="ESQ44" s="212"/>
      <c r="ESR44" s="212"/>
      <c r="ESS44" s="212"/>
      <c r="EST44" s="212"/>
      <c r="ESU44" s="212"/>
      <c r="ESV44" s="212"/>
      <c r="ESW44" s="212"/>
      <c r="ESX44" s="212"/>
      <c r="ESY44" s="212"/>
      <c r="ESZ44" s="212"/>
      <c r="ETA44" s="212"/>
      <c r="ETB44" s="212"/>
      <c r="ETC44" s="212"/>
      <c r="ETD44" s="212"/>
      <c r="ETE44" s="212"/>
      <c r="ETF44" s="212"/>
      <c r="ETG44" s="212"/>
      <c r="ETH44" s="212"/>
      <c r="ETI44" s="212"/>
      <c r="ETJ44" s="212"/>
      <c r="ETK44" s="212"/>
      <c r="ETL44" s="212"/>
      <c r="ETM44" s="212"/>
      <c r="ETN44" s="212"/>
      <c r="ETO44" s="212"/>
      <c r="ETP44" s="212"/>
      <c r="ETQ44" s="212"/>
      <c r="ETR44" s="212"/>
      <c r="ETS44" s="212"/>
      <c r="ETT44" s="212"/>
      <c r="ETU44" s="212"/>
      <c r="ETV44" s="212"/>
      <c r="ETW44" s="212"/>
      <c r="ETX44" s="212"/>
      <c r="ETY44" s="212"/>
      <c r="ETZ44" s="212"/>
      <c r="EUA44" s="212"/>
      <c r="EUB44" s="212"/>
      <c r="EUC44" s="212"/>
      <c r="EUD44" s="212"/>
      <c r="EUE44" s="212"/>
      <c r="EUF44" s="212"/>
      <c r="EUG44" s="212"/>
      <c r="EUH44" s="212"/>
      <c r="EUI44" s="212"/>
      <c r="EUJ44" s="212"/>
      <c r="EUK44" s="212"/>
      <c r="EUL44" s="212"/>
      <c r="EUM44" s="212"/>
      <c r="EUN44" s="212"/>
      <c r="EUO44" s="212"/>
      <c r="EUP44" s="212"/>
      <c r="EUQ44" s="212"/>
      <c r="EUR44" s="212"/>
      <c r="EUS44" s="212"/>
      <c r="EUT44" s="212"/>
      <c r="EUU44" s="212"/>
      <c r="EUV44" s="212"/>
      <c r="EUW44" s="212"/>
      <c r="EUX44" s="212"/>
      <c r="EUY44" s="212"/>
      <c r="EUZ44" s="212"/>
      <c r="EVA44" s="212"/>
      <c r="EVB44" s="212"/>
      <c r="EVC44" s="212"/>
      <c r="EVD44" s="212"/>
      <c r="EVE44" s="212"/>
      <c r="EVF44" s="212"/>
      <c r="EVG44" s="212"/>
      <c r="EVH44" s="212"/>
      <c r="EVI44" s="212"/>
      <c r="EVJ44" s="212"/>
      <c r="EVK44" s="212"/>
      <c r="EVL44" s="212"/>
      <c r="EVM44" s="212"/>
      <c r="EVN44" s="212"/>
      <c r="EVO44" s="212"/>
      <c r="EVP44" s="212"/>
      <c r="EVQ44" s="212"/>
      <c r="EVR44" s="212"/>
      <c r="EVS44" s="212"/>
      <c r="EVT44" s="212"/>
      <c r="EVU44" s="212"/>
      <c r="EVV44" s="212"/>
      <c r="EVW44" s="212"/>
      <c r="EVX44" s="212"/>
      <c r="EVY44" s="212"/>
      <c r="EVZ44" s="212"/>
      <c r="EWA44" s="212"/>
      <c r="EWB44" s="212"/>
      <c r="EWC44" s="212"/>
      <c r="EWD44" s="212"/>
      <c r="EWE44" s="212"/>
      <c r="EWF44" s="212"/>
      <c r="EWG44" s="212"/>
      <c r="EWH44" s="212"/>
      <c r="EWI44" s="212"/>
      <c r="EWJ44" s="212"/>
      <c r="EWK44" s="212"/>
      <c r="EWL44" s="212"/>
      <c r="EWM44" s="212"/>
      <c r="EWN44" s="212"/>
      <c r="EWO44" s="212"/>
      <c r="EWP44" s="212"/>
      <c r="EWQ44" s="212"/>
      <c r="EWR44" s="212"/>
      <c r="EWS44" s="212"/>
      <c r="EWT44" s="212"/>
      <c r="EWU44" s="212"/>
      <c r="EWV44" s="212"/>
      <c r="EWW44" s="212"/>
      <c r="EWX44" s="212"/>
      <c r="EWY44" s="212"/>
      <c r="EWZ44" s="212"/>
      <c r="EXA44" s="212"/>
      <c r="EXB44" s="212"/>
      <c r="EXC44" s="212"/>
      <c r="EXD44" s="212"/>
      <c r="EXE44" s="212"/>
      <c r="EXF44" s="212"/>
      <c r="EXG44" s="212"/>
      <c r="EXH44" s="212"/>
      <c r="EXI44" s="212"/>
      <c r="EXJ44" s="212"/>
      <c r="EXK44" s="212"/>
      <c r="EXL44" s="212"/>
      <c r="EXM44" s="212"/>
      <c r="EXN44" s="212"/>
      <c r="EXO44" s="212"/>
      <c r="EXP44" s="212"/>
      <c r="EXQ44" s="212"/>
      <c r="EXR44" s="212"/>
      <c r="EXS44" s="212"/>
      <c r="EXT44" s="212"/>
      <c r="EXU44" s="212"/>
      <c r="EXV44" s="212"/>
      <c r="EXW44" s="212"/>
      <c r="EXX44" s="212"/>
      <c r="EXY44" s="212"/>
      <c r="EXZ44" s="212"/>
      <c r="EYA44" s="212"/>
      <c r="EYB44" s="212"/>
      <c r="EYC44" s="212"/>
      <c r="EYD44" s="212"/>
      <c r="EYE44" s="212"/>
      <c r="EYF44" s="212"/>
      <c r="EYG44" s="212"/>
      <c r="EYH44" s="212"/>
      <c r="EYI44" s="212"/>
      <c r="EYJ44" s="212"/>
      <c r="EYK44" s="212"/>
      <c r="EYL44" s="212"/>
      <c r="EYM44" s="212"/>
      <c r="EYN44" s="212"/>
      <c r="EYO44" s="212"/>
      <c r="EYP44" s="212"/>
      <c r="EYQ44" s="212"/>
      <c r="EYR44" s="212"/>
      <c r="EYS44" s="212"/>
      <c r="EYT44" s="212"/>
      <c r="EYU44" s="212"/>
      <c r="EYV44" s="212"/>
      <c r="EYW44" s="212"/>
      <c r="EYX44" s="212"/>
      <c r="EYY44" s="212"/>
      <c r="EYZ44" s="212"/>
      <c r="EZA44" s="212"/>
      <c r="EZB44" s="212"/>
      <c r="EZC44" s="212"/>
      <c r="EZD44" s="212"/>
      <c r="EZE44" s="212"/>
      <c r="EZF44" s="212"/>
      <c r="EZG44" s="212"/>
      <c r="EZH44" s="212"/>
      <c r="EZI44" s="212"/>
      <c r="EZJ44" s="212"/>
      <c r="EZK44" s="212"/>
      <c r="EZL44" s="212"/>
      <c r="EZM44" s="212"/>
      <c r="EZN44" s="212"/>
      <c r="EZO44" s="212"/>
      <c r="EZP44" s="212"/>
      <c r="EZQ44" s="212"/>
      <c r="EZR44" s="212"/>
      <c r="EZS44" s="212"/>
      <c r="EZT44" s="212"/>
      <c r="EZU44" s="212"/>
      <c r="EZV44" s="212"/>
      <c r="EZW44" s="212"/>
      <c r="EZX44" s="212"/>
      <c r="EZY44" s="212"/>
      <c r="EZZ44" s="212"/>
      <c r="FAA44" s="212"/>
      <c r="FAB44" s="212"/>
      <c r="FAC44" s="212"/>
      <c r="FAD44" s="212"/>
      <c r="FAE44" s="212"/>
      <c r="FAF44" s="212"/>
      <c r="FAG44" s="212"/>
      <c r="FAH44" s="212"/>
      <c r="FAI44" s="212"/>
      <c r="FAJ44" s="212"/>
      <c r="FAK44" s="212"/>
      <c r="FAL44" s="212"/>
      <c r="FAM44" s="212"/>
      <c r="FAN44" s="212"/>
      <c r="FAO44" s="212"/>
      <c r="FAP44" s="212"/>
      <c r="FAQ44" s="212"/>
      <c r="FAR44" s="212"/>
      <c r="FAS44" s="212"/>
      <c r="FAT44" s="212"/>
      <c r="FAU44" s="212"/>
      <c r="FAV44" s="212"/>
      <c r="FAW44" s="212"/>
      <c r="FAX44" s="212"/>
      <c r="FAY44" s="212"/>
      <c r="FAZ44" s="212"/>
      <c r="FBA44" s="212"/>
      <c r="FBB44" s="212"/>
      <c r="FBC44" s="212"/>
      <c r="FBD44" s="212"/>
      <c r="FBE44" s="212"/>
      <c r="FBF44" s="212"/>
      <c r="FBG44" s="212"/>
      <c r="FBH44" s="212"/>
      <c r="FBI44" s="212"/>
      <c r="FBJ44" s="212"/>
      <c r="FBK44" s="212"/>
      <c r="FBL44" s="212"/>
      <c r="FBM44" s="212"/>
      <c r="FBN44" s="212"/>
      <c r="FBO44" s="212"/>
      <c r="FBP44" s="212"/>
      <c r="FBQ44" s="212"/>
      <c r="FBR44" s="212"/>
      <c r="FBS44" s="212"/>
      <c r="FBT44" s="212"/>
      <c r="FBU44" s="212"/>
      <c r="FBV44" s="212"/>
      <c r="FBW44" s="212"/>
      <c r="FBX44" s="212"/>
      <c r="FBY44" s="212"/>
      <c r="FBZ44" s="212"/>
      <c r="FCA44" s="212"/>
      <c r="FCB44" s="212"/>
      <c r="FCC44" s="212"/>
      <c r="FCD44" s="212"/>
      <c r="FCE44" s="212"/>
      <c r="FCF44" s="212"/>
      <c r="FCG44" s="212"/>
      <c r="FCH44" s="212"/>
      <c r="FCI44" s="212"/>
      <c r="FCJ44" s="212"/>
      <c r="FCK44" s="212"/>
      <c r="FCL44" s="212"/>
      <c r="FCM44" s="212"/>
      <c r="FCN44" s="212"/>
      <c r="FCO44" s="212"/>
      <c r="FCP44" s="212"/>
      <c r="FCQ44" s="212"/>
      <c r="FCR44" s="212"/>
      <c r="FCS44" s="212"/>
      <c r="FCT44" s="212"/>
      <c r="FCU44" s="212"/>
      <c r="FCV44" s="212"/>
      <c r="FCW44" s="212"/>
      <c r="FCX44" s="212"/>
      <c r="FCY44" s="212"/>
      <c r="FCZ44" s="212"/>
      <c r="FDA44" s="212"/>
      <c r="FDB44" s="212"/>
      <c r="FDC44" s="212"/>
      <c r="FDD44" s="212"/>
      <c r="FDE44" s="212"/>
      <c r="FDF44" s="212"/>
      <c r="FDG44" s="212"/>
      <c r="FDH44" s="212"/>
      <c r="FDI44" s="212"/>
      <c r="FDJ44" s="212"/>
      <c r="FDK44" s="212"/>
      <c r="FDL44" s="212"/>
      <c r="FDM44" s="212"/>
      <c r="FDN44" s="212"/>
      <c r="FDO44" s="212"/>
      <c r="FDP44" s="212"/>
      <c r="FDQ44" s="212"/>
      <c r="FDR44" s="212"/>
      <c r="FDS44" s="212"/>
      <c r="FDT44" s="212"/>
      <c r="FDU44" s="212"/>
      <c r="FDV44" s="212"/>
      <c r="FDW44" s="212"/>
      <c r="FDX44" s="212"/>
      <c r="FDY44" s="212"/>
      <c r="FDZ44" s="212"/>
      <c r="FEA44" s="212"/>
      <c r="FEB44" s="212"/>
      <c r="FEC44" s="212"/>
      <c r="FED44" s="212"/>
      <c r="FEE44" s="212"/>
      <c r="FEF44" s="212"/>
      <c r="FEG44" s="212"/>
      <c r="FEH44" s="212"/>
      <c r="FEI44" s="212"/>
      <c r="FEJ44" s="212"/>
      <c r="FEK44" s="212"/>
      <c r="FEL44" s="212"/>
      <c r="FEM44" s="212"/>
      <c r="FEN44" s="212"/>
      <c r="FEO44" s="212"/>
      <c r="FEP44" s="212"/>
      <c r="FEQ44" s="212"/>
      <c r="FER44" s="212"/>
      <c r="FES44" s="212"/>
      <c r="FET44" s="212"/>
      <c r="FEU44" s="212"/>
      <c r="FEV44" s="212"/>
      <c r="FEW44" s="212"/>
      <c r="FEX44" s="212"/>
      <c r="FEY44" s="212"/>
      <c r="FEZ44" s="212"/>
      <c r="FFA44" s="212"/>
      <c r="FFB44" s="212"/>
      <c r="FFC44" s="212"/>
      <c r="FFD44" s="212"/>
      <c r="FFE44" s="212"/>
      <c r="FFF44" s="212"/>
      <c r="FFG44" s="212"/>
      <c r="FFH44" s="212"/>
      <c r="FFI44" s="212"/>
      <c r="FFJ44" s="212"/>
      <c r="FFK44" s="212"/>
      <c r="FFL44" s="212"/>
      <c r="FFM44" s="212"/>
      <c r="FFN44" s="212"/>
      <c r="FFO44" s="212"/>
      <c r="FFP44" s="212"/>
      <c r="FFQ44" s="212"/>
      <c r="FFR44" s="212"/>
      <c r="FFS44" s="212"/>
      <c r="FFT44" s="212"/>
      <c r="FFU44" s="212"/>
      <c r="FFV44" s="212"/>
      <c r="FFW44" s="212"/>
      <c r="FFX44" s="212"/>
      <c r="FFY44" s="212"/>
      <c r="FFZ44" s="212"/>
      <c r="FGA44" s="212"/>
      <c r="FGB44" s="212"/>
      <c r="FGC44" s="212"/>
      <c r="FGD44" s="212"/>
      <c r="FGE44" s="212"/>
      <c r="FGF44" s="212"/>
      <c r="FGG44" s="212"/>
      <c r="FGH44" s="212"/>
      <c r="FGI44" s="212"/>
      <c r="FGJ44" s="212"/>
      <c r="FGK44" s="212"/>
      <c r="FGL44" s="212"/>
      <c r="FGM44" s="212"/>
      <c r="FGN44" s="212"/>
      <c r="FGO44" s="212"/>
      <c r="FGP44" s="212"/>
      <c r="FGQ44" s="212"/>
      <c r="FGR44" s="212"/>
      <c r="FGS44" s="212"/>
      <c r="FGT44" s="212"/>
      <c r="FGU44" s="212"/>
      <c r="FGV44" s="212"/>
      <c r="FGW44" s="212"/>
      <c r="FGX44" s="212"/>
      <c r="FGY44" s="212"/>
      <c r="FGZ44" s="212"/>
      <c r="FHA44" s="212"/>
      <c r="FHB44" s="212"/>
      <c r="FHC44" s="212"/>
      <c r="FHD44" s="212"/>
      <c r="FHE44" s="212"/>
      <c r="FHF44" s="212"/>
      <c r="FHG44" s="212"/>
      <c r="FHH44" s="212"/>
      <c r="FHI44" s="212"/>
      <c r="FHJ44" s="212"/>
      <c r="FHK44" s="212"/>
      <c r="FHL44" s="212"/>
      <c r="FHM44" s="212"/>
      <c r="FHN44" s="212"/>
      <c r="FHO44" s="212"/>
      <c r="FHP44" s="212"/>
      <c r="FHQ44" s="212"/>
      <c r="FHR44" s="212"/>
      <c r="FHS44" s="212"/>
      <c r="FHT44" s="212"/>
      <c r="FHU44" s="212"/>
      <c r="FHV44" s="212"/>
      <c r="FHW44" s="212"/>
      <c r="FHX44" s="212"/>
      <c r="FHY44" s="212"/>
      <c r="FHZ44" s="212"/>
      <c r="FIA44" s="212"/>
      <c r="FIB44" s="212"/>
      <c r="FIC44" s="212"/>
      <c r="FID44" s="212"/>
      <c r="FIE44" s="212"/>
      <c r="FIF44" s="212"/>
      <c r="FIG44" s="212"/>
      <c r="FIH44" s="212"/>
      <c r="FII44" s="212"/>
      <c r="FIJ44" s="212"/>
      <c r="FIK44" s="212"/>
      <c r="FIL44" s="212"/>
      <c r="FIM44" s="212"/>
      <c r="FIN44" s="212"/>
      <c r="FIO44" s="212"/>
      <c r="FIP44" s="212"/>
      <c r="FIQ44" s="212"/>
      <c r="FIR44" s="212"/>
      <c r="FIS44" s="212"/>
      <c r="FIT44" s="212"/>
      <c r="FIU44" s="212"/>
      <c r="FIV44" s="212"/>
      <c r="FIW44" s="212"/>
      <c r="FIX44" s="212"/>
      <c r="FIY44" s="212"/>
      <c r="FIZ44" s="212"/>
      <c r="FJA44" s="212"/>
      <c r="FJB44" s="212"/>
      <c r="FJC44" s="212"/>
      <c r="FJD44" s="212"/>
      <c r="FJE44" s="212"/>
      <c r="FJF44" s="212"/>
      <c r="FJG44" s="212"/>
      <c r="FJH44" s="212"/>
      <c r="FJI44" s="212"/>
      <c r="FJJ44" s="212"/>
      <c r="FJK44" s="212"/>
      <c r="FJL44" s="212"/>
      <c r="FJM44" s="212"/>
      <c r="FJN44" s="212"/>
      <c r="FJO44" s="212"/>
      <c r="FJP44" s="212"/>
      <c r="FJQ44" s="212"/>
      <c r="FJR44" s="212"/>
      <c r="FJS44" s="212"/>
      <c r="FJT44" s="212"/>
      <c r="FJU44" s="212"/>
      <c r="FJV44" s="212"/>
      <c r="FJW44" s="212"/>
      <c r="FJX44" s="212"/>
      <c r="FJY44" s="212"/>
      <c r="FJZ44" s="212"/>
      <c r="FKA44" s="212"/>
      <c r="FKB44" s="212"/>
      <c r="FKC44" s="212"/>
      <c r="FKD44" s="212"/>
      <c r="FKE44" s="212"/>
      <c r="FKF44" s="212"/>
      <c r="FKG44" s="212"/>
      <c r="FKH44" s="212"/>
      <c r="FKI44" s="212"/>
      <c r="FKJ44" s="212"/>
      <c r="FKK44" s="212"/>
      <c r="FKL44" s="212"/>
      <c r="FKM44" s="212"/>
      <c r="FKN44" s="212"/>
      <c r="FKO44" s="212"/>
      <c r="FKP44" s="212"/>
      <c r="FKQ44" s="212"/>
      <c r="FKR44" s="212"/>
      <c r="FKS44" s="212"/>
      <c r="FKT44" s="212"/>
      <c r="FKU44" s="212"/>
      <c r="FKV44" s="212"/>
      <c r="FKW44" s="212"/>
      <c r="FKX44" s="212"/>
      <c r="FKY44" s="212"/>
      <c r="FKZ44" s="212"/>
      <c r="FLA44" s="212"/>
      <c r="FLB44" s="212"/>
      <c r="FLC44" s="212"/>
      <c r="FLD44" s="212"/>
      <c r="FLE44" s="212"/>
      <c r="FLF44" s="212"/>
      <c r="FLG44" s="212"/>
      <c r="FLH44" s="212"/>
      <c r="FLI44" s="212"/>
      <c r="FLJ44" s="212"/>
      <c r="FLK44" s="212"/>
      <c r="FLL44" s="212"/>
      <c r="FLM44" s="212"/>
      <c r="FLN44" s="212"/>
      <c r="FLO44" s="212"/>
      <c r="FLP44" s="212"/>
      <c r="FLQ44" s="212"/>
      <c r="FLR44" s="212"/>
      <c r="FLS44" s="212"/>
      <c r="FLT44" s="212"/>
      <c r="FLU44" s="212"/>
      <c r="FLV44" s="212"/>
      <c r="FLW44" s="212"/>
      <c r="FLX44" s="212"/>
      <c r="FLY44" s="212"/>
      <c r="FLZ44" s="212"/>
      <c r="FMA44" s="212"/>
      <c r="FMB44" s="212"/>
      <c r="FMC44" s="212"/>
      <c r="FMD44" s="212"/>
      <c r="FME44" s="212"/>
      <c r="FMF44" s="212"/>
      <c r="FMG44" s="212"/>
      <c r="FMH44" s="212"/>
      <c r="FMI44" s="212"/>
      <c r="FMJ44" s="212"/>
      <c r="FMK44" s="212"/>
      <c r="FML44" s="212"/>
      <c r="FMM44" s="212"/>
      <c r="FMN44" s="212"/>
      <c r="FMO44" s="212"/>
      <c r="FMP44" s="212"/>
      <c r="FMQ44" s="212"/>
      <c r="FMR44" s="212"/>
      <c r="FMS44" s="212"/>
      <c r="FMT44" s="212"/>
      <c r="FMU44" s="212"/>
      <c r="FMV44" s="212"/>
      <c r="FMW44" s="212"/>
      <c r="FMX44" s="212"/>
      <c r="FMY44" s="212"/>
      <c r="FMZ44" s="212"/>
      <c r="FNA44" s="212"/>
      <c r="FNB44" s="212"/>
      <c r="FNC44" s="212"/>
      <c r="FND44" s="212"/>
      <c r="FNE44" s="212"/>
      <c r="FNF44" s="212"/>
      <c r="FNG44" s="212"/>
      <c r="FNH44" s="212"/>
      <c r="FNI44" s="212"/>
      <c r="FNJ44" s="212"/>
      <c r="FNK44" s="212"/>
      <c r="FNL44" s="212"/>
      <c r="FNM44" s="212"/>
      <c r="FNN44" s="212"/>
      <c r="FNO44" s="212"/>
      <c r="FNP44" s="212"/>
      <c r="FNQ44" s="212"/>
      <c r="FNR44" s="212"/>
      <c r="FNS44" s="212"/>
      <c r="FNT44" s="212"/>
      <c r="FNU44" s="212"/>
      <c r="FNV44" s="212"/>
      <c r="FNW44" s="212"/>
      <c r="FNX44" s="212"/>
      <c r="FNY44" s="212"/>
      <c r="FNZ44" s="212"/>
      <c r="FOA44" s="212"/>
      <c r="FOB44" s="212"/>
      <c r="FOC44" s="212"/>
      <c r="FOD44" s="212"/>
      <c r="FOE44" s="212"/>
      <c r="FOF44" s="212"/>
      <c r="FOG44" s="212"/>
      <c r="FOH44" s="212"/>
      <c r="FOI44" s="212"/>
      <c r="FOJ44" s="212"/>
      <c r="FOK44" s="212"/>
      <c r="FOL44" s="212"/>
      <c r="FOM44" s="212"/>
      <c r="FON44" s="212"/>
      <c r="FOO44" s="212"/>
      <c r="FOP44" s="212"/>
      <c r="FOQ44" s="212"/>
      <c r="FOR44" s="212"/>
      <c r="FOS44" s="212"/>
      <c r="FOT44" s="212"/>
      <c r="FOU44" s="212"/>
      <c r="FOV44" s="212"/>
      <c r="FOW44" s="212"/>
      <c r="FOX44" s="212"/>
      <c r="FOY44" s="212"/>
      <c r="FOZ44" s="212"/>
      <c r="FPA44" s="212"/>
      <c r="FPB44" s="212"/>
      <c r="FPC44" s="212"/>
      <c r="FPD44" s="212"/>
      <c r="FPE44" s="212"/>
      <c r="FPF44" s="212"/>
      <c r="FPG44" s="212"/>
      <c r="FPH44" s="212"/>
      <c r="FPI44" s="212"/>
      <c r="FPJ44" s="212"/>
      <c r="FPK44" s="212"/>
      <c r="FPL44" s="212"/>
      <c r="FPM44" s="212"/>
      <c r="FPN44" s="212"/>
      <c r="FPO44" s="212"/>
      <c r="FPP44" s="212"/>
      <c r="FPQ44" s="212"/>
      <c r="FPR44" s="212"/>
      <c r="FPS44" s="212"/>
      <c r="FPT44" s="212"/>
      <c r="FPU44" s="212"/>
      <c r="FPV44" s="212"/>
      <c r="FPW44" s="212"/>
      <c r="FPX44" s="212"/>
      <c r="FPY44" s="212"/>
      <c r="FPZ44" s="212"/>
      <c r="FQA44" s="212"/>
      <c r="FQB44" s="212"/>
      <c r="FQC44" s="212"/>
      <c r="FQD44" s="212"/>
      <c r="FQE44" s="212"/>
      <c r="FQF44" s="212"/>
      <c r="FQG44" s="212"/>
      <c r="FQH44" s="212"/>
      <c r="FQI44" s="212"/>
      <c r="FQJ44" s="212"/>
      <c r="FQK44" s="212"/>
      <c r="FQL44" s="212"/>
      <c r="FQM44" s="212"/>
      <c r="FQN44" s="212"/>
      <c r="FQO44" s="212"/>
      <c r="FQP44" s="212"/>
      <c r="FQQ44" s="212"/>
      <c r="FQR44" s="212"/>
      <c r="FQS44" s="212"/>
      <c r="FQT44" s="212"/>
      <c r="FQU44" s="212"/>
      <c r="FQV44" s="212"/>
      <c r="FQW44" s="212"/>
      <c r="FQX44" s="212"/>
      <c r="FQY44" s="212"/>
      <c r="FQZ44" s="212"/>
      <c r="FRA44" s="212"/>
      <c r="FRB44" s="212"/>
      <c r="FRC44" s="212"/>
      <c r="FRD44" s="212"/>
      <c r="FRE44" s="212"/>
      <c r="FRF44" s="212"/>
      <c r="FRG44" s="212"/>
      <c r="FRH44" s="212"/>
      <c r="FRI44" s="212"/>
      <c r="FRJ44" s="212"/>
      <c r="FRK44" s="212"/>
      <c r="FRL44" s="212"/>
      <c r="FRM44" s="212"/>
      <c r="FRN44" s="212"/>
      <c r="FRO44" s="212"/>
      <c r="FRP44" s="212"/>
      <c r="FRQ44" s="212"/>
      <c r="FRR44" s="212"/>
      <c r="FRS44" s="212"/>
      <c r="FRT44" s="212"/>
      <c r="FRU44" s="212"/>
      <c r="FRV44" s="212"/>
      <c r="FRW44" s="212"/>
      <c r="FRX44" s="212"/>
      <c r="FRY44" s="212"/>
      <c r="FRZ44" s="212"/>
      <c r="FSA44" s="212"/>
      <c r="FSB44" s="212"/>
      <c r="FSC44" s="212"/>
      <c r="FSD44" s="212"/>
      <c r="FSE44" s="212"/>
      <c r="FSF44" s="212"/>
      <c r="FSG44" s="212"/>
      <c r="FSH44" s="212"/>
      <c r="FSI44" s="212"/>
      <c r="FSJ44" s="212"/>
      <c r="FSK44" s="212"/>
      <c r="FSL44" s="212"/>
      <c r="FSM44" s="212"/>
      <c r="FSN44" s="212"/>
      <c r="FSO44" s="212"/>
      <c r="FSP44" s="212"/>
      <c r="FSQ44" s="212"/>
      <c r="FSR44" s="212"/>
      <c r="FSS44" s="212"/>
      <c r="FST44" s="212"/>
      <c r="FSU44" s="212"/>
      <c r="FSV44" s="212"/>
      <c r="FSW44" s="212"/>
      <c r="FSX44" s="212"/>
      <c r="FSY44" s="212"/>
      <c r="FSZ44" s="212"/>
      <c r="FTA44" s="212"/>
      <c r="FTB44" s="212"/>
      <c r="FTC44" s="212"/>
      <c r="FTD44" s="212"/>
      <c r="FTE44" s="212"/>
      <c r="FTF44" s="212"/>
      <c r="FTG44" s="212"/>
      <c r="FTH44" s="212"/>
      <c r="FTI44" s="212"/>
      <c r="FTJ44" s="212"/>
      <c r="FTK44" s="212"/>
      <c r="FTL44" s="212"/>
      <c r="FTM44" s="212"/>
      <c r="FTN44" s="212"/>
      <c r="FTO44" s="212"/>
      <c r="FTP44" s="212"/>
      <c r="FTQ44" s="212"/>
      <c r="FTR44" s="212"/>
      <c r="FTS44" s="212"/>
      <c r="FTT44" s="212"/>
      <c r="FTU44" s="212"/>
      <c r="FTV44" s="212"/>
      <c r="FTW44" s="212"/>
      <c r="FTX44" s="212"/>
      <c r="FTY44" s="212"/>
      <c r="FTZ44" s="212"/>
      <c r="FUA44" s="212"/>
      <c r="FUB44" s="212"/>
      <c r="FUC44" s="212"/>
      <c r="FUD44" s="212"/>
      <c r="FUE44" s="212"/>
      <c r="FUF44" s="212"/>
      <c r="FUG44" s="212"/>
      <c r="FUH44" s="212"/>
      <c r="FUI44" s="212"/>
      <c r="FUJ44" s="212"/>
      <c r="FUK44" s="212"/>
      <c r="FUL44" s="212"/>
      <c r="FUM44" s="212"/>
      <c r="FUN44" s="212"/>
      <c r="FUO44" s="212"/>
      <c r="FUP44" s="212"/>
      <c r="FUQ44" s="212"/>
      <c r="FUR44" s="212"/>
      <c r="FUS44" s="212"/>
      <c r="FUT44" s="212"/>
      <c r="FUU44" s="212"/>
      <c r="FUV44" s="212"/>
      <c r="FUW44" s="212"/>
      <c r="FUX44" s="212"/>
      <c r="FUY44" s="212"/>
      <c r="FUZ44" s="212"/>
      <c r="FVA44" s="212"/>
      <c r="FVB44" s="212"/>
      <c r="FVC44" s="212"/>
      <c r="FVD44" s="212"/>
      <c r="FVE44" s="212"/>
      <c r="FVF44" s="212"/>
      <c r="FVG44" s="212"/>
      <c r="FVH44" s="212"/>
      <c r="FVI44" s="212"/>
      <c r="FVJ44" s="212"/>
      <c r="FVK44" s="212"/>
      <c r="FVL44" s="212"/>
      <c r="FVM44" s="212"/>
      <c r="FVN44" s="212"/>
      <c r="FVO44" s="212"/>
      <c r="FVP44" s="212"/>
      <c r="FVQ44" s="212"/>
      <c r="FVR44" s="212"/>
      <c r="FVS44" s="212"/>
      <c r="FVT44" s="212"/>
      <c r="FVU44" s="212"/>
      <c r="FVV44" s="212"/>
      <c r="FVW44" s="212"/>
      <c r="FVX44" s="212"/>
      <c r="FVY44" s="212"/>
      <c r="FVZ44" s="212"/>
      <c r="FWA44" s="212"/>
      <c r="FWB44" s="212"/>
      <c r="FWC44" s="212"/>
      <c r="FWD44" s="212"/>
      <c r="FWE44" s="212"/>
      <c r="FWF44" s="212"/>
      <c r="FWG44" s="212"/>
      <c r="FWH44" s="212"/>
      <c r="FWI44" s="212"/>
      <c r="FWJ44" s="212"/>
      <c r="FWK44" s="212"/>
      <c r="FWL44" s="212"/>
      <c r="FWM44" s="212"/>
      <c r="FWN44" s="212"/>
      <c r="FWO44" s="212"/>
      <c r="FWP44" s="212"/>
      <c r="FWQ44" s="212"/>
      <c r="FWR44" s="212"/>
      <c r="FWS44" s="212"/>
      <c r="FWT44" s="212"/>
      <c r="FWU44" s="212"/>
      <c r="FWV44" s="212"/>
      <c r="FWW44" s="212"/>
      <c r="FWX44" s="212"/>
      <c r="FWY44" s="212"/>
      <c r="FWZ44" s="212"/>
      <c r="FXA44" s="212"/>
      <c r="FXB44" s="212"/>
      <c r="FXC44" s="212"/>
      <c r="FXD44" s="212"/>
      <c r="FXE44" s="212"/>
      <c r="FXF44" s="212"/>
      <c r="FXG44" s="212"/>
      <c r="FXH44" s="212"/>
      <c r="FXI44" s="212"/>
      <c r="FXJ44" s="212"/>
      <c r="FXK44" s="212"/>
      <c r="FXL44" s="212"/>
      <c r="FXM44" s="212"/>
      <c r="FXN44" s="212"/>
      <c r="FXO44" s="212"/>
      <c r="FXP44" s="212"/>
      <c r="FXQ44" s="212"/>
      <c r="FXR44" s="212"/>
      <c r="FXS44" s="212"/>
      <c r="FXT44" s="212"/>
      <c r="FXU44" s="212"/>
      <c r="FXV44" s="212"/>
      <c r="FXW44" s="212"/>
      <c r="FXX44" s="212"/>
      <c r="FXY44" s="212"/>
      <c r="FXZ44" s="212"/>
      <c r="FYA44" s="212"/>
      <c r="FYB44" s="212"/>
      <c r="FYC44" s="212"/>
      <c r="FYD44" s="212"/>
      <c r="FYE44" s="212"/>
      <c r="FYF44" s="212"/>
      <c r="FYG44" s="212"/>
      <c r="FYH44" s="212"/>
      <c r="FYI44" s="212"/>
      <c r="FYJ44" s="212"/>
      <c r="FYK44" s="212"/>
      <c r="FYL44" s="212"/>
      <c r="FYM44" s="212"/>
      <c r="FYN44" s="212"/>
      <c r="FYO44" s="212"/>
      <c r="FYP44" s="212"/>
      <c r="FYQ44" s="212"/>
      <c r="FYR44" s="212"/>
      <c r="FYS44" s="212"/>
      <c r="FYT44" s="212"/>
      <c r="FYU44" s="212"/>
      <c r="FYV44" s="212"/>
      <c r="FYW44" s="212"/>
      <c r="FYX44" s="212"/>
      <c r="FYY44" s="212"/>
      <c r="FYZ44" s="212"/>
      <c r="FZA44" s="212"/>
      <c r="FZB44" s="212"/>
      <c r="FZC44" s="212"/>
      <c r="FZD44" s="212"/>
      <c r="FZE44" s="212"/>
      <c r="FZF44" s="212"/>
      <c r="FZG44" s="212"/>
      <c r="FZH44" s="212"/>
      <c r="FZI44" s="212"/>
      <c r="FZJ44" s="212"/>
      <c r="FZK44" s="212"/>
      <c r="FZL44" s="212"/>
      <c r="FZM44" s="212"/>
      <c r="FZN44" s="212"/>
      <c r="FZO44" s="212"/>
      <c r="FZP44" s="212"/>
      <c r="FZQ44" s="212"/>
      <c r="FZR44" s="212"/>
      <c r="FZS44" s="212"/>
      <c r="FZT44" s="212"/>
      <c r="FZU44" s="212"/>
      <c r="FZV44" s="212"/>
      <c r="FZW44" s="212"/>
      <c r="FZX44" s="212"/>
      <c r="FZY44" s="212"/>
      <c r="FZZ44" s="212"/>
      <c r="GAA44" s="212"/>
      <c r="GAB44" s="212"/>
      <c r="GAC44" s="212"/>
      <c r="GAD44" s="212"/>
      <c r="GAE44" s="212"/>
      <c r="GAF44" s="212"/>
      <c r="GAG44" s="212"/>
      <c r="GAH44" s="212"/>
      <c r="GAI44" s="212"/>
      <c r="GAJ44" s="212"/>
      <c r="GAK44" s="212"/>
      <c r="GAL44" s="212"/>
      <c r="GAM44" s="212"/>
      <c r="GAN44" s="212"/>
      <c r="GAO44" s="212"/>
      <c r="GAP44" s="212"/>
      <c r="GAQ44" s="212"/>
      <c r="GAR44" s="212"/>
      <c r="GAS44" s="212"/>
      <c r="GAT44" s="212"/>
      <c r="GAU44" s="212"/>
      <c r="GAV44" s="212"/>
      <c r="GAW44" s="212"/>
      <c r="GAX44" s="212"/>
      <c r="GAY44" s="212"/>
      <c r="GAZ44" s="212"/>
      <c r="GBA44" s="212"/>
      <c r="GBB44" s="212"/>
      <c r="GBC44" s="212"/>
      <c r="GBD44" s="212"/>
      <c r="GBE44" s="212"/>
      <c r="GBF44" s="212"/>
      <c r="GBG44" s="212"/>
      <c r="GBH44" s="212"/>
      <c r="GBI44" s="212"/>
      <c r="GBJ44" s="212"/>
      <c r="GBK44" s="212"/>
      <c r="GBL44" s="212"/>
      <c r="GBM44" s="212"/>
      <c r="GBN44" s="212"/>
      <c r="GBO44" s="212"/>
      <c r="GBP44" s="212"/>
      <c r="GBQ44" s="212"/>
      <c r="GBR44" s="212"/>
      <c r="GBS44" s="212"/>
      <c r="GBT44" s="212"/>
      <c r="GBU44" s="212"/>
      <c r="GBV44" s="212"/>
      <c r="GBW44" s="212"/>
      <c r="GBX44" s="212"/>
      <c r="GBY44" s="212"/>
      <c r="GBZ44" s="212"/>
      <c r="GCA44" s="212"/>
      <c r="GCB44" s="212"/>
      <c r="GCC44" s="212"/>
      <c r="GCD44" s="212"/>
      <c r="GCE44" s="212"/>
      <c r="GCF44" s="212"/>
      <c r="GCG44" s="212"/>
      <c r="GCH44" s="212"/>
      <c r="GCI44" s="212"/>
      <c r="GCJ44" s="212"/>
      <c r="GCK44" s="212"/>
      <c r="GCL44" s="212"/>
      <c r="GCM44" s="212"/>
      <c r="GCN44" s="212"/>
      <c r="GCO44" s="212"/>
      <c r="GCP44" s="212"/>
      <c r="GCQ44" s="212"/>
      <c r="GCR44" s="212"/>
      <c r="GCS44" s="212"/>
      <c r="GCT44" s="212"/>
      <c r="GCU44" s="212"/>
      <c r="GCV44" s="212"/>
      <c r="GCW44" s="212"/>
      <c r="GCX44" s="212"/>
      <c r="GCY44" s="212"/>
      <c r="GCZ44" s="212"/>
      <c r="GDA44" s="212"/>
      <c r="GDB44" s="212"/>
      <c r="GDC44" s="212"/>
      <c r="GDD44" s="212"/>
      <c r="GDE44" s="212"/>
      <c r="GDF44" s="212"/>
      <c r="GDG44" s="212"/>
      <c r="GDH44" s="212"/>
      <c r="GDI44" s="212"/>
      <c r="GDJ44" s="212"/>
      <c r="GDK44" s="212"/>
      <c r="GDL44" s="212"/>
      <c r="GDM44" s="212"/>
      <c r="GDN44" s="212"/>
      <c r="GDO44" s="212"/>
      <c r="GDP44" s="212"/>
      <c r="GDQ44" s="212"/>
      <c r="GDR44" s="212"/>
      <c r="GDS44" s="212"/>
      <c r="GDT44" s="212"/>
      <c r="GDU44" s="212"/>
      <c r="GDV44" s="212"/>
      <c r="GDW44" s="212"/>
      <c r="GDX44" s="212"/>
      <c r="GDY44" s="212"/>
      <c r="GDZ44" s="212"/>
      <c r="GEA44" s="212"/>
      <c r="GEB44" s="212"/>
      <c r="GEC44" s="212"/>
      <c r="GED44" s="212"/>
      <c r="GEE44" s="212"/>
      <c r="GEF44" s="212"/>
      <c r="GEG44" s="212"/>
      <c r="GEH44" s="212"/>
      <c r="GEI44" s="212"/>
      <c r="GEJ44" s="212"/>
      <c r="GEK44" s="212"/>
      <c r="GEL44" s="212"/>
      <c r="GEM44" s="212"/>
      <c r="GEN44" s="212"/>
      <c r="GEO44" s="212"/>
      <c r="GEP44" s="212"/>
      <c r="GEQ44" s="212"/>
      <c r="GER44" s="212"/>
      <c r="GES44" s="212"/>
      <c r="GET44" s="212"/>
      <c r="GEU44" s="212"/>
      <c r="GEV44" s="212"/>
      <c r="GEW44" s="212"/>
      <c r="GEX44" s="212"/>
      <c r="GEY44" s="212"/>
      <c r="GEZ44" s="212"/>
      <c r="GFA44" s="212"/>
      <c r="GFB44" s="212"/>
      <c r="GFC44" s="212"/>
      <c r="GFD44" s="212"/>
      <c r="GFE44" s="212"/>
      <c r="GFF44" s="212"/>
      <c r="GFG44" s="212"/>
      <c r="GFH44" s="212"/>
      <c r="GFI44" s="212"/>
      <c r="GFJ44" s="212"/>
      <c r="GFK44" s="212"/>
      <c r="GFL44" s="212"/>
      <c r="GFM44" s="212"/>
      <c r="GFN44" s="212"/>
      <c r="GFO44" s="212"/>
      <c r="GFP44" s="212"/>
      <c r="GFQ44" s="212"/>
      <c r="GFR44" s="212"/>
      <c r="GFS44" s="212"/>
      <c r="GFT44" s="212"/>
      <c r="GFU44" s="212"/>
      <c r="GFV44" s="212"/>
      <c r="GFW44" s="212"/>
      <c r="GFX44" s="212"/>
      <c r="GFY44" s="212"/>
      <c r="GFZ44" s="212"/>
      <c r="GGA44" s="212"/>
      <c r="GGB44" s="212"/>
      <c r="GGC44" s="212"/>
      <c r="GGD44" s="212"/>
      <c r="GGE44" s="212"/>
      <c r="GGF44" s="212"/>
      <c r="GGG44" s="212"/>
      <c r="GGH44" s="212"/>
      <c r="GGI44" s="212"/>
      <c r="GGJ44" s="212"/>
      <c r="GGK44" s="212"/>
      <c r="GGL44" s="212"/>
      <c r="GGM44" s="212"/>
      <c r="GGN44" s="212"/>
      <c r="GGO44" s="212"/>
      <c r="GGP44" s="212"/>
      <c r="GGQ44" s="212"/>
      <c r="GGR44" s="212"/>
      <c r="GGS44" s="212"/>
      <c r="GGT44" s="212"/>
      <c r="GGU44" s="212"/>
      <c r="GGV44" s="212"/>
      <c r="GGW44" s="212"/>
      <c r="GGX44" s="212"/>
      <c r="GGY44" s="212"/>
      <c r="GGZ44" s="212"/>
      <c r="GHA44" s="212"/>
      <c r="GHB44" s="212"/>
      <c r="GHC44" s="212"/>
      <c r="GHD44" s="212"/>
      <c r="GHE44" s="212"/>
      <c r="GHF44" s="212"/>
      <c r="GHG44" s="212"/>
      <c r="GHH44" s="212"/>
      <c r="GHI44" s="212"/>
      <c r="GHJ44" s="212"/>
      <c r="GHK44" s="212"/>
      <c r="GHL44" s="212"/>
      <c r="GHM44" s="212"/>
      <c r="GHN44" s="212"/>
      <c r="GHO44" s="212"/>
      <c r="GHP44" s="212"/>
      <c r="GHQ44" s="212"/>
      <c r="GHR44" s="212"/>
      <c r="GHS44" s="212"/>
      <c r="GHT44" s="212"/>
      <c r="GHU44" s="212"/>
      <c r="GHV44" s="212"/>
      <c r="GHW44" s="212"/>
      <c r="GHX44" s="212"/>
      <c r="GHY44" s="212"/>
      <c r="GHZ44" s="212"/>
      <c r="GIA44" s="212"/>
      <c r="GIB44" s="212"/>
      <c r="GIC44" s="212"/>
      <c r="GID44" s="212"/>
      <c r="GIE44" s="212"/>
      <c r="GIF44" s="212"/>
      <c r="GIG44" s="212"/>
      <c r="GIH44" s="212"/>
      <c r="GII44" s="212"/>
      <c r="GIJ44" s="212"/>
      <c r="GIK44" s="212"/>
      <c r="GIL44" s="212"/>
      <c r="GIM44" s="212"/>
      <c r="GIN44" s="212"/>
      <c r="GIO44" s="212"/>
      <c r="GIP44" s="212"/>
      <c r="GIQ44" s="212"/>
      <c r="GIR44" s="212"/>
      <c r="GIS44" s="212"/>
      <c r="GIT44" s="212"/>
      <c r="GIU44" s="212"/>
      <c r="GIV44" s="212"/>
      <c r="GIW44" s="212"/>
      <c r="GIX44" s="212"/>
      <c r="GIY44" s="212"/>
      <c r="GIZ44" s="212"/>
      <c r="GJA44" s="212"/>
      <c r="GJB44" s="212"/>
      <c r="GJC44" s="212"/>
      <c r="GJD44" s="212"/>
      <c r="GJE44" s="212"/>
      <c r="GJF44" s="212"/>
      <c r="GJG44" s="212"/>
      <c r="GJH44" s="212"/>
      <c r="GJI44" s="212"/>
      <c r="GJJ44" s="212"/>
      <c r="GJK44" s="212"/>
      <c r="GJL44" s="212"/>
      <c r="GJM44" s="212"/>
      <c r="GJN44" s="212"/>
      <c r="GJO44" s="212"/>
      <c r="GJP44" s="212"/>
      <c r="GJQ44" s="212"/>
      <c r="GJR44" s="212"/>
      <c r="GJS44" s="212"/>
      <c r="GJT44" s="212"/>
      <c r="GJU44" s="212"/>
      <c r="GJV44" s="212"/>
      <c r="GJW44" s="212"/>
      <c r="GJX44" s="212"/>
      <c r="GJY44" s="212"/>
      <c r="GJZ44" s="212"/>
      <c r="GKA44" s="212"/>
      <c r="GKB44" s="212"/>
      <c r="GKC44" s="212"/>
      <c r="GKD44" s="212"/>
      <c r="GKE44" s="212"/>
      <c r="GKF44" s="212"/>
      <c r="GKG44" s="212"/>
      <c r="GKH44" s="212"/>
      <c r="GKI44" s="212"/>
      <c r="GKJ44" s="212"/>
      <c r="GKK44" s="212"/>
      <c r="GKL44" s="212"/>
      <c r="GKM44" s="212"/>
      <c r="GKN44" s="212"/>
      <c r="GKO44" s="212"/>
      <c r="GKP44" s="212"/>
      <c r="GKQ44" s="212"/>
      <c r="GKR44" s="212"/>
      <c r="GKS44" s="212"/>
      <c r="GKT44" s="212"/>
      <c r="GKU44" s="212"/>
      <c r="GKV44" s="212"/>
      <c r="GKW44" s="212"/>
      <c r="GKX44" s="212"/>
      <c r="GKY44" s="212"/>
      <c r="GKZ44" s="212"/>
      <c r="GLA44" s="212"/>
      <c r="GLB44" s="212"/>
      <c r="GLC44" s="212"/>
      <c r="GLD44" s="212"/>
      <c r="GLE44" s="212"/>
      <c r="GLF44" s="212"/>
      <c r="GLG44" s="212"/>
      <c r="GLH44" s="212"/>
      <c r="GLI44" s="212"/>
      <c r="GLJ44" s="212"/>
      <c r="GLK44" s="212"/>
      <c r="GLL44" s="212"/>
      <c r="GLM44" s="212"/>
      <c r="GLN44" s="212"/>
      <c r="GLO44" s="212"/>
      <c r="GLP44" s="212"/>
      <c r="GLQ44" s="212"/>
      <c r="GLR44" s="212"/>
      <c r="GLS44" s="212"/>
      <c r="GLT44" s="212"/>
      <c r="GLU44" s="212"/>
      <c r="GLV44" s="212"/>
      <c r="GLW44" s="212"/>
      <c r="GLX44" s="212"/>
      <c r="GLY44" s="212"/>
      <c r="GLZ44" s="212"/>
      <c r="GMA44" s="212"/>
      <c r="GMB44" s="212"/>
      <c r="GMC44" s="212"/>
      <c r="GMD44" s="212"/>
      <c r="GME44" s="212"/>
      <c r="GMF44" s="212"/>
      <c r="GMG44" s="212"/>
      <c r="GMH44" s="212"/>
      <c r="GMI44" s="212"/>
      <c r="GMJ44" s="212"/>
      <c r="GMK44" s="212"/>
      <c r="GML44" s="212"/>
      <c r="GMM44" s="212"/>
      <c r="GMN44" s="212"/>
      <c r="GMO44" s="212"/>
      <c r="GMP44" s="212"/>
      <c r="GMQ44" s="212"/>
      <c r="GMR44" s="212"/>
      <c r="GMS44" s="212"/>
      <c r="GMT44" s="212"/>
      <c r="GMU44" s="212"/>
      <c r="GMV44" s="212"/>
      <c r="GMW44" s="212"/>
      <c r="GMX44" s="212"/>
      <c r="GMY44" s="212"/>
      <c r="GMZ44" s="212"/>
      <c r="GNA44" s="212"/>
      <c r="GNB44" s="212"/>
      <c r="GNC44" s="212"/>
      <c r="GND44" s="212"/>
      <c r="GNE44" s="212"/>
      <c r="GNF44" s="212"/>
      <c r="GNG44" s="212"/>
      <c r="GNH44" s="212"/>
      <c r="GNI44" s="212"/>
      <c r="GNJ44" s="212"/>
      <c r="GNK44" s="212"/>
      <c r="GNL44" s="212"/>
      <c r="GNM44" s="212"/>
      <c r="GNN44" s="212"/>
      <c r="GNO44" s="212"/>
      <c r="GNP44" s="212"/>
      <c r="GNQ44" s="212"/>
      <c r="GNR44" s="212"/>
      <c r="GNS44" s="212"/>
      <c r="GNT44" s="212"/>
      <c r="GNU44" s="212"/>
      <c r="GNV44" s="212"/>
      <c r="GNW44" s="212"/>
      <c r="GNX44" s="212"/>
      <c r="GNY44" s="212"/>
      <c r="GNZ44" s="212"/>
      <c r="GOA44" s="212"/>
      <c r="GOB44" s="212"/>
      <c r="GOC44" s="212"/>
      <c r="GOD44" s="212"/>
      <c r="GOE44" s="212"/>
      <c r="GOF44" s="212"/>
      <c r="GOG44" s="212"/>
      <c r="GOH44" s="212"/>
      <c r="GOI44" s="212"/>
      <c r="GOJ44" s="212"/>
      <c r="GOK44" s="212"/>
      <c r="GOL44" s="212"/>
      <c r="GOM44" s="212"/>
      <c r="GON44" s="212"/>
      <c r="GOO44" s="212"/>
      <c r="GOP44" s="212"/>
      <c r="GOQ44" s="212"/>
      <c r="GOR44" s="212"/>
      <c r="GOS44" s="212"/>
      <c r="GOT44" s="212"/>
      <c r="GOU44" s="212"/>
      <c r="GOV44" s="212"/>
      <c r="GOW44" s="212"/>
      <c r="GOX44" s="212"/>
      <c r="GOY44" s="212"/>
      <c r="GOZ44" s="212"/>
      <c r="GPA44" s="212"/>
      <c r="GPB44" s="212"/>
      <c r="GPC44" s="212"/>
      <c r="GPD44" s="212"/>
      <c r="GPE44" s="212"/>
      <c r="GPF44" s="212"/>
      <c r="GPG44" s="212"/>
      <c r="GPH44" s="212"/>
      <c r="GPI44" s="212"/>
      <c r="GPJ44" s="212"/>
      <c r="GPK44" s="212"/>
      <c r="GPL44" s="212"/>
      <c r="GPM44" s="212"/>
      <c r="GPN44" s="212"/>
      <c r="GPO44" s="212"/>
      <c r="GPP44" s="212"/>
      <c r="GPQ44" s="212"/>
      <c r="GPR44" s="212"/>
      <c r="GPS44" s="212"/>
      <c r="GPT44" s="212"/>
      <c r="GPU44" s="212"/>
      <c r="GPV44" s="212"/>
      <c r="GPW44" s="212"/>
      <c r="GPX44" s="212"/>
      <c r="GPY44" s="212"/>
      <c r="GPZ44" s="212"/>
      <c r="GQA44" s="212"/>
      <c r="GQB44" s="212"/>
      <c r="GQC44" s="212"/>
      <c r="GQD44" s="212"/>
      <c r="GQE44" s="212"/>
      <c r="GQF44" s="212"/>
      <c r="GQG44" s="212"/>
      <c r="GQH44" s="212"/>
      <c r="GQI44" s="212"/>
      <c r="GQJ44" s="212"/>
      <c r="GQK44" s="212"/>
      <c r="GQL44" s="212"/>
      <c r="GQM44" s="212"/>
      <c r="GQN44" s="212"/>
      <c r="GQO44" s="212"/>
      <c r="GQP44" s="212"/>
      <c r="GQQ44" s="212"/>
      <c r="GQR44" s="212"/>
      <c r="GQS44" s="212"/>
      <c r="GQT44" s="212"/>
      <c r="GQU44" s="212"/>
      <c r="GQV44" s="212"/>
      <c r="GQW44" s="212"/>
      <c r="GQX44" s="212"/>
      <c r="GQY44" s="212"/>
      <c r="GQZ44" s="212"/>
      <c r="GRA44" s="212"/>
      <c r="GRB44" s="212"/>
      <c r="GRC44" s="212"/>
      <c r="GRD44" s="212"/>
      <c r="GRE44" s="212"/>
      <c r="GRF44" s="212"/>
      <c r="GRG44" s="212"/>
      <c r="GRH44" s="212"/>
      <c r="GRI44" s="212"/>
      <c r="GRJ44" s="212"/>
      <c r="GRK44" s="212"/>
      <c r="GRL44" s="212"/>
      <c r="GRM44" s="212"/>
      <c r="GRN44" s="212"/>
      <c r="GRO44" s="212"/>
      <c r="GRP44" s="212"/>
      <c r="GRQ44" s="212"/>
      <c r="GRR44" s="212"/>
      <c r="GRS44" s="212"/>
      <c r="GRT44" s="212"/>
      <c r="GRU44" s="212"/>
      <c r="GRV44" s="212"/>
      <c r="GRW44" s="212"/>
      <c r="GRX44" s="212"/>
      <c r="GRY44" s="212"/>
      <c r="GRZ44" s="212"/>
      <c r="GSA44" s="212"/>
      <c r="GSB44" s="212"/>
      <c r="GSC44" s="212"/>
      <c r="GSD44" s="212"/>
      <c r="GSE44" s="212"/>
      <c r="GSF44" s="212"/>
      <c r="GSG44" s="212"/>
      <c r="GSH44" s="212"/>
      <c r="GSI44" s="212"/>
      <c r="GSJ44" s="212"/>
      <c r="GSK44" s="212"/>
      <c r="GSL44" s="212"/>
      <c r="GSM44" s="212"/>
      <c r="GSN44" s="212"/>
      <c r="GSO44" s="212"/>
      <c r="GSP44" s="212"/>
      <c r="GSQ44" s="212"/>
      <c r="GSR44" s="212"/>
      <c r="GSS44" s="212"/>
      <c r="GST44" s="212"/>
      <c r="GSU44" s="212"/>
      <c r="GSV44" s="212"/>
      <c r="GSW44" s="212"/>
      <c r="GSX44" s="212"/>
      <c r="GSY44" s="212"/>
      <c r="GSZ44" s="212"/>
      <c r="GTA44" s="212"/>
      <c r="GTB44" s="212"/>
      <c r="GTC44" s="212"/>
      <c r="GTD44" s="212"/>
      <c r="GTE44" s="212"/>
      <c r="GTF44" s="212"/>
      <c r="GTG44" s="212"/>
      <c r="GTH44" s="212"/>
      <c r="GTI44" s="212"/>
      <c r="GTJ44" s="212"/>
      <c r="GTK44" s="212"/>
      <c r="GTL44" s="212"/>
      <c r="GTM44" s="212"/>
      <c r="GTN44" s="212"/>
      <c r="GTO44" s="212"/>
      <c r="GTP44" s="212"/>
      <c r="GTQ44" s="212"/>
      <c r="GTR44" s="212"/>
      <c r="GTS44" s="212"/>
      <c r="GTT44" s="212"/>
      <c r="GTU44" s="212"/>
      <c r="GTV44" s="212"/>
      <c r="GTW44" s="212"/>
      <c r="GTX44" s="212"/>
      <c r="GTY44" s="212"/>
      <c r="GTZ44" s="212"/>
      <c r="GUA44" s="212"/>
      <c r="GUB44" s="212"/>
      <c r="GUC44" s="212"/>
      <c r="GUD44" s="212"/>
      <c r="GUE44" s="212"/>
      <c r="GUF44" s="212"/>
      <c r="GUG44" s="212"/>
      <c r="GUH44" s="212"/>
      <c r="GUI44" s="212"/>
      <c r="GUJ44" s="212"/>
      <c r="GUK44" s="212"/>
      <c r="GUL44" s="212"/>
      <c r="GUM44" s="212"/>
      <c r="GUN44" s="212"/>
      <c r="GUO44" s="212"/>
      <c r="GUP44" s="212"/>
      <c r="GUQ44" s="212"/>
      <c r="GUR44" s="212"/>
      <c r="GUS44" s="212"/>
      <c r="GUT44" s="212"/>
      <c r="GUU44" s="212"/>
      <c r="GUV44" s="212"/>
      <c r="GUW44" s="212"/>
      <c r="GUX44" s="212"/>
      <c r="GUY44" s="212"/>
      <c r="GUZ44" s="212"/>
      <c r="GVA44" s="212"/>
      <c r="GVB44" s="212"/>
      <c r="GVC44" s="212"/>
      <c r="GVD44" s="212"/>
      <c r="GVE44" s="212"/>
      <c r="GVF44" s="212"/>
      <c r="GVG44" s="212"/>
      <c r="GVH44" s="212"/>
      <c r="GVI44" s="212"/>
      <c r="GVJ44" s="212"/>
      <c r="GVK44" s="212"/>
      <c r="GVL44" s="212"/>
      <c r="GVM44" s="212"/>
      <c r="GVN44" s="212"/>
      <c r="GVO44" s="212"/>
      <c r="GVP44" s="212"/>
      <c r="GVQ44" s="212"/>
      <c r="GVR44" s="212"/>
      <c r="GVS44" s="212"/>
      <c r="GVT44" s="212"/>
      <c r="GVU44" s="212"/>
      <c r="GVV44" s="212"/>
      <c r="GVW44" s="212"/>
      <c r="GVX44" s="212"/>
      <c r="GVY44" s="212"/>
      <c r="GVZ44" s="212"/>
      <c r="GWA44" s="212"/>
      <c r="GWB44" s="212"/>
      <c r="GWC44" s="212"/>
      <c r="GWD44" s="212"/>
      <c r="GWE44" s="212"/>
      <c r="GWF44" s="212"/>
      <c r="GWG44" s="212"/>
      <c r="GWH44" s="212"/>
      <c r="GWI44" s="212"/>
      <c r="GWJ44" s="212"/>
      <c r="GWK44" s="212"/>
      <c r="GWL44" s="212"/>
      <c r="GWM44" s="212"/>
      <c r="GWN44" s="212"/>
      <c r="GWO44" s="212"/>
      <c r="GWP44" s="212"/>
      <c r="GWQ44" s="212"/>
      <c r="GWR44" s="212"/>
      <c r="GWS44" s="212"/>
      <c r="GWT44" s="212"/>
      <c r="GWU44" s="212"/>
      <c r="GWV44" s="212"/>
      <c r="GWW44" s="212"/>
      <c r="GWX44" s="212"/>
      <c r="GWY44" s="212"/>
      <c r="GWZ44" s="212"/>
      <c r="GXA44" s="212"/>
      <c r="GXB44" s="212"/>
      <c r="GXC44" s="212"/>
      <c r="GXD44" s="212"/>
      <c r="GXE44" s="212"/>
      <c r="GXF44" s="212"/>
      <c r="GXG44" s="212"/>
      <c r="GXH44" s="212"/>
      <c r="GXI44" s="212"/>
      <c r="GXJ44" s="212"/>
      <c r="GXK44" s="212"/>
      <c r="GXL44" s="212"/>
      <c r="GXM44" s="212"/>
      <c r="GXN44" s="212"/>
      <c r="GXO44" s="212"/>
      <c r="GXP44" s="212"/>
      <c r="GXQ44" s="212"/>
      <c r="GXR44" s="212"/>
      <c r="GXS44" s="212"/>
      <c r="GXT44" s="212"/>
      <c r="GXU44" s="212"/>
      <c r="GXV44" s="212"/>
      <c r="GXW44" s="212"/>
      <c r="GXX44" s="212"/>
      <c r="GXY44" s="212"/>
      <c r="GXZ44" s="212"/>
      <c r="GYA44" s="212"/>
      <c r="GYB44" s="212"/>
      <c r="GYC44" s="212"/>
      <c r="GYD44" s="212"/>
      <c r="GYE44" s="212"/>
      <c r="GYF44" s="212"/>
      <c r="GYG44" s="212"/>
      <c r="GYH44" s="212"/>
      <c r="GYI44" s="212"/>
      <c r="GYJ44" s="212"/>
      <c r="GYK44" s="212"/>
      <c r="GYL44" s="212"/>
      <c r="GYM44" s="212"/>
      <c r="GYN44" s="212"/>
      <c r="GYO44" s="212"/>
      <c r="GYP44" s="212"/>
      <c r="GYQ44" s="212"/>
      <c r="GYR44" s="212"/>
      <c r="GYS44" s="212"/>
      <c r="GYT44" s="212"/>
      <c r="GYU44" s="212"/>
      <c r="GYV44" s="212"/>
      <c r="GYW44" s="212"/>
      <c r="GYX44" s="212"/>
      <c r="GYY44" s="212"/>
      <c r="GYZ44" s="212"/>
      <c r="GZA44" s="212"/>
      <c r="GZB44" s="212"/>
      <c r="GZC44" s="212"/>
      <c r="GZD44" s="212"/>
      <c r="GZE44" s="212"/>
      <c r="GZF44" s="212"/>
      <c r="GZG44" s="212"/>
      <c r="GZH44" s="212"/>
      <c r="GZI44" s="212"/>
      <c r="GZJ44" s="212"/>
      <c r="GZK44" s="212"/>
      <c r="GZL44" s="212"/>
      <c r="GZM44" s="212"/>
      <c r="GZN44" s="212"/>
      <c r="GZO44" s="212"/>
      <c r="GZP44" s="212"/>
      <c r="GZQ44" s="212"/>
      <c r="GZR44" s="212"/>
      <c r="GZS44" s="212"/>
      <c r="GZT44" s="212"/>
      <c r="GZU44" s="212"/>
      <c r="GZV44" s="212"/>
      <c r="GZW44" s="212"/>
      <c r="GZX44" s="212"/>
      <c r="GZY44" s="212"/>
      <c r="GZZ44" s="212"/>
      <c r="HAA44" s="212"/>
      <c r="HAB44" s="212"/>
      <c r="HAC44" s="212"/>
      <c r="HAD44" s="212"/>
      <c r="HAE44" s="212"/>
      <c r="HAF44" s="212"/>
      <c r="HAG44" s="212"/>
      <c r="HAH44" s="212"/>
      <c r="HAI44" s="212"/>
      <c r="HAJ44" s="212"/>
      <c r="HAK44" s="212"/>
      <c r="HAL44" s="212"/>
      <c r="HAM44" s="212"/>
      <c r="HAN44" s="212"/>
      <c r="HAO44" s="212"/>
      <c r="HAP44" s="212"/>
      <c r="HAQ44" s="212"/>
      <c r="HAR44" s="212"/>
      <c r="HAS44" s="212"/>
      <c r="HAT44" s="212"/>
      <c r="HAU44" s="212"/>
      <c r="HAV44" s="212"/>
      <c r="HAW44" s="212"/>
      <c r="HAX44" s="212"/>
      <c r="HAY44" s="212"/>
      <c r="HAZ44" s="212"/>
      <c r="HBA44" s="212"/>
      <c r="HBB44" s="212"/>
      <c r="HBC44" s="212"/>
      <c r="HBD44" s="212"/>
      <c r="HBE44" s="212"/>
      <c r="HBF44" s="212"/>
      <c r="HBG44" s="212"/>
      <c r="HBH44" s="212"/>
      <c r="HBI44" s="212"/>
      <c r="HBJ44" s="212"/>
      <c r="HBK44" s="212"/>
      <c r="HBL44" s="212"/>
      <c r="HBM44" s="212"/>
      <c r="HBN44" s="212"/>
      <c r="HBO44" s="212"/>
      <c r="HBP44" s="212"/>
      <c r="HBQ44" s="212"/>
      <c r="HBR44" s="212"/>
      <c r="HBS44" s="212"/>
      <c r="HBT44" s="212"/>
      <c r="HBU44" s="212"/>
      <c r="HBV44" s="212"/>
      <c r="HBW44" s="212"/>
      <c r="HBX44" s="212"/>
      <c r="HBY44" s="212"/>
      <c r="HBZ44" s="212"/>
      <c r="HCA44" s="212"/>
      <c r="HCB44" s="212"/>
      <c r="HCC44" s="212"/>
      <c r="HCD44" s="212"/>
      <c r="HCE44" s="212"/>
      <c r="HCF44" s="212"/>
      <c r="HCG44" s="212"/>
      <c r="HCH44" s="212"/>
      <c r="HCI44" s="212"/>
      <c r="HCJ44" s="212"/>
      <c r="HCK44" s="212"/>
      <c r="HCL44" s="212"/>
      <c r="HCM44" s="212"/>
      <c r="HCN44" s="212"/>
      <c r="HCO44" s="212"/>
      <c r="HCP44" s="212"/>
      <c r="HCQ44" s="212"/>
      <c r="HCR44" s="212"/>
      <c r="HCS44" s="212"/>
      <c r="HCT44" s="212"/>
      <c r="HCU44" s="212"/>
      <c r="HCV44" s="212"/>
      <c r="HCW44" s="212"/>
      <c r="HCX44" s="212"/>
      <c r="HCY44" s="212"/>
      <c r="HCZ44" s="212"/>
      <c r="HDA44" s="212"/>
      <c r="HDB44" s="212"/>
      <c r="HDC44" s="212"/>
      <c r="HDD44" s="212"/>
      <c r="HDE44" s="212"/>
      <c r="HDF44" s="212"/>
      <c r="HDG44" s="212"/>
      <c r="HDH44" s="212"/>
      <c r="HDI44" s="212"/>
      <c r="HDJ44" s="212"/>
      <c r="HDK44" s="212"/>
      <c r="HDL44" s="212"/>
      <c r="HDM44" s="212"/>
      <c r="HDN44" s="212"/>
      <c r="HDO44" s="212"/>
      <c r="HDP44" s="212"/>
      <c r="HDQ44" s="212"/>
      <c r="HDR44" s="212"/>
      <c r="HDS44" s="212"/>
      <c r="HDT44" s="212"/>
      <c r="HDU44" s="212"/>
      <c r="HDV44" s="212"/>
      <c r="HDW44" s="212"/>
      <c r="HDX44" s="212"/>
      <c r="HDY44" s="212"/>
      <c r="HDZ44" s="212"/>
      <c r="HEA44" s="212"/>
      <c r="HEB44" s="212"/>
      <c r="HEC44" s="212"/>
      <c r="HED44" s="212"/>
      <c r="HEE44" s="212"/>
      <c r="HEF44" s="212"/>
      <c r="HEG44" s="212"/>
      <c r="HEH44" s="212"/>
      <c r="HEI44" s="212"/>
      <c r="HEJ44" s="212"/>
      <c r="HEK44" s="212"/>
      <c r="HEL44" s="212"/>
      <c r="HEM44" s="212"/>
      <c r="HEN44" s="212"/>
      <c r="HEO44" s="212"/>
      <c r="HEP44" s="212"/>
      <c r="HEQ44" s="212"/>
      <c r="HER44" s="212"/>
      <c r="HES44" s="212"/>
      <c r="HET44" s="212"/>
      <c r="HEU44" s="212"/>
      <c r="HEV44" s="212"/>
      <c r="HEW44" s="212"/>
      <c r="HEX44" s="212"/>
      <c r="HEY44" s="212"/>
      <c r="HEZ44" s="212"/>
      <c r="HFA44" s="212"/>
      <c r="HFB44" s="212"/>
      <c r="HFC44" s="212"/>
      <c r="HFD44" s="212"/>
      <c r="HFE44" s="212"/>
      <c r="HFF44" s="212"/>
      <c r="HFG44" s="212"/>
      <c r="HFH44" s="212"/>
      <c r="HFI44" s="212"/>
      <c r="HFJ44" s="212"/>
      <c r="HFK44" s="212"/>
      <c r="HFL44" s="212"/>
      <c r="HFM44" s="212"/>
      <c r="HFN44" s="212"/>
      <c r="HFO44" s="212"/>
      <c r="HFP44" s="212"/>
      <c r="HFQ44" s="212"/>
      <c r="HFR44" s="212"/>
      <c r="HFS44" s="212"/>
      <c r="HFT44" s="212"/>
      <c r="HFU44" s="212"/>
      <c r="HFV44" s="212"/>
      <c r="HFW44" s="212"/>
      <c r="HFX44" s="212"/>
      <c r="HFY44" s="212"/>
      <c r="HFZ44" s="212"/>
      <c r="HGA44" s="212"/>
      <c r="HGB44" s="212"/>
      <c r="HGC44" s="212"/>
      <c r="HGD44" s="212"/>
      <c r="HGE44" s="212"/>
      <c r="HGF44" s="212"/>
      <c r="HGG44" s="212"/>
      <c r="HGH44" s="212"/>
      <c r="HGI44" s="212"/>
      <c r="HGJ44" s="212"/>
      <c r="HGK44" s="212"/>
      <c r="HGL44" s="212"/>
      <c r="HGM44" s="212"/>
      <c r="HGN44" s="212"/>
      <c r="HGO44" s="212"/>
      <c r="HGP44" s="212"/>
      <c r="HGQ44" s="212"/>
      <c r="HGR44" s="212"/>
      <c r="HGS44" s="212"/>
      <c r="HGT44" s="212"/>
      <c r="HGU44" s="212"/>
      <c r="HGV44" s="212"/>
      <c r="HGW44" s="212"/>
      <c r="HGX44" s="212"/>
      <c r="HGY44" s="212"/>
      <c r="HGZ44" s="212"/>
      <c r="HHA44" s="212"/>
      <c r="HHB44" s="212"/>
      <c r="HHC44" s="212"/>
      <c r="HHD44" s="212"/>
      <c r="HHE44" s="212"/>
      <c r="HHF44" s="212"/>
      <c r="HHG44" s="212"/>
      <c r="HHH44" s="212"/>
      <c r="HHI44" s="212"/>
      <c r="HHJ44" s="212"/>
      <c r="HHK44" s="212"/>
      <c r="HHL44" s="212"/>
      <c r="HHM44" s="212"/>
      <c r="HHN44" s="212"/>
      <c r="HHO44" s="212"/>
      <c r="HHP44" s="212"/>
      <c r="HHQ44" s="212"/>
      <c r="HHR44" s="212"/>
      <c r="HHS44" s="212"/>
      <c r="HHT44" s="212"/>
      <c r="HHU44" s="212"/>
      <c r="HHV44" s="212"/>
      <c r="HHW44" s="212"/>
      <c r="HHX44" s="212"/>
      <c r="HHY44" s="212"/>
      <c r="HHZ44" s="212"/>
      <c r="HIA44" s="212"/>
      <c r="HIB44" s="212"/>
      <c r="HIC44" s="212"/>
      <c r="HID44" s="212"/>
      <c r="HIE44" s="212"/>
      <c r="HIF44" s="212"/>
      <c r="HIG44" s="212"/>
      <c r="HIH44" s="212"/>
      <c r="HII44" s="212"/>
      <c r="HIJ44" s="212"/>
      <c r="HIK44" s="212"/>
      <c r="HIL44" s="212"/>
      <c r="HIM44" s="212"/>
      <c r="HIN44" s="212"/>
      <c r="HIO44" s="212"/>
      <c r="HIP44" s="212"/>
      <c r="HIQ44" s="212"/>
      <c r="HIR44" s="212"/>
      <c r="HIS44" s="212"/>
      <c r="HIT44" s="212"/>
      <c r="HIU44" s="212"/>
      <c r="HIV44" s="212"/>
      <c r="HIW44" s="212"/>
      <c r="HIX44" s="212"/>
      <c r="HIY44" s="212"/>
      <c r="HIZ44" s="212"/>
      <c r="HJA44" s="212"/>
      <c r="HJB44" s="212"/>
      <c r="HJC44" s="212"/>
      <c r="HJD44" s="212"/>
      <c r="HJE44" s="212"/>
      <c r="HJF44" s="212"/>
      <c r="HJG44" s="212"/>
      <c r="HJH44" s="212"/>
      <c r="HJI44" s="212"/>
      <c r="HJJ44" s="212"/>
      <c r="HJK44" s="212"/>
      <c r="HJL44" s="212"/>
      <c r="HJM44" s="212"/>
      <c r="HJN44" s="212"/>
      <c r="HJO44" s="212"/>
      <c r="HJP44" s="212"/>
      <c r="HJQ44" s="212"/>
      <c r="HJR44" s="212"/>
      <c r="HJS44" s="212"/>
      <c r="HJT44" s="212"/>
      <c r="HJU44" s="212"/>
      <c r="HJV44" s="212"/>
      <c r="HJW44" s="212"/>
      <c r="HJX44" s="212"/>
      <c r="HJY44" s="212"/>
      <c r="HJZ44" s="212"/>
      <c r="HKA44" s="212"/>
      <c r="HKB44" s="212"/>
      <c r="HKC44" s="212"/>
      <c r="HKD44" s="212"/>
      <c r="HKE44" s="212"/>
      <c r="HKF44" s="212"/>
      <c r="HKG44" s="212"/>
      <c r="HKH44" s="212"/>
      <c r="HKI44" s="212"/>
      <c r="HKJ44" s="212"/>
      <c r="HKK44" s="212"/>
      <c r="HKL44" s="212"/>
      <c r="HKM44" s="212"/>
      <c r="HKN44" s="212"/>
      <c r="HKO44" s="212"/>
      <c r="HKP44" s="212"/>
      <c r="HKQ44" s="212"/>
      <c r="HKR44" s="212"/>
      <c r="HKS44" s="212"/>
      <c r="HKT44" s="212"/>
      <c r="HKU44" s="212"/>
      <c r="HKV44" s="212"/>
      <c r="HKW44" s="212"/>
      <c r="HKX44" s="212"/>
      <c r="HKY44" s="212"/>
      <c r="HKZ44" s="212"/>
      <c r="HLA44" s="212"/>
      <c r="HLB44" s="212"/>
      <c r="HLC44" s="212"/>
      <c r="HLD44" s="212"/>
      <c r="HLE44" s="212"/>
      <c r="HLF44" s="212"/>
      <c r="HLG44" s="212"/>
      <c r="HLH44" s="212"/>
      <c r="HLI44" s="212"/>
      <c r="HLJ44" s="212"/>
      <c r="HLK44" s="212"/>
      <c r="HLL44" s="212"/>
      <c r="HLM44" s="212"/>
      <c r="HLN44" s="212"/>
      <c r="HLO44" s="212"/>
      <c r="HLP44" s="212"/>
      <c r="HLQ44" s="212"/>
      <c r="HLR44" s="212"/>
      <c r="HLS44" s="212"/>
      <c r="HLT44" s="212"/>
      <c r="HLU44" s="212"/>
      <c r="HLV44" s="212"/>
      <c r="HLW44" s="212"/>
      <c r="HLX44" s="212"/>
      <c r="HLY44" s="212"/>
      <c r="HLZ44" s="212"/>
      <c r="HMA44" s="212"/>
      <c r="HMB44" s="212"/>
      <c r="HMC44" s="212"/>
      <c r="HMD44" s="212"/>
      <c r="HME44" s="212"/>
      <c r="HMF44" s="212"/>
      <c r="HMG44" s="212"/>
      <c r="HMH44" s="212"/>
      <c r="HMI44" s="212"/>
      <c r="HMJ44" s="212"/>
      <c r="HMK44" s="212"/>
      <c r="HML44" s="212"/>
      <c r="HMM44" s="212"/>
      <c r="HMN44" s="212"/>
      <c r="HMO44" s="212"/>
      <c r="HMP44" s="212"/>
      <c r="HMQ44" s="212"/>
      <c r="HMR44" s="212"/>
      <c r="HMS44" s="212"/>
      <c r="HMT44" s="212"/>
      <c r="HMU44" s="212"/>
      <c r="HMV44" s="212"/>
      <c r="HMW44" s="212"/>
      <c r="HMX44" s="212"/>
      <c r="HMY44" s="212"/>
      <c r="HMZ44" s="212"/>
      <c r="HNA44" s="212"/>
      <c r="HNB44" s="212"/>
      <c r="HNC44" s="212"/>
      <c r="HND44" s="212"/>
      <c r="HNE44" s="212"/>
      <c r="HNF44" s="212"/>
      <c r="HNG44" s="212"/>
      <c r="HNH44" s="212"/>
      <c r="HNI44" s="212"/>
      <c r="HNJ44" s="212"/>
      <c r="HNK44" s="212"/>
      <c r="HNL44" s="212"/>
      <c r="HNM44" s="212"/>
      <c r="HNN44" s="212"/>
      <c r="HNO44" s="212"/>
      <c r="HNP44" s="212"/>
      <c r="HNQ44" s="212"/>
      <c r="HNR44" s="212"/>
      <c r="HNS44" s="212"/>
      <c r="HNT44" s="212"/>
      <c r="HNU44" s="212"/>
      <c r="HNV44" s="212"/>
      <c r="HNW44" s="212"/>
      <c r="HNX44" s="212"/>
      <c r="HNY44" s="212"/>
      <c r="HNZ44" s="212"/>
      <c r="HOA44" s="212"/>
      <c r="HOB44" s="212"/>
      <c r="HOC44" s="212"/>
      <c r="HOD44" s="212"/>
      <c r="HOE44" s="212"/>
      <c r="HOF44" s="212"/>
      <c r="HOG44" s="212"/>
      <c r="HOH44" s="212"/>
      <c r="HOI44" s="212"/>
      <c r="HOJ44" s="212"/>
      <c r="HOK44" s="212"/>
      <c r="HOL44" s="212"/>
      <c r="HOM44" s="212"/>
      <c r="HON44" s="212"/>
      <c r="HOO44" s="212"/>
      <c r="HOP44" s="212"/>
      <c r="HOQ44" s="212"/>
      <c r="HOR44" s="212"/>
      <c r="HOS44" s="212"/>
      <c r="HOT44" s="212"/>
      <c r="HOU44" s="212"/>
      <c r="HOV44" s="212"/>
      <c r="HOW44" s="212"/>
      <c r="HOX44" s="212"/>
      <c r="HOY44" s="212"/>
      <c r="HOZ44" s="212"/>
      <c r="HPA44" s="212"/>
      <c r="HPB44" s="212"/>
      <c r="HPC44" s="212"/>
      <c r="HPD44" s="212"/>
      <c r="HPE44" s="212"/>
      <c r="HPF44" s="212"/>
      <c r="HPG44" s="212"/>
      <c r="HPH44" s="212"/>
      <c r="HPI44" s="212"/>
      <c r="HPJ44" s="212"/>
      <c r="HPK44" s="212"/>
      <c r="HPL44" s="212"/>
      <c r="HPM44" s="212"/>
      <c r="HPN44" s="212"/>
      <c r="HPO44" s="212"/>
      <c r="HPP44" s="212"/>
      <c r="HPQ44" s="212"/>
      <c r="HPR44" s="212"/>
      <c r="HPS44" s="212"/>
      <c r="HPT44" s="212"/>
      <c r="HPU44" s="212"/>
      <c r="HPV44" s="212"/>
      <c r="HPW44" s="212"/>
      <c r="HPX44" s="212"/>
      <c r="HPY44" s="212"/>
      <c r="HPZ44" s="212"/>
      <c r="HQA44" s="212"/>
      <c r="HQB44" s="212"/>
      <c r="HQC44" s="212"/>
      <c r="HQD44" s="212"/>
      <c r="HQE44" s="212"/>
      <c r="HQF44" s="212"/>
      <c r="HQG44" s="212"/>
      <c r="HQH44" s="212"/>
      <c r="HQI44" s="212"/>
      <c r="HQJ44" s="212"/>
      <c r="HQK44" s="212"/>
      <c r="HQL44" s="212"/>
      <c r="HQM44" s="212"/>
      <c r="HQN44" s="212"/>
      <c r="HQO44" s="212"/>
      <c r="HQP44" s="212"/>
      <c r="HQQ44" s="212"/>
      <c r="HQR44" s="212"/>
      <c r="HQS44" s="212"/>
      <c r="HQT44" s="212"/>
      <c r="HQU44" s="212"/>
      <c r="HQV44" s="212"/>
      <c r="HQW44" s="212"/>
      <c r="HQX44" s="212"/>
      <c r="HQY44" s="212"/>
      <c r="HQZ44" s="212"/>
      <c r="HRA44" s="212"/>
      <c r="HRB44" s="212"/>
      <c r="HRC44" s="212"/>
      <c r="HRD44" s="212"/>
      <c r="HRE44" s="212"/>
      <c r="HRF44" s="212"/>
      <c r="HRG44" s="212"/>
      <c r="HRH44" s="212"/>
      <c r="HRI44" s="212"/>
      <c r="HRJ44" s="212"/>
      <c r="HRK44" s="212"/>
      <c r="HRL44" s="212"/>
      <c r="HRM44" s="212"/>
      <c r="HRN44" s="212"/>
      <c r="HRO44" s="212"/>
      <c r="HRP44" s="212"/>
      <c r="HRQ44" s="212"/>
      <c r="HRR44" s="212"/>
      <c r="HRS44" s="212"/>
      <c r="HRT44" s="212"/>
      <c r="HRU44" s="212"/>
      <c r="HRV44" s="212"/>
      <c r="HRW44" s="212"/>
      <c r="HRX44" s="212"/>
      <c r="HRY44" s="212"/>
      <c r="HRZ44" s="212"/>
      <c r="HSA44" s="212"/>
      <c r="HSB44" s="212"/>
      <c r="HSC44" s="212"/>
      <c r="HSD44" s="212"/>
      <c r="HSE44" s="212"/>
      <c r="HSF44" s="212"/>
      <c r="HSG44" s="212"/>
      <c r="HSH44" s="212"/>
      <c r="HSI44" s="212"/>
      <c r="HSJ44" s="212"/>
      <c r="HSK44" s="212"/>
      <c r="HSL44" s="212"/>
      <c r="HSM44" s="212"/>
      <c r="HSN44" s="212"/>
      <c r="HSO44" s="212"/>
      <c r="HSP44" s="212"/>
      <c r="HSQ44" s="212"/>
      <c r="HSR44" s="212"/>
      <c r="HSS44" s="212"/>
      <c r="HST44" s="212"/>
      <c r="HSU44" s="212"/>
      <c r="HSV44" s="212"/>
      <c r="HSW44" s="212"/>
      <c r="HSX44" s="212"/>
      <c r="HSY44" s="212"/>
      <c r="HSZ44" s="212"/>
      <c r="HTA44" s="212"/>
      <c r="HTB44" s="212"/>
      <c r="HTC44" s="212"/>
      <c r="HTD44" s="212"/>
      <c r="HTE44" s="212"/>
      <c r="HTF44" s="212"/>
      <c r="HTG44" s="212"/>
      <c r="HTH44" s="212"/>
      <c r="HTI44" s="212"/>
      <c r="HTJ44" s="212"/>
      <c r="HTK44" s="212"/>
      <c r="HTL44" s="212"/>
      <c r="HTM44" s="212"/>
      <c r="HTN44" s="212"/>
      <c r="HTO44" s="212"/>
      <c r="HTP44" s="212"/>
      <c r="HTQ44" s="212"/>
      <c r="HTR44" s="212"/>
      <c r="HTS44" s="212"/>
      <c r="HTT44" s="212"/>
      <c r="HTU44" s="212"/>
      <c r="HTV44" s="212"/>
      <c r="HTW44" s="212"/>
      <c r="HTX44" s="212"/>
      <c r="HTY44" s="212"/>
      <c r="HTZ44" s="212"/>
      <c r="HUA44" s="212"/>
      <c r="HUB44" s="212"/>
      <c r="HUC44" s="212"/>
      <c r="HUD44" s="212"/>
      <c r="HUE44" s="212"/>
      <c r="HUF44" s="212"/>
      <c r="HUG44" s="212"/>
      <c r="HUH44" s="212"/>
      <c r="HUI44" s="212"/>
      <c r="HUJ44" s="212"/>
      <c r="HUK44" s="212"/>
      <c r="HUL44" s="212"/>
      <c r="HUM44" s="212"/>
      <c r="HUN44" s="212"/>
      <c r="HUO44" s="212"/>
      <c r="HUP44" s="212"/>
      <c r="HUQ44" s="212"/>
      <c r="HUR44" s="212"/>
      <c r="HUS44" s="212"/>
      <c r="HUT44" s="212"/>
      <c r="HUU44" s="212"/>
      <c r="HUV44" s="212"/>
      <c r="HUW44" s="212"/>
      <c r="HUX44" s="212"/>
      <c r="HUY44" s="212"/>
      <c r="HUZ44" s="212"/>
      <c r="HVA44" s="212"/>
      <c r="HVB44" s="212"/>
      <c r="HVC44" s="212"/>
      <c r="HVD44" s="212"/>
      <c r="HVE44" s="212"/>
      <c r="HVF44" s="212"/>
      <c r="HVG44" s="212"/>
      <c r="HVH44" s="212"/>
      <c r="HVI44" s="212"/>
      <c r="HVJ44" s="212"/>
      <c r="HVK44" s="212"/>
      <c r="HVL44" s="212"/>
      <c r="HVM44" s="212"/>
      <c r="HVN44" s="212"/>
      <c r="HVO44" s="212"/>
      <c r="HVP44" s="212"/>
      <c r="HVQ44" s="212"/>
      <c r="HVR44" s="212"/>
      <c r="HVS44" s="212"/>
      <c r="HVT44" s="212"/>
      <c r="HVU44" s="212"/>
      <c r="HVV44" s="212"/>
      <c r="HVW44" s="212"/>
      <c r="HVX44" s="212"/>
      <c r="HVY44" s="212"/>
      <c r="HVZ44" s="212"/>
      <c r="HWA44" s="212"/>
      <c r="HWB44" s="212"/>
      <c r="HWC44" s="212"/>
      <c r="HWD44" s="212"/>
      <c r="HWE44" s="212"/>
      <c r="HWF44" s="212"/>
      <c r="HWG44" s="212"/>
      <c r="HWH44" s="212"/>
      <c r="HWI44" s="212"/>
      <c r="HWJ44" s="212"/>
      <c r="HWK44" s="212"/>
      <c r="HWL44" s="212"/>
      <c r="HWM44" s="212"/>
      <c r="HWN44" s="212"/>
      <c r="HWO44" s="212"/>
      <c r="HWP44" s="212"/>
      <c r="HWQ44" s="212"/>
      <c r="HWR44" s="212"/>
      <c r="HWS44" s="212"/>
      <c r="HWT44" s="212"/>
      <c r="HWU44" s="212"/>
      <c r="HWV44" s="212"/>
      <c r="HWW44" s="212"/>
      <c r="HWX44" s="212"/>
      <c r="HWY44" s="212"/>
      <c r="HWZ44" s="212"/>
      <c r="HXA44" s="212"/>
      <c r="HXB44" s="212"/>
      <c r="HXC44" s="212"/>
      <c r="HXD44" s="212"/>
      <c r="HXE44" s="212"/>
      <c r="HXF44" s="212"/>
      <c r="HXG44" s="212"/>
      <c r="HXH44" s="212"/>
      <c r="HXI44" s="212"/>
      <c r="HXJ44" s="212"/>
      <c r="HXK44" s="212"/>
      <c r="HXL44" s="212"/>
      <c r="HXM44" s="212"/>
      <c r="HXN44" s="212"/>
      <c r="HXO44" s="212"/>
      <c r="HXP44" s="212"/>
      <c r="HXQ44" s="212"/>
      <c r="HXR44" s="212"/>
      <c r="HXS44" s="212"/>
      <c r="HXT44" s="212"/>
      <c r="HXU44" s="212"/>
      <c r="HXV44" s="212"/>
      <c r="HXW44" s="212"/>
      <c r="HXX44" s="212"/>
      <c r="HXY44" s="212"/>
      <c r="HXZ44" s="212"/>
      <c r="HYA44" s="212"/>
      <c r="HYB44" s="212"/>
      <c r="HYC44" s="212"/>
      <c r="HYD44" s="212"/>
      <c r="HYE44" s="212"/>
      <c r="HYF44" s="212"/>
      <c r="HYG44" s="212"/>
      <c r="HYH44" s="212"/>
      <c r="HYI44" s="212"/>
      <c r="HYJ44" s="212"/>
      <c r="HYK44" s="212"/>
      <c r="HYL44" s="212"/>
      <c r="HYM44" s="212"/>
      <c r="HYN44" s="212"/>
      <c r="HYO44" s="212"/>
      <c r="HYP44" s="212"/>
      <c r="HYQ44" s="212"/>
      <c r="HYR44" s="212"/>
      <c r="HYS44" s="212"/>
      <c r="HYT44" s="212"/>
      <c r="HYU44" s="212"/>
      <c r="HYV44" s="212"/>
      <c r="HYW44" s="212"/>
      <c r="HYX44" s="212"/>
      <c r="HYY44" s="212"/>
      <c r="HYZ44" s="212"/>
      <c r="HZA44" s="212"/>
      <c r="HZB44" s="212"/>
      <c r="HZC44" s="212"/>
      <c r="HZD44" s="212"/>
      <c r="HZE44" s="212"/>
      <c r="HZF44" s="212"/>
      <c r="HZG44" s="212"/>
      <c r="HZH44" s="212"/>
      <c r="HZI44" s="212"/>
      <c r="HZJ44" s="212"/>
      <c r="HZK44" s="212"/>
      <c r="HZL44" s="212"/>
      <c r="HZM44" s="212"/>
      <c r="HZN44" s="212"/>
      <c r="HZO44" s="212"/>
      <c r="HZP44" s="212"/>
      <c r="HZQ44" s="212"/>
      <c r="HZR44" s="212"/>
      <c r="HZS44" s="212"/>
      <c r="HZT44" s="212"/>
      <c r="HZU44" s="212"/>
      <c r="HZV44" s="212"/>
      <c r="HZW44" s="212"/>
      <c r="HZX44" s="212"/>
      <c r="HZY44" s="212"/>
      <c r="HZZ44" s="212"/>
      <c r="IAA44" s="212"/>
      <c r="IAB44" s="212"/>
      <c r="IAC44" s="212"/>
      <c r="IAD44" s="212"/>
      <c r="IAE44" s="212"/>
      <c r="IAF44" s="212"/>
      <c r="IAG44" s="212"/>
      <c r="IAH44" s="212"/>
      <c r="IAI44" s="212"/>
      <c r="IAJ44" s="212"/>
      <c r="IAK44" s="212"/>
      <c r="IAL44" s="212"/>
      <c r="IAM44" s="212"/>
      <c r="IAN44" s="212"/>
      <c r="IAO44" s="212"/>
      <c r="IAP44" s="212"/>
      <c r="IAQ44" s="212"/>
      <c r="IAR44" s="212"/>
      <c r="IAS44" s="212"/>
      <c r="IAT44" s="212"/>
      <c r="IAU44" s="212"/>
      <c r="IAV44" s="212"/>
      <c r="IAW44" s="212"/>
      <c r="IAX44" s="212"/>
      <c r="IAY44" s="212"/>
      <c r="IAZ44" s="212"/>
      <c r="IBA44" s="212"/>
      <c r="IBB44" s="212"/>
      <c r="IBC44" s="212"/>
      <c r="IBD44" s="212"/>
      <c r="IBE44" s="212"/>
      <c r="IBF44" s="212"/>
      <c r="IBG44" s="212"/>
      <c r="IBH44" s="212"/>
      <c r="IBI44" s="212"/>
      <c r="IBJ44" s="212"/>
      <c r="IBK44" s="212"/>
      <c r="IBL44" s="212"/>
      <c r="IBM44" s="212"/>
      <c r="IBN44" s="212"/>
      <c r="IBO44" s="212"/>
      <c r="IBP44" s="212"/>
      <c r="IBQ44" s="212"/>
      <c r="IBR44" s="212"/>
      <c r="IBS44" s="212"/>
      <c r="IBT44" s="212"/>
      <c r="IBU44" s="212"/>
      <c r="IBV44" s="212"/>
      <c r="IBW44" s="212"/>
      <c r="IBX44" s="212"/>
      <c r="IBY44" s="212"/>
      <c r="IBZ44" s="212"/>
      <c r="ICA44" s="212"/>
      <c r="ICB44" s="212"/>
      <c r="ICC44" s="212"/>
      <c r="ICD44" s="212"/>
      <c r="ICE44" s="212"/>
      <c r="ICF44" s="212"/>
      <c r="ICG44" s="212"/>
      <c r="ICH44" s="212"/>
      <c r="ICI44" s="212"/>
      <c r="ICJ44" s="212"/>
      <c r="ICK44" s="212"/>
      <c r="ICL44" s="212"/>
      <c r="ICM44" s="212"/>
      <c r="ICN44" s="212"/>
      <c r="ICO44" s="212"/>
      <c r="ICP44" s="212"/>
      <c r="ICQ44" s="212"/>
      <c r="ICR44" s="212"/>
      <c r="ICS44" s="212"/>
      <c r="ICT44" s="212"/>
      <c r="ICU44" s="212"/>
      <c r="ICV44" s="212"/>
      <c r="ICW44" s="212"/>
      <c r="ICX44" s="212"/>
      <c r="ICY44" s="212"/>
      <c r="ICZ44" s="212"/>
      <c r="IDA44" s="212"/>
      <c r="IDB44" s="212"/>
      <c r="IDC44" s="212"/>
      <c r="IDD44" s="212"/>
      <c r="IDE44" s="212"/>
      <c r="IDF44" s="212"/>
      <c r="IDG44" s="212"/>
      <c r="IDH44" s="212"/>
      <c r="IDI44" s="212"/>
      <c r="IDJ44" s="212"/>
      <c r="IDK44" s="212"/>
      <c r="IDL44" s="212"/>
      <c r="IDM44" s="212"/>
      <c r="IDN44" s="212"/>
      <c r="IDO44" s="212"/>
      <c r="IDP44" s="212"/>
      <c r="IDQ44" s="212"/>
      <c r="IDR44" s="212"/>
      <c r="IDS44" s="212"/>
      <c r="IDT44" s="212"/>
      <c r="IDU44" s="212"/>
      <c r="IDV44" s="212"/>
      <c r="IDW44" s="212"/>
      <c r="IDX44" s="212"/>
      <c r="IDY44" s="212"/>
      <c r="IDZ44" s="212"/>
      <c r="IEA44" s="212"/>
      <c r="IEB44" s="212"/>
      <c r="IEC44" s="212"/>
      <c r="IED44" s="212"/>
      <c r="IEE44" s="212"/>
      <c r="IEF44" s="212"/>
      <c r="IEG44" s="212"/>
      <c r="IEH44" s="212"/>
      <c r="IEI44" s="212"/>
      <c r="IEJ44" s="212"/>
      <c r="IEK44" s="212"/>
      <c r="IEL44" s="212"/>
      <c r="IEM44" s="212"/>
      <c r="IEN44" s="212"/>
      <c r="IEO44" s="212"/>
      <c r="IEP44" s="212"/>
      <c r="IEQ44" s="212"/>
      <c r="IER44" s="212"/>
      <c r="IES44" s="212"/>
      <c r="IET44" s="212"/>
      <c r="IEU44" s="212"/>
      <c r="IEV44" s="212"/>
      <c r="IEW44" s="212"/>
      <c r="IEX44" s="212"/>
      <c r="IEY44" s="212"/>
      <c r="IEZ44" s="212"/>
      <c r="IFA44" s="212"/>
      <c r="IFB44" s="212"/>
      <c r="IFC44" s="212"/>
      <c r="IFD44" s="212"/>
      <c r="IFE44" s="212"/>
      <c r="IFF44" s="212"/>
      <c r="IFG44" s="212"/>
      <c r="IFH44" s="212"/>
      <c r="IFI44" s="212"/>
      <c r="IFJ44" s="212"/>
      <c r="IFK44" s="212"/>
      <c r="IFL44" s="212"/>
      <c r="IFM44" s="212"/>
      <c r="IFN44" s="212"/>
      <c r="IFO44" s="212"/>
      <c r="IFP44" s="212"/>
      <c r="IFQ44" s="212"/>
      <c r="IFR44" s="212"/>
      <c r="IFS44" s="212"/>
      <c r="IFT44" s="212"/>
      <c r="IFU44" s="212"/>
      <c r="IFV44" s="212"/>
      <c r="IFW44" s="212"/>
      <c r="IFX44" s="212"/>
      <c r="IFY44" s="212"/>
      <c r="IFZ44" s="212"/>
      <c r="IGA44" s="212"/>
      <c r="IGB44" s="212"/>
      <c r="IGC44" s="212"/>
      <c r="IGD44" s="212"/>
      <c r="IGE44" s="212"/>
      <c r="IGF44" s="212"/>
      <c r="IGG44" s="212"/>
      <c r="IGH44" s="212"/>
      <c r="IGI44" s="212"/>
      <c r="IGJ44" s="212"/>
      <c r="IGK44" s="212"/>
      <c r="IGL44" s="212"/>
      <c r="IGM44" s="212"/>
      <c r="IGN44" s="212"/>
      <c r="IGO44" s="212"/>
      <c r="IGP44" s="212"/>
      <c r="IGQ44" s="212"/>
      <c r="IGR44" s="212"/>
      <c r="IGS44" s="212"/>
      <c r="IGT44" s="212"/>
      <c r="IGU44" s="212"/>
      <c r="IGV44" s="212"/>
      <c r="IGW44" s="212"/>
      <c r="IGX44" s="212"/>
      <c r="IGY44" s="212"/>
      <c r="IGZ44" s="212"/>
      <c r="IHA44" s="212"/>
      <c r="IHB44" s="212"/>
      <c r="IHC44" s="212"/>
      <c r="IHD44" s="212"/>
      <c r="IHE44" s="212"/>
      <c r="IHF44" s="212"/>
      <c r="IHG44" s="212"/>
      <c r="IHH44" s="212"/>
      <c r="IHI44" s="212"/>
      <c r="IHJ44" s="212"/>
      <c r="IHK44" s="212"/>
      <c r="IHL44" s="212"/>
      <c r="IHM44" s="212"/>
      <c r="IHN44" s="212"/>
      <c r="IHO44" s="212"/>
      <c r="IHP44" s="212"/>
      <c r="IHQ44" s="212"/>
      <c r="IHR44" s="212"/>
      <c r="IHS44" s="212"/>
      <c r="IHT44" s="212"/>
      <c r="IHU44" s="212"/>
      <c r="IHV44" s="212"/>
      <c r="IHW44" s="212"/>
      <c r="IHX44" s="212"/>
      <c r="IHY44" s="212"/>
      <c r="IHZ44" s="212"/>
      <c r="IIA44" s="212"/>
      <c r="IIB44" s="212"/>
      <c r="IIC44" s="212"/>
      <c r="IID44" s="212"/>
      <c r="IIE44" s="212"/>
      <c r="IIF44" s="212"/>
      <c r="IIG44" s="212"/>
      <c r="IIH44" s="212"/>
      <c r="III44" s="212"/>
      <c r="IIJ44" s="212"/>
      <c r="IIK44" s="212"/>
      <c r="IIL44" s="212"/>
      <c r="IIM44" s="212"/>
      <c r="IIN44" s="212"/>
      <c r="IIO44" s="212"/>
      <c r="IIP44" s="212"/>
      <c r="IIQ44" s="212"/>
      <c r="IIR44" s="212"/>
      <c r="IIS44" s="212"/>
      <c r="IIT44" s="212"/>
      <c r="IIU44" s="212"/>
      <c r="IIV44" s="212"/>
      <c r="IIW44" s="212"/>
      <c r="IIX44" s="212"/>
      <c r="IIY44" s="212"/>
      <c r="IIZ44" s="212"/>
      <c r="IJA44" s="212"/>
      <c r="IJB44" s="212"/>
      <c r="IJC44" s="212"/>
      <c r="IJD44" s="212"/>
      <c r="IJE44" s="212"/>
      <c r="IJF44" s="212"/>
      <c r="IJG44" s="212"/>
      <c r="IJH44" s="212"/>
      <c r="IJI44" s="212"/>
      <c r="IJJ44" s="212"/>
      <c r="IJK44" s="212"/>
      <c r="IJL44" s="212"/>
      <c r="IJM44" s="212"/>
      <c r="IJN44" s="212"/>
      <c r="IJO44" s="212"/>
      <c r="IJP44" s="212"/>
      <c r="IJQ44" s="212"/>
      <c r="IJR44" s="212"/>
      <c r="IJS44" s="212"/>
      <c r="IJT44" s="212"/>
      <c r="IJU44" s="212"/>
      <c r="IJV44" s="212"/>
      <c r="IJW44" s="212"/>
      <c r="IJX44" s="212"/>
      <c r="IJY44" s="212"/>
      <c r="IJZ44" s="212"/>
      <c r="IKA44" s="212"/>
      <c r="IKB44" s="212"/>
      <c r="IKC44" s="212"/>
      <c r="IKD44" s="212"/>
      <c r="IKE44" s="212"/>
      <c r="IKF44" s="212"/>
      <c r="IKG44" s="212"/>
      <c r="IKH44" s="212"/>
      <c r="IKI44" s="212"/>
      <c r="IKJ44" s="212"/>
      <c r="IKK44" s="212"/>
      <c r="IKL44" s="212"/>
      <c r="IKM44" s="212"/>
      <c r="IKN44" s="212"/>
      <c r="IKO44" s="212"/>
      <c r="IKP44" s="212"/>
      <c r="IKQ44" s="212"/>
      <c r="IKR44" s="212"/>
      <c r="IKS44" s="212"/>
      <c r="IKT44" s="212"/>
      <c r="IKU44" s="212"/>
      <c r="IKV44" s="212"/>
      <c r="IKW44" s="212"/>
      <c r="IKX44" s="212"/>
      <c r="IKY44" s="212"/>
      <c r="IKZ44" s="212"/>
      <c r="ILA44" s="212"/>
      <c r="ILB44" s="212"/>
      <c r="ILC44" s="212"/>
      <c r="ILD44" s="212"/>
      <c r="ILE44" s="212"/>
      <c r="ILF44" s="212"/>
      <c r="ILG44" s="212"/>
      <c r="ILH44" s="212"/>
      <c r="ILI44" s="212"/>
      <c r="ILJ44" s="212"/>
      <c r="ILK44" s="212"/>
      <c r="ILL44" s="212"/>
      <c r="ILM44" s="212"/>
      <c r="ILN44" s="212"/>
      <c r="ILO44" s="212"/>
      <c r="ILP44" s="212"/>
      <c r="ILQ44" s="212"/>
      <c r="ILR44" s="212"/>
      <c r="ILS44" s="212"/>
      <c r="ILT44" s="212"/>
      <c r="ILU44" s="212"/>
      <c r="ILV44" s="212"/>
      <c r="ILW44" s="212"/>
      <c r="ILX44" s="212"/>
      <c r="ILY44" s="212"/>
      <c r="ILZ44" s="212"/>
      <c r="IMA44" s="212"/>
      <c r="IMB44" s="212"/>
      <c r="IMC44" s="212"/>
      <c r="IMD44" s="212"/>
      <c r="IME44" s="212"/>
      <c r="IMF44" s="212"/>
      <c r="IMG44" s="212"/>
      <c r="IMH44" s="212"/>
      <c r="IMI44" s="212"/>
      <c r="IMJ44" s="212"/>
      <c r="IMK44" s="212"/>
      <c r="IML44" s="212"/>
      <c r="IMM44" s="212"/>
      <c r="IMN44" s="212"/>
      <c r="IMO44" s="212"/>
      <c r="IMP44" s="212"/>
      <c r="IMQ44" s="212"/>
      <c r="IMR44" s="212"/>
      <c r="IMS44" s="212"/>
      <c r="IMT44" s="212"/>
      <c r="IMU44" s="212"/>
      <c r="IMV44" s="212"/>
      <c r="IMW44" s="212"/>
      <c r="IMX44" s="212"/>
      <c r="IMY44" s="212"/>
      <c r="IMZ44" s="212"/>
      <c r="INA44" s="212"/>
      <c r="INB44" s="212"/>
      <c r="INC44" s="212"/>
      <c r="IND44" s="212"/>
      <c r="INE44" s="212"/>
      <c r="INF44" s="212"/>
      <c r="ING44" s="212"/>
      <c r="INH44" s="212"/>
      <c r="INI44" s="212"/>
      <c r="INJ44" s="212"/>
      <c r="INK44" s="212"/>
      <c r="INL44" s="212"/>
      <c r="INM44" s="212"/>
      <c r="INN44" s="212"/>
      <c r="INO44" s="212"/>
      <c r="INP44" s="212"/>
      <c r="INQ44" s="212"/>
      <c r="INR44" s="212"/>
      <c r="INS44" s="212"/>
      <c r="INT44" s="212"/>
      <c r="INU44" s="212"/>
      <c r="INV44" s="212"/>
      <c r="INW44" s="212"/>
      <c r="INX44" s="212"/>
      <c r="INY44" s="212"/>
      <c r="INZ44" s="212"/>
      <c r="IOA44" s="212"/>
      <c r="IOB44" s="212"/>
      <c r="IOC44" s="212"/>
      <c r="IOD44" s="212"/>
      <c r="IOE44" s="212"/>
      <c r="IOF44" s="212"/>
      <c r="IOG44" s="212"/>
      <c r="IOH44" s="212"/>
      <c r="IOI44" s="212"/>
      <c r="IOJ44" s="212"/>
      <c r="IOK44" s="212"/>
      <c r="IOL44" s="212"/>
      <c r="IOM44" s="212"/>
      <c r="ION44" s="212"/>
      <c r="IOO44" s="212"/>
      <c r="IOP44" s="212"/>
      <c r="IOQ44" s="212"/>
      <c r="IOR44" s="212"/>
      <c r="IOS44" s="212"/>
      <c r="IOT44" s="212"/>
      <c r="IOU44" s="212"/>
      <c r="IOV44" s="212"/>
      <c r="IOW44" s="212"/>
      <c r="IOX44" s="212"/>
      <c r="IOY44" s="212"/>
      <c r="IOZ44" s="212"/>
      <c r="IPA44" s="212"/>
      <c r="IPB44" s="212"/>
      <c r="IPC44" s="212"/>
      <c r="IPD44" s="212"/>
      <c r="IPE44" s="212"/>
      <c r="IPF44" s="212"/>
      <c r="IPG44" s="212"/>
      <c r="IPH44" s="212"/>
      <c r="IPI44" s="212"/>
      <c r="IPJ44" s="212"/>
      <c r="IPK44" s="212"/>
      <c r="IPL44" s="212"/>
      <c r="IPM44" s="212"/>
      <c r="IPN44" s="212"/>
      <c r="IPO44" s="212"/>
      <c r="IPP44" s="212"/>
      <c r="IPQ44" s="212"/>
      <c r="IPR44" s="212"/>
      <c r="IPS44" s="212"/>
      <c r="IPT44" s="212"/>
      <c r="IPU44" s="212"/>
      <c r="IPV44" s="212"/>
      <c r="IPW44" s="212"/>
      <c r="IPX44" s="212"/>
      <c r="IPY44" s="212"/>
      <c r="IPZ44" s="212"/>
      <c r="IQA44" s="212"/>
      <c r="IQB44" s="212"/>
      <c r="IQC44" s="212"/>
      <c r="IQD44" s="212"/>
      <c r="IQE44" s="212"/>
      <c r="IQF44" s="212"/>
      <c r="IQG44" s="212"/>
      <c r="IQH44" s="212"/>
      <c r="IQI44" s="212"/>
      <c r="IQJ44" s="212"/>
      <c r="IQK44" s="212"/>
      <c r="IQL44" s="212"/>
      <c r="IQM44" s="212"/>
      <c r="IQN44" s="212"/>
      <c r="IQO44" s="212"/>
      <c r="IQP44" s="212"/>
      <c r="IQQ44" s="212"/>
      <c r="IQR44" s="212"/>
      <c r="IQS44" s="212"/>
      <c r="IQT44" s="212"/>
      <c r="IQU44" s="212"/>
      <c r="IQV44" s="212"/>
      <c r="IQW44" s="212"/>
      <c r="IQX44" s="212"/>
      <c r="IQY44" s="212"/>
      <c r="IQZ44" s="212"/>
      <c r="IRA44" s="212"/>
      <c r="IRB44" s="212"/>
      <c r="IRC44" s="212"/>
      <c r="IRD44" s="212"/>
      <c r="IRE44" s="212"/>
      <c r="IRF44" s="212"/>
      <c r="IRG44" s="212"/>
      <c r="IRH44" s="212"/>
      <c r="IRI44" s="212"/>
      <c r="IRJ44" s="212"/>
      <c r="IRK44" s="212"/>
      <c r="IRL44" s="212"/>
      <c r="IRM44" s="212"/>
      <c r="IRN44" s="212"/>
      <c r="IRO44" s="212"/>
      <c r="IRP44" s="212"/>
      <c r="IRQ44" s="212"/>
      <c r="IRR44" s="212"/>
      <c r="IRS44" s="212"/>
      <c r="IRT44" s="212"/>
      <c r="IRU44" s="212"/>
      <c r="IRV44" s="212"/>
      <c r="IRW44" s="212"/>
      <c r="IRX44" s="212"/>
      <c r="IRY44" s="212"/>
      <c r="IRZ44" s="212"/>
      <c r="ISA44" s="212"/>
      <c r="ISB44" s="212"/>
      <c r="ISC44" s="212"/>
      <c r="ISD44" s="212"/>
      <c r="ISE44" s="212"/>
      <c r="ISF44" s="212"/>
      <c r="ISG44" s="212"/>
      <c r="ISH44" s="212"/>
      <c r="ISI44" s="212"/>
      <c r="ISJ44" s="212"/>
      <c r="ISK44" s="212"/>
      <c r="ISL44" s="212"/>
      <c r="ISM44" s="212"/>
      <c r="ISN44" s="212"/>
      <c r="ISO44" s="212"/>
      <c r="ISP44" s="212"/>
      <c r="ISQ44" s="212"/>
      <c r="ISR44" s="212"/>
      <c r="ISS44" s="212"/>
      <c r="IST44" s="212"/>
      <c r="ISU44" s="212"/>
      <c r="ISV44" s="212"/>
      <c r="ISW44" s="212"/>
      <c r="ISX44" s="212"/>
      <c r="ISY44" s="212"/>
      <c r="ISZ44" s="212"/>
      <c r="ITA44" s="212"/>
      <c r="ITB44" s="212"/>
      <c r="ITC44" s="212"/>
      <c r="ITD44" s="212"/>
      <c r="ITE44" s="212"/>
      <c r="ITF44" s="212"/>
      <c r="ITG44" s="212"/>
      <c r="ITH44" s="212"/>
      <c r="ITI44" s="212"/>
      <c r="ITJ44" s="212"/>
      <c r="ITK44" s="212"/>
      <c r="ITL44" s="212"/>
      <c r="ITM44" s="212"/>
      <c r="ITN44" s="212"/>
      <c r="ITO44" s="212"/>
      <c r="ITP44" s="212"/>
      <c r="ITQ44" s="212"/>
      <c r="ITR44" s="212"/>
      <c r="ITS44" s="212"/>
      <c r="ITT44" s="212"/>
      <c r="ITU44" s="212"/>
      <c r="ITV44" s="212"/>
      <c r="ITW44" s="212"/>
      <c r="ITX44" s="212"/>
      <c r="ITY44" s="212"/>
      <c r="ITZ44" s="212"/>
      <c r="IUA44" s="212"/>
      <c r="IUB44" s="212"/>
      <c r="IUC44" s="212"/>
      <c r="IUD44" s="212"/>
      <c r="IUE44" s="212"/>
      <c r="IUF44" s="212"/>
      <c r="IUG44" s="212"/>
      <c r="IUH44" s="212"/>
      <c r="IUI44" s="212"/>
      <c r="IUJ44" s="212"/>
      <c r="IUK44" s="212"/>
      <c r="IUL44" s="212"/>
      <c r="IUM44" s="212"/>
      <c r="IUN44" s="212"/>
      <c r="IUO44" s="212"/>
      <c r="IUP44" s="212"/>
      <c r="IUQ44" s="212"/>
      <c r="IUR44" s="212"/>
      <c r="IUS44" s="212"/>
      <c r="IUT44" s="212"/>
      <c r="IUU44" s="212"/>
      <c r="IUV44" s="212"/>
      <c r="IUW44" s="212"/>
      <c r="IUX44" s="212"/>
      <c r="IUY44" s="212"/>
      <c r="IUZ44" s="212"/>
      <c r="IVA44" s="212"/>
      <c r="IVB44" s="212"/>
      <c r="IVC44" s="212"/>
      <c r="IVD44" s="212"/>
      <c r="IVE44" s="212"/>
      <c r="IVF44" s="212"/>
      <c r="IVG44" s="212"/>
      <c r="IVH44" s="212"/>
      <c r="IVI44" s="212"/>
      <c r="IVJ44" s="212"/>
      <c r="IVK44" s="212"/>
      <c r="IVL44" s="212"/>
      <c r="IVM44" s="212"/>
      <c r="IVN44" s="212"/>
      <c r="IVO44" s="212"/>
      <c r="IVP44" s="212"/>
      <c r="IVQ44" s="212"/>
      <c r="IVR44" s="212"/>
      <c r="IVS44" s="212"/>
      <c r="IVT44" s="212"/>
      <c r="IVU44" s="212"/>
      <c r="IVV44" s="212"/>
      <c r="IVW44" s="212"/>
      <c r="IVX44" s="212"/>
      <c r="IVY44" s="212"/>
      <c r="IVZ44" s="212"/>
      <c r="IWA44" s="212"/>
      <c r="IWB44" s="212"/>
      <c r="IWC44" s="212"/>
      <c r="IWD44" s="212"/>
      <c r="IWE44" s="212"/>
      <c r="IWF44" s="212"/>
      <c r="IWG44" s="212"/>
      <c r="IWH44" s="212"/>
      <c r="IWI44" s="212"/>
      <c r="IWJ44" s="212"/>
      <c r="IWK44" s="212"/>
      <c r="IWL44" s="212"/>
      <c r="IWM44" s="212"/>
      <c r="IWN44" s="212"/>
      <c r="IWO44" s="212"/>
      <c r="IWP44" s="212"/>
      <c r="IWQ44" s="212"/>
      <c r="IWR44" s="212"/>
      <c r="IWS44" s="212"/>
      <c r="IWT44" s="212"/>
      <c r="IWU44" s="212"/>
      <c r="IWV44" s="212"/>
      <c r="IWW44" s="212"/>
      <c r="IWX44" s="212"/>
      <c r="IWY44" s="212"/>
      <c r="IWZ44" s="212"/>
      <c r="IXA44" s="212"/>
      <c r="IXB44" s="212"/>
      <c r="IXC44" s="212"/>
      <c r="IXD44" s="212"/>
      <c r="IXE44" s="212"/>
      <c r="IXF44" s="212"/>
      <c r="IXG44" s="212"/>
      <c r="IXH44" s="212"/>
      <c r="IXI44" s="212"/>
      <c r="IXJ44" s="212"/>
      <c r="IXK44" s="212"/>
      <c r="IXL44" s="212"/>
      <c r="IXM44" s="212"/>
      <c r="IXN44" s="212"/>
      <c r="IXO44" s="212"/>
      <c r="IXP44" s="212"/>
      <c r="IXQ44" s="212"/>
      <c r="IXR44" s="212"/>
      <c r="IXS44" s="212"/>
      <c r="IXT44" s="212"/>
      <c r="IXU44" s="212"/>
      <c r="IXV44" s="212"/>
      <c r="IXW44" s="212"/>
      <c r="IXX44" s="212"/>
      <c r="IXY44" s="212"/>
      <c r="IXZ44" s="212"/>
      <c r="IYA44" s="212"/>
      <c r="IYB44" s="212"/>
      <c r="IYC44" s="212"/>
      <c r="IYD44" s="212"/>
      <c r="IYE44" s="212"/>
      <c r="IYF44" s="212"/>
      <c r="IYG44" s="212"/>
      <c r="IYH44" s="212"/>
      <c r="IYI44" s="212"/>
      <c r="IYJ44" s="212"/>
      <c r="IYK44" s="212"/>
      <c r="IYL44" s="212"/>
      <c r="IYM44" s="212"/>
      <c r="IYN44" s="212"/>
      <c r="IYO44" s="212"/>
      <c r="IYP44" s="212"/>
      <c r="IYQ44" s="212"/>
      <c r="IYR44" s="212"/>
      <c r="IYS44" s="212"/>
      <c r="IYT44" s="212"/>
      <c r="IYU44" s="212"/>
      <c r="IYV44" s="212"/>
      <c r="IYW44" s="212"/>
      <c r="IYX44" s="212"/>
      <c r="IYY44" s="212"/>
      <c r="IYZ44" s="212"/>
      <c r="IZA44" s="212"/>
      <c r="IZB44" s="212"/>
      <c r="IZC44" s="212"/>
      <c r="IZD44" s="212"/>
      <c r="IZE44" s="212"/>
      <c r="IZF44" s="212"/>
      <c r="IZG44" s="212"/>
      <c r="IZH44" s="212"/>
      <c r="IZI44" s="212"/>
      <c r="IZJ44" s="212"/>
      <c r="IZK44" s="212"/>
      <c r="IZL44" s="212"/>
      <c r="IZM44" s="212"/>
      <c r="IZN44" s="212"/>
      <c r="IZO44" s="212"/>
      <c r="IZP44" s="212"/>
      <c r="IZQ44" s="212"/>
      <c r="IZR44" s="212"/>
      <c r="IZS44" s="212"/>
      <c r="IZT44" s="212"/>
      <c r="IZU44" s="212"/>
      <c r="IZV44" s="212"/>
      <c r="IZW44" s="212"/>
      <c r="IZX44" s="212"/>
      <c r="IZY44" s="212"/>
      <c r="IZZ44" s="212"/>
      <c r="JAA44" s="212"/>
      <c r="JAB44" s="212"/>
      <c r="JAC44" s="212"/>
      <c r="JAD44" s="212"/>
      <c r="JAE44" s="212"/>
      <c r="JAF44" s="212"/>
      <c r="JAG44" s="212"/>
      <c r="JAH44" s="212"/>
      <c r="JAI44" s="212"/>
      <c r="JAJ44" s="212"/>
      <c r="JAK44" s="212"/>
      <c r="JAL44" s="212"/>
      <c r="JAM44" s="212"/>
      <c r="JAN44" s="212"/>
      <c r="JAO44" s="212"/>
      <c r="JAP44" s="212"/>
      <c r="JAQ44" s="212"/>
      <c r="JAR44" s="212"/>
      <c r="JAS44" s="212"/>
      <c r="JAT44" s="212"/>
      <c r="JAU44" s="212"/>
      <c r="JAV44" s="212"/>
      <c r="JAW44" s="212"/>
      <c r="JAX44" s="212"/>
      <c r="JAY44" s="212"/>
      <c r="JAZ44" s="212"/>
      <c r="JBA44" s="212"/>
      <c r="JBB44" s="212"/>
      <c r="JBC44" s="212"/>
      <c r="JBD44" s="212"/>
      <c r="JBE44" s="212"/>
      <c r="JBF44" s="212"/>
      <c r="JBG44" s="212"/>
      <c r="JBH44" s="212"/>
      <c r="JBI44" s="212"/>
      <c r="JBJ44" s="212"/>
      <c r="JBK44" s="212"/>
      <c r="JBL44" s="212"/>
      <c r="JBM44" s="212"/>
      <c r="JBN44" s="212"/>
      <c r="JBO44" s="212"/>
      <c r="JBP44" s="212"/>
      <c r="JBQ44" s="212"/>
      <c r="JBR44" s="212"/>
      <c r="JBS44" s="212"/>
      <c r="JBT44" s="212"/>
      <c r="JBU44" s="212"/>
      <c r="JBV44" s="212"/>
      <c r="JBW44" s="212"/>
      <c r="JBX44" s="212"/>
      <c r="JBY44" s="212"/>
      <c r="JBZ44" s="212"/>
      <c r="JCA44" s="212"/>
      <c r="JCB44" s="212"/>
      <c r="JCC44" s="212"/>
      <c r="JCD44" s="212"/>
      <c r="JCE44" s="212"/>
      <c r="JCF44" s="212"/>
      <c r="JCG44" s="212"/>
      <c r="JCH44" s="212"/>
      <c r="JCI44" s="212"/>
      <c r="JCJ44" s="212"/>
      <c r="JCK44" s="212"/>
      <c r="JCL44" s="212"/>
      <c r="JCM44" s="212"/>
      <c r="JCN44" s="212"/>
      <c r="JCO44" s="212"/>
      <c r="JCP44" s="212"/>
      <c r="JCQ44" s="212"/>
      <c r="JCR44" s="212"/>
      <c r="JCS44" s="212"/>
      <c r="JCT44" s="212"/>
      <c r="JCU44" s="212"/>
      <c r="JCV44" s="212"/>
      <c r="JCW44" s="212"/>
      <c r="JCX44" s="212"/>
      <c r="JCY44" s="212"/>
      <c r="JCZ44" s="212"/>
      <c r="JDA44" s="212"/>
      <c r="JDB44" s="212"/>
      <c r="JDC44" s="212"/>
      <c r="JDD44" s="212"/>
      <c r="JDE44" s="212"/>
      <c r="JDF44" s="212"/>
      <c r="JDG44" s="212"/>
      <c r="JDH44" s="212"/>
      <c r="JDI44" s="212"/>
      <c r="JDJ44" s="212"/>
      <c r="JDK44" s="212"/>
      <c r="JDL44" s="212"/>
      <c r="JDM44" s="212"/>
      <c r="JDN44" s="212"/>
      <c r="JDO44" s="212"/>
      <c r="JDP44" s="212"/>
      <c r="JDQ44" s="212"/>
      <c r="JDR44" s="212"/>
      <c r="JDS44" s="212"/>
      <c r="JDT44" s="212"/>
      <c r="JDU44" s="212"/>
      <c r="JDV44" s="212"/>
      <c r="JDW44" s="212"/>
      <c r="JDX44" s="212"/>
      <c r="JDY44" s="212"/>
      <c r="JDZ44" s="212"/>
      <c r="JEA44" s="212"/>
      <c r="JEB44" s="212"/>
      <c r="JEC44" s="212"/>
      <c r="JED44" s="212"/>
      <c r="JEE44" s="212"/>
      <c r="JEF44" s="212"/>
      <c r="JEG44" s="212"/>
      <c r="JEH44" s="212"/>
      <c r="JEI44" s="212"/>
      <c r="JEJ44" s="212"/>
      <c r="JEK44" s="212"/>
      <c r="JEL44" s="212"/>
      <c r="JEM44" s="212"/>
      <c r="JEN44" s="212"/>
      <c r="JEO44" s="212"/>
      <c r="JEP44" s="212"/>
      <c r="JEQ44" s="212"/>
      <c r="JER44" s="212"/>
      <c r="JES44" s="212"/>
      <c r="JET44" s="212"/>
      <c r="JEU44" s="212"/>
      <c r="JEV44" s="212"/>
      <c r="JEW44" s="212"/>
      <c r="JEX44" s="212"/>
      <c r="JEY44" s="212"/>
      <c r="JEZ44" s="212"/>
      <c r="JFA44" s="212"/>
      <c r="JFB44" s="212"/>
      <c r="JFC44" s="212"/>
      <c r="JFD44" s="212"/>
      <c r="JFE44" s="212"/>
      <c r="JFF44" s="212"/>
      <c r="JFG44" s="212"/>
      <c r="JFH44" s="212"/>
      <c r="JFI44" s="212"/>
      <c r="JFJ44" s="212"/>
      <c r="JFK44" s="212"/>
      <c r="JFL44" s="212"/>
      <c r="JFM44" s="212"/>
      <c r="JFN44" s="212"/>
      <c r="JFO44" s="212"/>
      <c r="JFP44" s="212"/>
      <c r="JFQ44" s="212"/>
      <c r="JFR44" s="212"/>
      <c r="JFS44" s="212"/>
      <c r="JFT44" s="212"/>
      <c r="JFU44" s="212"/>
      <c r="JFV44" s="212"/>
      <c r="JFW44" s="212"/>
      <c r="JFX44" s="212"/>
      <c r="JFY44" s="212"/>
      <c r="JFZ44" s="212"/>
      <c r="JGA44" s="212"/>
      <c r="JGB44" s="212"/>
      <c r="JGC44" s="212"/>
      <c r="JGD44" s="212"/>
      <c r="JGE44" s="212"/>
      <c r="JGF44" s="212"/>
      <c r="JGG44" s="212"/>
      <c r="JGH44" s="212"/>
      <c r="JGI44" s="212"/>
      <c r="JGJ44" s="212"/>
      <c r="JGK44" s="212"/>
      <c r="JGL44" s="212"/>
      <c r="JGM44" s="212"/>
      <c r="JGN44" s="212"/>
      <c r="JGO44" s="212"/>
      <c r="JGP44" s="212"/>
      <c r="JGQ44" s="212"/>
      <c r="JGR44" s="212"/>
      <c r="JGS44" s="212"/>
      <c r="JGT44" s="212"/>
      <c r="JGU44" s="212"/>
      <c r="JGV44" s="212"/>
      <c r="JGW44" s="212"/>
      <c r="JGX44" s="212"/>
      <c r="JGY44" s="212"/>
      <c r="JGZ44" s="212"/>
      <c r="JHA44" s="212"/>
      <c r="JHB44" s="212"/>
      <c r="JHC44" s="212"/>
      <c r="JHD44" s="212"/>
      <c r="JHE44" s="212"/>
      <c r="JHF44" s="212"/>
      <c r="JHG44" s="212"/>
      <c r="JHH44" s="212"/>
      <c r="JHI44" s="212"/>
      <c r="JHJ44" s="212"/>
      <c r="JHK44" s="212"/>
      <c r="JHL44" s="212"/>
      <c r="JHM44" s="212"/>
      <c r="JHN44" s="212"/>
      <c r="JHO44" s="212"/>
      <c r="JHP44" s="212"/>
      <c r="JHQ44" s="212"/>
      <c r="JHR44" s="212"/>
      <c r="JHS44" s="212"/>
      <c r="JHT44" s="212"/>
      <c r="JHU44" s="212"/>
      <c r="JHV44" s="212"/>
      <c r="JHW44" s="212"/>
      <c r="JHX44" s="212"/>
      <c r="JHY44" s="212"/>
      <c r="JHZ44" s="212"/>
      <c r="JIA44" s="212"/>
      <c r="JIB44" s="212"/>
      <c r="JIC44" s="212"/>
      <c r="JID44" s="212"/>
      <c r="JIE44" s="212"/>
      <c r="JIF44" s="212"/>
      <c r="JIG44" s="212"/>
      <c r="JIH44" s="212"/>
      <c r="JII44" s="212"/>
      <c r="JIJ44" s="212"/>
      <c r="JIK44" s="212"/>
      <c r="JIL44" s="212"/>
      <c r="JIM44" s="212"/>
      <c r="JIN44" s="212"/>
      <c r="JIO44" s="212"/>
      <c r="JIP44" s="212"/>
      <c r="JIQ44" s="212"/>
      <c r="JIR44" s="212"/>
      <c r="JIS44" s="212"/>
      <c r="JIT44" s="212"/>
      <c r="JIU44" s="212"/>
      <c r="JIV44" s="212"/>
      <c r="JIW44" s="212"/>
      <c r="JIX44" s="212"/>
      <c r="JIY44" s="212"/>
      <c r="JIZ44" s="212"/>
      <c r="JJA44" s="212"/>
      <c r="JJB44" s="212"/>
      <c r="JJC44" s="212"/>
      <c r="JJD44" s="212"/>
      <c r="JJE44" s="212"/>
      <c r="JJF44" s="212"/>
      <c r="JJG44" s="212"/>
      <c r="JJH44" s="212"/>
      <c r="JJI44" s="212"/>
      <c r="JJJ44" s="212"/>
      <c r="JJK44" s="212"/>
      <c r="JJL44" s="212"/>
      <c r="JJM44" s="212"/>
      <c r="JJN44" s="212"/>
      <c r="JJO44" s="212"/>
      <c r="JJP44" s="212"/>
      <c r="JJQ44" s="212"/>
      <c r="JJR44" s="212"/>
      <c r="JJS44" s="212"/>
      <c r="JJT44" s="212"/>
      <c r="JJU44" s="212"/>
      <c r="JJV44" s="212"/>
      <c r="JJW44" s="212"/>
      <c r="JJX44" s="212"/>
      <c r="JJY44" s="212"/>
      <c r="JJZ44" s="212"/>
      <c r="JKA44" s="212"/>
      <c r="JKB44" s="212"/>
      <c r="JKC44" s="212"/>
      <c r="JKD44" s="212"/>
      <c r="JKE44" s="212"/>
      <c r="JKF44" s="212"/>
      <c r="JKG44" s="212"/>
      <c r="JKH44" s="212"/>
      <c r="JKI44" s="212"/>
      <c r="JKJ44" s="212"/>
      <c r="JKK44" s="212"/>
      <c r="JKL44" s="212"/>
      <c r="JKM44" s="212"/>
      <c r="JKN44" s="212"/>
      <c r="JKO44" s="212"/>
      <c r="JKP44" s="212"/>
      <c r="JKQ44" s="212"/>
      <c r="JKR44" s="212"/>
      <c r="JKS44" s="212"/>
      <c r="JKT44" s="212"/>
      <c r="JKU44" s="212"/>
      <c r="JKV44" s="212"/>
      <c r="JKW44" s="212"/>
      <c r="JKX44" s="212"/>
      <c r="JKY44" s="212"/>
      <c r="JKZ44" s="212"/>
      <c r="JLA44" s="212"/>
      <c r="JLB44" s="212"/>
      <c r="JLC44" s="212"/>
      <c r="JLD44" s="212"/>
      <c r="JLE44" s="212"/>
      <c r="JLF44" s="212"/>
      <c r="JLG44" s="212"/>
      <c r="JLH44" s="212"/>
      <c r="JLI44" s="212"/>
      <c r="JLJ44" s="212"/>
      <c r="JLK44" s="212"/>
      <c r="JLL44" s="212"/>
      <c r="JLM44" s="212"/>
      <c r="JLN44" s="212"/>
      <c r="JLO44" s="212"/>
      <c r="JLP44" s="212"/>
      <c r="JLQ44" s="212"/>
      <c r="JLR44" s="212"/>
      <c r="JLS44" s="212"/>
      <c r="JLT44" s="212"/>
      <c r="JLU44" s="212"/>
      <c r="JLV44" s="212"/>
      <c r="JLW44" s="212"/>
      <c r="JLX44" s="212"/>
      <c r="JLY44" s="212"/>
      <c r="JLZ44" s="212"/>
      <c r="JMA44" s="212"/>
      <c r="JMB44" s="212"/>
      <c r="JMC44" s="212"/>
      <c r="JMD44" s="212"/>
      <c r="JME44" s="212"/>
      <c r="JMF44" s="212"/>
      <c r="JMG44" s="212"/>
      <c r="JMH44" s="212"/>
      <c r="JMI44" s="212"/>
      <c r="JMJ44" s="212"/>
      <c r="JMK44" s="212"/>
      <c r="JML44" s="212"/>
      <c r="JMM44" s="212"/>
      <c r="JMN44" s="212"/>
      <c r="JMO44" s="212"/>
      <c r="JMP44" s="212"/>
      <c r="JMQ44" s="212"/>
      <c r="JMR44" s="212"/>
      <c r="JMS44" s="212"/>
      <c r="JMT44" s="212"/>
      <c r="JMU44" s="212"/>
      <c r="JMV44" s="212"/>
      <c r="JMW44" s="212"/>
      <c r="JMX44" s="212"/>
      <c r="JMY44" s="212"/>
      <c r="JMZ44" s="212"/>
      <c r="JNA44" s="212"/>
      <c r="JNB44" s="212"/>
      <c r="JNC44" s="212"/>
      <c r="JND44" s="212"/>
      <c r="JNE44" s="212"/>
      <c r="JNF44" s="212"/>
      <c r="JNG44" s="212"/>
      <c r="JNH44" s="212"/>
      <c r="JNI44" s="212"/>
      <c r="JNJ44" s="212"/>
      <c r="JNK44" s="212"/>
      <c r="JNL44" s="212"/>
      <c r="JNM44" s="212"/>
      <c r="JNN44" s="212"/>
      <c r="JNO44" s="212"/>
      <c r="JNP44" s="212"/>
      <c r="JNQ44" s="212"/>
      <c r="JNR44" s="212"/>
      <c r="JNS44" s="212"/>
      <c r="JNT44" s="212"/>
      <c r="JNU44" s="212"/>
      <c r="JNV44" s="212"/>
      <c r="JNW44" s="212"/>
      <c r="JNX44" s="212"/>
      <c r="JNY44" s="212"/>
      <c r="JNZ44" s="212"/>
      <c r="JOA44" s="212"/>
      <c r="JOB44" s="212"/>
      <c r="JOC44" s="212"/>
      <c r="JOD44" s="212"/>
      <c r="JOE44" s="212"/>
      <c r="JOF44" s="212"/>
      <c r="JOG44" s="212"/>
      <c r="JOH44" s="212"/>
      <c r="JOI44" s="212"/>
      <c r="JOJ44" s="212"/>
      <c r="JOK44" s="212"/>
      <c r="JOL44" s="212"/>
      <c r="JOM44" s="212"/>
      <c r="JON44" s="212"/>
      <c r="JOO44" s="212"/>
      <c r="JOP44" s="212"/>
      <c r="JOQ44" s="212"/>
      <c r="JOR44" s="212"/>
      <c r="JOS44" s="212"/>
      <c r="JOT44" s="212"/>
      <c r="JOU44" s="212"/>
      <c r="JOV44" s="212"/>
      <c r="JOW44" s="212"/>
      <c r="JOX44" s="212"/>
      <c r="JOY44" s="212"/>
      <c r="JOZ44" s="212"/>
      <c r="JPA44" s="212"/>
      <c r="JPB44" s="212"/>
      <c r="JPC44" s="212"/>
      <c r="JPD44" s="212"/>
      <c r="JPE44" s="212"/>
      <c r="JPF44" s="212"/>
      <c r="JPG44" s="212"/>
      <c r="JPH44" s="212"/>
      <c r="JPI44" s="212"/>
      <c r="JPJ44" s="212"/>
      <c r="JPK44" s="212"/>
      <c r="JPL44" s="212"/>
      <c r="JPM44" s="212"/>
      <c r="JPN44" s="212"/>
      <c r="JPO44" s="212"/>
      <c r="JPP44" s="212"/>
      <c r="JPQ44" s="212"/>
      <c r="JPR44" s="212"/>
      <c r="JPS44" s="212"/>
      <c r="JPT44" s="212"/>
      <c r="JPU44" s="212"/>
      <c r="JPV44" s="212"/>
      <c r="JPW44" s="212"/>
      <c r="JPX44" s="212"/>
      <c r="JPY44" s="212"/>
      <c r="JPZ44" s="212"/>
      <c r="JQA44" s="212"/>
      <c r="JQB44" s="212"/>
      <c r="JQC44" s="212"/>
      <c r="JQD44" s="212"/>
      <c r="JQE44" s="212"/>
      <c r="JQF44" s="212"/>
      <c r="JQG44" s="212"/>
      <c r="JQH44" s="212"/>
      <c r="JQI44" s="212"/>
      <c r="JQJ44" s="212"/>
      <c r="JQK44" s="212"/>
      <c r="JQL44" s="212"/>
      <c r="JQM44" s="212"/>
      <c r="JQN44" s="212"/>
      <c r="JQO44" s="212"/>
      <c r="JQP44" s="212"/>
      <c r="JQQ44" s="212"/>
      <c r="JQR44" s="212"/>
      <c r="JQS44" s="212"/>
      <c r="JQT44" s="212"/>
      <c r="JQU44" s="212"/>
      <c r="JQV44" s="212"/>
      <c r="JQW44" s="212"/>
      <c r="JQX44" s="212"/>
      <c r="JQY44" s="212"/>
      <c r="JQZ44" s="212"/>
      <c r="JRA44" s="212"/>
      <c r="JRB44" s="212"/>
      <c r="JRC44" s="212"/>
      <c r="JRD44" s="212"/>
      <c r="JRE44" s="212"/>
      <c r="JRF44" s="212"/>
      <c r="JRG44" s="212"/>
      <c r="JRH44" s="212"/>
      <c r="JRI44" s="212"/>
      <c r="JRJ44" s="212"/>
      <c r="JRK44" s="212"/>
      <c r="JRL44" s="212"/>
      <c r="JRM44" s="212"/>
      <c r="JRN44" s="212"/>
      <c r="JRO44" s="212"/>
      <c r="JRP44" s="212"/>
      <c r="JRQ44" s="212"/>
      <c r="JRR44" s="212"/>
      <c r="JRS44" s="212"/>
      <c r="JRT44" s="212"/>
      <c r="JRU44" s="212"/>
      <c r="JRV44" s="212"/>
      <c r="JRW44" s="212"/>
      <c r="JRX44" s="212"/>
      <c r="JRY44" s="212"/>
      <c r="JRZ44" s="212"/>
      <c r="JSA44" s="212"/>
      <c r="JSB44" s="212"/>
      <c r="JSC44" s="212"/>
      <c r="JSD44" s="212"/>
      <c r="JSE44" s="212"/>
      <c r="JSF44" s="212"/>
      <c r="JSG44" s="212"/>
      <c r="JSH44" s="212"/>
      <c r="JSI44" s="212"/>
      <c r="JSJ44" s="212"/>
      <c r="JSK44" s="212"/>
      <c r="JSL44" s="212"/>
      <c r="JSM44" s="212"/>
      <c r="JSN44" s="212"/>
      <c r="JSO44" s="212"/>
      <c r="JSP44" s="212"/>
      <c r="JSQ44" s="212"/>
      <c r="JSR44" s="212"/>
      <c r="JSS44" s="212"/>
      <c r="JST44" s="212"/>
      <c r="JSU44" s="212"/>
      <c r="JSV44" s="212"/>
      <c r="JSW44" s="212"/>
      <c r="JSX44" s="212"/>
      <c r="JSY44" s="212"/>
      <c r="JSZ44" s="212"/>
      <c r="JTA44" s="212"/>
      <c r="JTB44" s="212"/>
      <c r="JTC44" s="212"/>
      <c r="JTD44" s="212"/>
      <c r="JTE44" s="212"/>
      <c r="JTF44" s="212"/>
      <c r="JTG44" s="212"/>
      <c r="JTH44" s="212"/>
      <c r="JTI44" s="212"/>
      <c r="JTJ44" s="212"/>
      <c r="JTK44" s="212"/>
      <c r="JTL44" s="212"/>
      <c r="JTM44" s="212"/>
      <c r="JTN44" s="212"/>
      <c r="JTO44" s="212"/>
      <c r="JTP44" s="212"/>
      <c r="JTQ44" s="212"/>
      <c r="JTR44" s="212"/>
      <c r="JTS44" s="212"/>
      <c r="JTT44" s="212"/>
      <c r="JTU44" s="212"/>
      <c r="JTV44" s="212"/>
      <c r="JTW44" s="212"/>
      <c r="JTX44" s="212"/>
      <c r="JTY44" s="212"/>
      <c r="JTZ44" s="212"/>
      <c r="JUA44" s="212"/>
      <c r="JUB44" s="212"/>
      <c r="JUC44" s="212"/>
      <c r="JUD44" s="212"/>
      <c r="JUE44" s="212"/>
      <c r="JUF44" s="212"/>
      <c r="JUG44" s="212"/>
      <c r="JUH44" s="212"/>
      <c r="JUI44" s="212"/>
      <c r="JUJ44" s="212"/>
      <c r="JUK44" s="212"/>
      <c r="JUL44" s="212"/>
      <c r="JUM44" s="212"/>
      <c r="JUN44" s="212"/>
      <c r="JUO44" s="212"/>
      <c r="JUP44" s="212"/>
      <c r="JUQ44" s="212"/>
      <c r="JUR44" s="212"/>
      <c r="JUS44" s="212"/>
      <c r="JUT44" s="212"/>
      <c r="JUU44" s="212"/>
      <c r="JUV44" s="212"/>
      <c r="JUW44" s="212"/>
      <c r="JUX44" s="212"/>
      <c r="JUY44" s="212"/>
      <c r="JUZ44" s="212"/>
      <c r="JVA44" s="212"/>
      <c r="JVB44" s="212"/>
      <c r="JVC44" s="212"/>
      <c r="JVD44" s="212"/>
      <c r="JVE44" s="212"/>
      <c r="JVF44" s="212"/>
      <c r="JVG44" s="212"/>
      <c r="JVH44" s="212"/>
      <c r="JVI44" s="212"/>
      <c r="JVJ44" s="212"/>
      <c r="JVK44" s="212"/>
      <c r="JVL44" s="212"/>
      <c r="JVM44" s="212"/>
      <c r="JVN44" s="212"/>
      <c r="JVO44" s="212"/>
      <c r="JVP44" s="212"/>
      <c r="JVQ44" s="212"/>
      <c r="JVR44" s="212"/>
      <c r="JVS44" s="212"/>
      <c r="JVT44" s="212"/>
      <c r="JVU44" s="212"/>
      <c r="JVV44" s="212"/>
      <c r="JVW44" s="212"/>
      <c r="JVX44" s="212"/>
      <c r="JVY44" s="212"/>
      <c r="JVZ44" s="212"/>
      <c r="JWA44" s="212"/>
      <c r="JWB44" s="212"/>
      <c r="JWC44" s="212"/>
      <c r="JWD44" s="212"/>
      <c r="JWE44" s="212"/>
      <c r="JWF44" s="212"/>
      <c r="JWG44" s="212"/>
      <c r="JWH44" s="212"/>
      <c r="JWI44" s="212"/>
      <c r="JWJ44" s="212"/>
      <c r="JWK44" s="212"/>
      <c r="JWL44" s="212"/>
      <c r="JWM44" s="212"/>
      <c r="JWN44" s="212"/>
      <c r="JWO44" s="212"/>
      <c r="JWP44" s="212"/>
      <c r="JWQ44" s="212"/>
      <c r="JWR44" s="212"/>
      <c r="JWS44" s="212"/>
      <c r="JWT44" s="212"/>
      <c r="JWU44" s="212"/>
      <c r="JWV44" s="212"/>
      <c r="JWW44" s="212"/>
      <c r="JWX44" s="212"/>
      <c r="JWY44" s="212"/>
      <c r="JWZ44" s="212"/>
      <c r="JXA44" s="212"/>
      <c r="JXB44" s="212"/>
      <c r="JXC44" s="212"/>
      <c r="JXD44" s="212"/>
      <c r="JXE44" s="212"/>
      <c r="JXF44" s="212"/>
      <c r="JXG44" s="212"/>
      <c r="JXH44" s="212"/>
      <c r="JXI44" s="212"/>
      <c r="JXJ44" s="212"/>
      <c r="JXK44" s="212"/>
      <c r="JXL44" s="212"/>
      <c r="JXM44" s="212"/>
      <c r="JXN44" s="212"/>
      <c r="JXO44" s="212"/>
      <c r="JXP44" s="212"/>
      <c r="JXQ44" s="212"/>
      <c r="JXR44" s="212"/>
      <c r="JXS44" s="212"/>
      <c r="JXT44" s="212"/>
      <c r="JXU44" s="212"/>
      <c r="JXV44" s="212"/>
      <c r="JXW44" s="212"/>
      <c r="JXX44" s="212"/>
      <c r="JXY44" s="212"/>
      <c r="JXZ44" s="212"/>
      <c r="JYA44" s="212"/>
      <c r="JYB44" s="212"/>
      <c r="JYC44" s="212"/>
      <c r="JYD44" s="212"/>
      <c r="JYE44" s="212"/>
      <c r="JYF44" s="212"/>
      <c r="JYG44" s="212"/>
      <c r="JYH44" s="212"/>
      <c r="JYI44" s="212"/>
      <c r="JYJ44" s="212"/>
      <c r="JYK44" s="212"/>
      <c r="JYL44" s="212"/>
      <c r="JYM44" s="212"/>
      <c r="JYN44" s="212"/>
      <c r="JYO44" s="212"/>
      <c r="JYP44" s="212"/>
      <c r="JYQ44" s="212"/>
      <c r="JYR44" s="212"/>
      <c r="JYS44" s="212"/>
      <c r="JYT44" s="212"/>
      <c r="JYU44" s="212"/>
      <c r="JYV44" s="212"/>
      <c r="JYW44" s="212"/>
      <c r="JYX44" s="212"/>
      <c r="JYY44" s="212"/>
      <c r="JYZ44" s="212"/>
      <c r="JZA44" s="212"/>
      <c r="JZB44" s="212"/>
      <c r="JZC44" s="212"/>
      <c r="JZD44" s="212"/>
      <c r="JZE44" s="212"/>
      <c r="JZF44" s="212"/>
      <c r="JZG44" s="212"/>
      <c r="JZH44" s="212"/>
      <c r="JZI44" s="212"/>
      <c r="JZJ44" s="212"/>
      <c r="JZK44" s="212"/>
      <c r="JZL44" s="212"/>
      <c r="JZM44" s="212"/>
      <c r="JZN44" s="212"/>
      <c r="JZO44" s="212"/>
      <c r="JZP44" s="212"/>
      <c r="JZQ44" s="212"/>
      <c r="JZR44" s="212"/>
      <c r="JZS44" s="212"/>
      <c r="JZT44" s="212"/>
      <c r="JZU44" s="212"/>
      <c r="JZV44" s="212"/>
      <c r="JZW44" s="212"/>
      <c r="JZX44" s="212"/>
      <c r="JZY44" s="212"/>
      <c r="JZZ44" s="212"/>
      <c r="KAA44" s="212"/>
      <c r="KAB44" s="212"/>
      <c r="KAC44" s="212"/>
      <c r="KAD44" s="212"/>
      <c r="KAE44" s="212"/>
      <c r="KAF44" s="212"/>
      <c r="KAG44" s="212"/>
      <c r="KAH44" s="212"/>
      <c r="KAI44" s="212"/>
      <c r="KAJ44" s="212"/>
      <c r="KAK44" s="212"/>
      <c r="KAL44" s="212"/>
      <c r="KAM44" s="212"/>
      <c r="KAN44" s="212"/>
      <c r="KAO44" s="212"/>
      <c r="KAP44" s="212"/>
      <c r="KAQ44" s="212"/>
      <c r="KAR44" s="212"/>
      <c r="KAS44" s="212"/>
      <c r="KAT44" s="212"/>
      <c r="KAU44" s="212"/>
      <c r="KAV44" s="212"/>
      <c r="KAW44" s="212"/>
      <c r="KAX44" s="212"/>
      <c r="KAY44" s="212"/>
      <c r="KAZ44" s="212"/>
      <c r="KBA44" s="212"/>
      <c r="KBB44" s="212"/>
      <c r="KBC44" s="212"/>
      <c r="KBD44" s="212"/>
      <c r="KBE44" s="212"/>
      <c r="KBF44" s="212"/>
      <c r="KBG44" s="212"/>
      <c r="KBH44" s="212"/>
      <c r="KBI44" s="212"/>
      <c r="KBJ44" s="212"/>
      <c r="KBK44" s="212"/>
      <c r="KBL44" s="212"/>
      <c r="KBM44" s="212"/>
      <c r="KBN44" s="212"/>
      <c r="KBO44" s="212"/>
      <c r="KBP44" s="212"/>
      <c r="KBQ44" s="212"/>
      <c r="KBR44" s="212"/>
      <c r="KBS44" s="212"/>
      <c r="KBT44" s="212"/>
      <c r="KBU44" s="212"/>
      <c r="KBV44" s="212"/>
      <c r="KBW44" s="212"/>
      <c r="KBX44" s="212"/>
      <c r="KBY44" s="212"/>
      <c r="KBZ44" s="212"/>
      <c r="KCA44" s="212"/>
      <c r="KCB44" s="212"/>
      <c r="KCC44" s="212"/>
      <c r="KCD44" s="212"/>
      <c r="KCE44" s="212"/>
      <c r="KCF44" s="212"/>
      <c r="KCG44" s="212"/>
      <c r="KCH44" s="212"/>
      <c r="KCI44" s="212"/>
      <c r="KCJ44" s="212"/>
      <c r="KCK44" s="212"/>
      <c r="KCL44" s="212"/>
      <c r="KCM44" s="212"/>
      <c r="KCN44" s="212"/>
      <c r="KCO44" s="212"/>
      <c r="KCP44" s="212"/>
      <c r="KCQ44" s="212"/>
      <c r="KCR44" s="212"/>
      <c r="KCS44" s="212"/>
      <c r="KCT44" s="212"/>
      <c r="KCU44" s="212"/>
      <c r="KCV44" s="212"/>
      <c r="KCW44" s="212"/>
      <c r="KCX44" s="212"/>
      <c r="KCY44" s="212"/>
      <c r="KCZ44" s="212"/>
      <c r="KDA44" s="212"/>
      <c r="KDB44" s="212"/>
      <c r="KDC44" s="212"/>
      <c r="KDD44" s="212"/>
      <c r="KDE44" s="212"/>
      <c r="KDF44" s="212"/>
      <c r="KDG44" s="212"/>
      <c r="KDH44" s="212"/>
      <c r="KDI44" s="212"/>
      <c r="KDJ44" s="212"/>
      <c r="KDK44" s="212"/>
      <c r="KDL44" s="212"/>
      <c r="KDM44" s="212"/>
      <c r="KDN44" s="212"/>
      <c r="KDO44" s="212"/>
      <c r="KDP44" s="212"/>
      <c r="KDQ44" s="212"/>
      <c r="KDR44" s="212"/>
      <c r="KDS44" s="212"/>
      <c r="KDT44" s="212"/>
      <c r="KDU44" s="212"/>
      <c r="KDV44" s="212"/>
      <c r="KDW44" s="212"/>
      <c r="KDX44" s="212"/>
      <c r="KDY44" s="212"/>
      <c r="KDZ44" s="212"/>
      <c r="KEA44" s="212"/>
      <c r="KEB44" s="212"/>
      <c r="KEC44" s="212"/>
      <c r="KED44" s="212"/>
      <c r="KEE44" s="212"/>
      <c r="KEF44" s="212"/>
      <c r="KEG44" s="212"/>
      <c r="KEH44" s="212"/>
      <c r="KEI44" s="212"/>
      <c r="KEJ44" s="212"/>
      <c r="KEK44" s="212"/>
      <c r="KEL44" s="212"/>
      <c r="KEM44" s="212"/>
      <c r="KEN44" s="212"/>
      <c r="KEO44" s="212"/>
      <c r="KEP44" s="212"/>
      <c r="KEQ44" s="212"/>
      <c r="KER44" s="212"/>
      <c r="KES44" s="212"/>
      <c r="KET44" s="212"/>
      <c r="KEU44" s="212"/>
      <c r="KEV44" s="212"/>
      <c r="KEW44" s="212"/>
      <c r="KEX44" s="212"/>
      <c r="KEY44" s="212"/>
      <c r="KEZ44" s="212"/>
      <c r="KFA44" s="212"/>
      <c r="KFB44" s="212"/>
      <c r="KFC44" s="212"/>
      <c r="KFD44" s="212"/>
      <c r="KFE44" s="212"/>
      <c r="KFF44" s="212"/>
      <c r="KFG44" s="212"/>
      <c r="KFH44" s="212"/>
      <c r="KFI44" s="212"/>
      <c r="KFJ44" s="212"/>
      <c r="KFK44" s="212"/>
      <c r="KFL44" s="212"/>
      <c r="KFM44" s="212"/>
      <c r="KFN44" s="212"/>
      <c r="KFO44" s="212"/>
      <c r="KFP44" s="212"/>
      <c r="KFQ44" s="212"/>
      <c r="KFR44" s="212"/>
      <c r="KFS44" s="212"/>
      <c r="KFT44" s="212"/>
      <c r="KFU44" s="212"/>
      <c r="KFV44" s="212"/>
      <c r="KFW44" s="212"/>
      <c r="KFX44" s="212"/>
      <c r="KFY44" s="212"/>
      <c r="KFZ44" s="212"/>
      <c r="KGA44" s="212"/>
      <c r="KGB44" s="212"/>
      <c r="KGC44" s="212"/>
      <c r="KGD44" s="212"/>
      <c r="KGE44" s="212"/>
      <c r="KGF44" s="212"/>
      <c r="KGG44" s="212"/>
      <c r="KGH44" s="212"/>
      <c r="KGI44" s="212"/>
      <c r="KGJ44" s="212"/>
      <c r="KGK44" s="212"/>
      <c r="KGL44" s="212"/>
      <c r="KGM44" s="212"/>
      <c r="KGN44" s="212"/>
      <c r="KGO44" s="212"/>
      <c r="KGP44" s="212"/>
      <c r="KGQ44" s="212"/>
      <c r="KGR44" s="212"/>
      <c r="KGS44" s="212"/>
      <c r="KGT44" s="212"/>
      <c r="KGU44" s="212"/>
      <c r="KGV44" s="212"/>
      <c r="KGW44" s="212"/>
      <c r="KGX44" s="212"/>
      <c r="KGY44" s="212"/>
      <c r="KGZ44" s="212"/>
      <c r="KHA44" s="212"/>
      <c r="KHB44" s="212"/>
      <c r="KHC44" s="212"/>
      <c r="KHD44" s="212"/>
      <c r="KHE44" s="212"/>
      <c r="KHF44" s="212"/>
      <c r="KHG44" s="212"/>
      <c r="KHH44" s="212"/>
      <c r="KHI44" s="212"/>
      <c r="KHJ44" s="212"/>
      <c r="KHK44" s="212"/>
      <c r="KHL44" s="212"/>
      <c r="KHM44" s="212"/>
      <c r="KHN44" s="212"/>
      <c r="KHO44" s="212"/>
      <c r="KHP44" s="212"/>
      <c r="KHQ44" s="212"/>
      <c r="KHR44" s="212"/>
      <c r="KHS44" s="212"/>
      <c r="KHT44" s="212"/>
      <c r="KHU44" s="212"/>
      <c r="KHV44" s="212"/>
      <c r="KHW44" s="212"/>
      <c r="KHX44" s="212"/>
      <c r="KHY44" s="212"/>
      <c r="KHZ44" s="212"/>
      <c r="KIA44" s="212"/>
      <c r="KIB44" s="212"/>
      <c r="KIC44" s="212"/>
      <c r="KID44" s="212"/>
      <c r="KIE44" s="212"/>
      <c r="KIF44" s="212"/>
      <c r="KIG44" s="212"/>
      <c r="KIH44" s="212"/>
      <c r="KII44" s="212"/>
      <c r="KIJ44" s="212"/>
      <c r="KIK44" s="212"/>
      <c r="KIL44" s="212"/>
      <c r="KIM44" s="212"/>
      <c r="KIN44" s="212"/>
      <c r="KIO44" s="212"/>
      <c r="KIP44" s="212"/>
      <c r="KIQ44" s="212"/>
      <c r="KIR44" s="212"/>
      <c r="KIS44" s="212"/>
      <c r="KIT44" s="212"/>
      <c r="KIU44" s="212"/>
      <c r="KIV44" s="212"/>
      <c r="KIW44" s="212"/>
      <c r="KIX44" s="212"/>
      <c r="KIY44" s="212"/>
      <c r="KIZ44" s="212"/>
      <c r="KJA44" s="212"/>
      <c r="KJB44" s="212"/>
      <c r="KJC44" s="212"/>
      <c r="KJD44" s="212"/>
      <c r="KJE44" s="212"/>
      <c r="KJF44" s="212"/>
      <c r="KJG44" s="212"/>
      <c r="KJH44" s="212"/>
      <c r="KJI44" s="212"/>
      <c r="KJJ44" s="212"/>
      <c r="KJK44" s="212"/>
      <c r="KJL44" s="212"/>
      <c r="KJM44" s="212"/>
      <c r="KJN44" s="212"/>
      <c r="KJO44" s="212"/>
      <c r="KJP44" s="212"/>
      <c r="KJQ44" s="212"/>
      <c r="KJR44" s="212"/>
      <c r="KJS44" s="212"/>
      <c r="KJT44" s="212"/>
      <c r="KJU44" s="212"/>
      <c r="KJV44" s="212"/>
      <c r="KJW44" s="212"/>
      <c r="KJX44" s="212"/>
      <c r="KJY44" s="212"/>
      <c r="KJZ44" s="212"/>
      <c r="KKA44" s="212"/>
      <c r="KKB44" s="212"/>
      <c r="KKC44" s="212"/>
      <c r="KKD44" s="212"/>
      <c r="KKE44" s="212"/>
      <c r="KKF44" s="212"/>
      <c r="KKG44" s="212"/>
      <c r="KKH44" s="212"/>
      <c r="KKI44" s="212"/>
      <c r="KKJ44" s="212"/>
      <c r="KKK44" s="212"/>
      <c r="KKL44" s="212"/>
      <c r="KKM44" s="212"/>
      <c r="KKN44" s="212"/>
      <c r="KKO44" s="212"/>
      <c r="KKP44" s="212"/>
      <c r="KKQ44" s="212"/>
      <c r="KKR44" s="212"/>
      <c r="KKS44" s="212"/>
      <c r="KKT44" s="212"/>
      <c r="KKU44" s="212"/>
      <c r="KKV44" s="212"/>
      <c r="KKW44" s="212"/>
      <c r="KKX44" s="212"/>
      <c r="KKY44" s="212"/>
      <c r="KKZ44" s="212"/>
      <c r="KLA44" s="212"/>
      <c r="KLB44" s="212"/>
      <c r="KLC44" s="212"/>
      <c r="KLD44" s="212"/>
      <c r="KLE44" s="212"/>
      <c r="KLF44" s="212"/>
      <c r="KLG44" s="212"/>
      <c r="KLH44" s="212"/>
      <c r="KLI44" s="212"/>
      <c r="KLJ44" s="212"/>
      <c r="KLK44" s="212"/>
      <c r="KLL44" s="212"/>
      <c r="KLM44" s="212"/>
      <c r="KLN44" s="212"/>
      <c r="KLO44" s="212"/>
      <c r="KLP44" s="212"/>
      <c r="KLQ44" s="212"/>
      <c r="KLR44" s="212"/>
      <c r="KLS44" s="212"/>
      <c r="KLT44" s="212"/>
      <c r="KLU44" s="212"/>
      <c r="KLV44" s="212"/>
      <c r="KLW44" s="212"/>
      <c r="KLX44" s="212"/>
      <c r="KLY44" s="212"/>
      <c r="KLZ44" s="212"/>
      <c r="KMA44" s="212"/>
      <c r="KMB44" s="212"/>
      <c r="KMC44" s="212"/>
      <c r="KMD44" s="212"/>
      <c r="KME44" s="212"/>
      <c r="KMF44" s="212"/>
      <c r="KMG44" s="212"/>
      <c r="KMH44" s="212"/>
      <c r="KMI44" s="212"/>
      <c r="KMJ44" s="212"/>
      <c r="KMK44" s="212"/>
      <c r="KML44" s="212"/>
      <c r="KMM44" s="212"/>
      <c r="KMN44" s="212"/>
      <c r="KMO44" s="212"/>
      <c r="KMP44" s="212"/>
      <c r="KMQ44" s="212"/>
      <c r="KMR44" s="212"/>
      <c r="KMS44" s="212"/>
      <c r="KMT44" s="212"/>
      <c r="KMU44" s="212"/>
      <c r="KMV44" s="212"/>
      <c r="KMW44" s="212"/>
      <c r="KMX44" s="212"/>
      <c r="KMY44" s="212"/>
      <c r="KMZ44" s="212"/>
      <c r="KNA44" s="212"/>
      <c r="KNB44" s="212"/>
      <c r="KNC44" s="212"/>
      <c r="KND44" s="212"/>
      <c r="KNE44" s="212"/>
      <c r="KNF44" s="212"/>
      <c r="KNG44" s="212"/>
      <c r="KNH44" s="212"/>
      <c r="KNI44" s="212"/>
      <c r="KNJ44" s="212"/>
      <c r="KNK44" s="212"/>
      <c r="KNL44" s="212"/>
      <c r="KNM44" s="212"/>
      <c r="KNN44" s="212"/>
      <c r="KNO44" s="212"/>
      <c r="KNP44" s="212"/>
      <c r="KNQ44" s="212"/>
      <c r="KNR44" s="212"/>
      <c r="KNS44" s="212"/>
      <c r="KNT44" s="212"/>
      <c r="KNU44" s="212"/>
      <c r="KNV44" s="212"/>
      <c r="KNW44" s="212"/>
      <c r="KNX44" s="212"/>
      <c r="KNY44" s="212"/>
      <c r="KNZ44" s="212"/>
      <c r="KOA44" s="212"/>
      <c r="KOB44" s="212"/>
      <c r="KOC44" s="212"/>
      <c r="KOD44" s="212"/>
      <c r="KOE44" s="212"/>
      <c r="KOF44" s="212"/>
      <c r="KOG44" s="212"/>
      <c r="KOH44" s="212"/>
      <c r="KOI44" s="212"/>
      <c r="KOJ44" s="212"/>
      <c r="KOK44" s="212"/>
      <c r="KOL44" s="212"/>
      <c r="KOM44" s="212"/>
      <c r="KON44" s="212"/>
      <c r="KOO44" s="212"/>
      <c r="KOP44" s="212"/>
      <c r="KOQ44" s="212"/>
      <c r="KOR44" s="212"/>
      <c r="KOS44" s="212"/>
      <c r="KOT44" s="212"/>
      <c r="KOU44" s="212"/>
      <c r="KOV44" s="212"/>
      <c r="KOW44" s="212"/>
      <c r="KOX44" s="212"/>
      <c r="KOY44" s="212"/>
      <c r="KOZ44" s="212"/>
      <c r="KPA44" s="212"/>
      <c r="KPB44" s="212"/>
      <c r="KPC44" s="212"/>
      <c r="KPD44" s="212"/>
      <c r="KPE44" s="212"/>
      <c r="KPF44" s="212"/>
      <c r="KPG44" s="212"/>
      <c r="KPH44" s="212"/>
      <c r="KPI44" s="212"/>
      <c r="KPJ44" s="212"/>
      <c r="KPK44" s="212"/>
      <c r="KPL44" s="212"/>
      <c r="KPM44" s="212"/>
      <c r="KPN44" s="212"/>
      <c r="KPO44" s="212"/>
      <c r="KPP44" s="212"/>
      <c r="KPQ44" s="212"/>
      <c r="KPR44" s="212"/>
      <c r="KPS44" s="212"/>
      <c r="KPT44" s="212"/>
      <c r="KPU44" s="212"/>
      <c r="KPV44" s="212"/>
      <c r="KPW44" s="212"/>
      <c r="KPX44" s="212"/>
      <c r="KPY44" s="212"/>
      <c r="KPZ44" s="212"/>
      <c r="KQA44" s="212"/>
      <c r="KQB44" s="212"/>
      <c r="KQC44" s="212"/>
      <c r="KQD44" s="212"/>
      <c r="KQE44" s="212"/>
      <c r="KQF44" s="212"/>
      <c r="KQG44" s="212"/>
      <c r="KQH44" s="212"/>
      <c r="KQI44" s="212"/>
      <c r="KQJ44" s="212"/>
      <c r="KQK44" s="212"/>
      <c r="KQL44" s="212"/>
      <c r="KQM44" s="212"/>
      <c r="KQN44" s="212"/>
      <c r="KQO44" s="212"/>
      <c r="KQP44" s="212"/>
      <c r="KQQ44" s="212"/>
      <c r="KQR44" s="212"/>
      <c r="KQS44" s="212"/>
      <c r="KQT44" s="212"/>
      <c r="KQU44" s="212"/>
      <c r="KQV44" s="212"/>
      <c r="KQW44" s="212"/>
      <c r="KQX44" s="212"/>
      <c r="KQY44" s="212"/>
      <c r="KQZ44" s="212"/>
      <c r="KRA44" s="212"/>
      <c r="KRB44" s="212"/>
      <c r="KRC44" s="212"/>
      <c r="KRD44" s="212"/>
      <c r="KRE44" s="212"/>
      <c r="KRF44" s="212"/>
      <c r="KRG44" s="212"/>
      <c r="KRH44" s="212"/>
      <c r="KRI44" s="212"/>
      <c r="KRJ44" s="212"/>
      <c r="KRK44" s="212"/>
      <c r="KRL44" s="212"/>
      <c r="KRM44" s="212"/>
      <c r="KRN44" s="212"/>
      <c r="KRO44" s="212"/>
      <c r="KRP44" s="212"/>
      <c r="KRQ44" s="212"/>
      <c r="KRR44" s="212"/>
      <c r="KRS44" s="212"/>
      <c r="KRT44" s="212"/>
      <c r="KRU44" s="212"/>
      <c r="KRV44" s="212"/>
      <c r="KRW44" s="212"/>
      <c r="KRX44" s="212"/>
      <c r="KRY44" s="212"/>
      <c r="KRZ44" s="212"/>
      <c r="KSA44" s="212"/>
      <c r="KSB44" s="212"/>
      <c r="KSC44" s="212"/>
      <c r="KSD44" s="212"/>
      <c r="KSE44" s="212"/>
      <c r="KSF44" s="212"/>
      <c r="KSG44" s="212"/>
      <c r="KSH44" s="212"/>
      <c r="KSI44" s="212"/>
      <c r="KSJ44" s="212"/>
      <c r="KSK44" s="212"/>
      <c r="KSL44" s="212"/>
      <c r="KSM44" s="212"/>
      <c r="KSN44" s="212"/>
      <c r="KSO44" s="212"/>
      <c r="KSP44" s="212"/>
      <c r="KSQ44" s="212"/>
      <c r="KSR44" s="212"/>
      <c r="KSS44" s="212"/>
      <c r="KST44" s="212"/>
      <c r="KSU44" s="212"/>
      <c r="KSV44" s="212"/>
      <c r="KSW44" s="212"/>
      <c r="KSX44" s="212"/>
      <c r="KSY44" s="212"/>
      <c r="KSZ44" s="212"/>
      <c r="KTA44" s="212"/>
      <c r="KTB44" s="212"/>
      <c r="KTC44" s="212"/>
      <c r="KTD44" s="212"/>
      <c r="KTE44" s="212"/>
      <c r="KTF44" s="212"/>
      <c r="KTG44" s="212"/>
      <c r="KTH44" s="212"/>
      <c r="KTI44" s="212"/>
      <c r="KTJ44" s="212"/>
      <c r="KTK44" s="212"/>
      <c r="KTL44" s="212"/>
      <c r="KTM44" s="212"/>
      <c r="KTN44" s="212"/>
      <c r="KTO44" s="212"/>
      <c r="KTP44" s="212"/>
      <c r="KTQ44" s="212"/>
      <c r="KTR44" s="212"/>
      <c r="KTS44" s="212"/>
      <c r="KTT44" s="212"/>
      <c r="KTU44" s="212"/>
      <c r="KTV44" s="212"/>
      <c r="KTW44" s="212"/>
      <c r="KTX44" s="212"/>
      <c r="KTY44" s="212"/>
      <c r="KTZ44" s="212"/>
      <c r="KUA44" s="212"/>
      <c r="KUB44" s="212"/>
      <c r="KUC44" s="212"/>
      <c r="KUD44" s="212"/>
      <c r="KUE44" s="212"/>
      <c r="KUF44" s="212"/>
      <c r="KUG44" s="212"/>
      <c r="KUH44" s="212"/>
      <c r="KUI44" s="212"/>
      <c r="KUJ44" s="212"/>
      <c r="KUK44" s="212"/>
      <c r="KUL44" s="212"/>
      <c r="KUM44" s="212"/>
      <c r="KUN44" s="212"/>
      <c r="KUO44" s="212"/>
      <c r="KUP44" s="212"/>
      <c r="KUQ44" s="212"/>
      <c r="KUR44" s="212"/>
      <c r="KUS44" s="212"/>
      <c r="KUT44" s="212"/>
      <c r="KUU44" s="212"/>
      <c r="KUV44" s="212"/>
      <c r="KUW44" s="212"/>
      <c r="KUX44" s="212"/>
      <c r="KUY44" s="212"/>
      <c r="KUZ44" s="212"/>
      <c r="KVA44" s="212"/>
      <c r="KVB44" s="212"/>
      <c r="KVC44" s="212"/>
      <c r="KVD44" s="212"/>
      <c r="KVE44" s="212"/>
      <c r="KVF44" s="212"/>
      <c r="KVG44" s="212"/>
      <c r="KVH44" s="212"/>
      <c r="KVI44" s="212"/>
      <c r="KVJ44" s="212"/>
      <c r="KVK44" s="212"/>
      <c r="KVL44" s="212"/>
      <c r="KVM44" s="212"/>
      <c r="KVN44" s="212"/>
      <c r="KVO44" s="212"/>
      <c r="KVP44" s="212"/>
      <c r="KVQ44" s="212"/>
      <c r="KVR44" s="212"/>
      <c r="KVS44" s="212"/>
      <c r="KVT44" s="212"/>
      <c r="KVU44" s="212"/>
      <c r="KVV44" s="212"/>
      <c r="KVW44" s="212"/>
      <c r="KVX44" s="212"/>
      <c r="KVY44" s="212"/>
      <c r="KVZ44" s="212"/>
      <c r="KWA44" s="212"/>
      <c r="KWB44" s="212"/>
      <c r="KWC44" s="212"/>
      <c r="KWD44" s="212"/>
      <c r="KWE44" s="212"/>
      <c r="KWF44" s="212"/>
      <c r="KWG44" s="212"/>
      <c r="KWH44" s="212"/>
      <c r="KWI44" s="212"/>
      <c r="KWJ44" s="212"/>
      <c r="KWK44" s="212"/>
      <c r="KWL44" s="212"/>
      <c r="KWM44" s="212"/>
      <c r="KWN44" s="212"/>
      <c r="KWO44" s="212"/>
      <c r="KWP44" s="212"/>
      <c r="KWQ44" s="212"/>
      <c r="KWR44" s="212"/>
      <c r="KWS44" s="212"/>
      <c r="KWT44" s="212"/>
      <c r="KWU44" s="212"/>
      <c r="KWV44" s="212"/>
      <c r="KWW44" s="212"/>
      <c r="KWX44" s="212"/>
      <c r="KWY44" s="212"/>
      <c r="KWZ44" s="212"/>
      <c r="KXA44" s="212"/>
      <c r="KXB44" s="212"/>
      <c r="KXC44" s="212"/>
      <c r="KXD44" s="212"/>
      <c r="KXE44" s="212"/>
      <c r="KXF44" s="212"/>
      <c r="KXG44" s="212"/>
      <c r="KXH44" s="212"/>
      <c r="KXI44" s="212"/>
      <c r="KXJ44" s="212"/>
      <c r="KXK44" s="212"/>
      <c r="KXL44" s="212"/>
      <c r="KXM44" s="212"/>
      <c r="KXN44" s="212"/>
      <c r="KXO44" s="212"/>
      <c r="KXP44" s="212"/>
      <c r="KXQ44" s="212"/>
      <c r="KXR44" s="212"/>
      <c r="KXS44" s="212"/>
      <c r="KXT44" s="212"/>
      <c r="KXU44" s="212"/>
      <c r="KXV44" s="212"/>
      <c r="KXW44" s="212"/>
      <c r="KXX44" s="212"/>
      <c r="KXY44" s="212"/>
      <c r="KXZ44" s="212"/>
      <c r="KYA44" s="212"/>
      <c r="KYB44" s="212"/>
      <c r="KYC44" s="212"/>
      <c r="KYD44" s="212"/>
      <c r="KYE44" s="212"/>
      <c r="KYF44" s="212"/>
      <c r="KYG44" s="212"/>
      <c r="KYH44" s="212"/>
      <c r="KYI44" s="212"/>
      <c r="KYJ44" s="212"/>
      <c r="KYK44" s="212"/>
      <c r="KYL44" s="212"/>
      <c r="KYM44" s="212"/>
      <c r="KYN44" s="212"/>
      <c r="KYO44" s="212"/>
      <c r="KYP44" s="212"/>
      <c r="KYQ44" s="212"/>
      <c r="KYR44" s="212"/>
      <c r="KYS44" s="212"/>
      <c r="KYT44" s="212"/>
      <c r="KYU44" s="212"/>
      <c r="KYV44" s="212"/>
      <c r="KYW44" s="212"/>
      <c r="KYX44" s="212"/>
      <c r="KYY44" s="212"/>
      <c r="KYZ44" s="212"/>
      <c r="KZA44" s="212"/>
      <c r="KZB44" s="212"/>
      <c r="KZC44" s="212"/>
      <c r="KZD44" s="212"/>
      <c r="KZE44" s="212"/>
      <c r="KZF44" s="212"/>
      <c r="KZG44" s="212"/>
      <c r="KZH44" s="212"/>
      <c r="KZI44" s="212"/>
      <c r="KZJ44" s="212"/>
      <c r="KZK44" s="212"/>
      <c r="KZL44" s="212"/>
      <c r="KZM44" s="212"/>
      <c r="KZN44" s="212"/>
      <c r="KZO44" s="212"/>
      <c r="KZP44" s="212"/>
      <c r="KZQ44" s="212"/>
      <c r="KZR44" s="212"/>
      <c r="KZS44" s="212"/>
      <c r="KZT44" s="212"/>
      <c r="KZU44" s="212"/>
      <c r="KZV44" s="212"/>
      <c r="KZW44" s="212"/>
      <c r="KZX44" s="212"/>
      <c r="KZY44" s="212"/>
      <c r="KZZ44" s="212"/>
      <c r="LAA44" s="212"/>
      <c r="LAB44" s="212"/>
      <c r="LAC44" s="212"/>
      <c r="LAD44" s="212"/>
      <c r="LAE44" s="212"/>
      <c r="LAF44" s="212"/>
      <c r="LAG44" s="212"/>
      <c r="LAH44" s="212"/>
      <c r="LAI44" s="212"/>
      <c r="LAJ44" s="212"/>
      <c r="LAK44" s="212"/>
      <c r="LAL44" s="212"/>
      <c r="LAM44" s="212"/>
      <c r="LAN44" s="212"/>
      <c r="LAO44" s="212"/>
      <c r="LAP44" s="212"/>
      <c r="LAQ44" s="212"/>
      <c r="LAR44" s="212"/>
      <c r="LAS44" s="212"/>
      <c r="LAT44" s="212"/>
      <c r="LAU44" s="212"/>
      <c r="LAV44" s="212"/>
      <c r="LAW44" s="212"/>
      <c r="LAX44" s="212"/>
      <c r="LAY44" s="212"/>
      <c r="LAZ44" s="212"/>
      <c r="LBA44" s="212"/>
      <c r="LBB44" s="212"/>
      <c r="LBC44" s="212"/>
      <c r="LBD44" s="212"/>
      <c r="LBE44" s="212"/>
      <c r="LBF44" s="212"/>
      <c r="LBG44" s="212"/>
      <c r="LBH44" s="212"/>
      <c r="LBI44" s="212"/>
      <c r="LBJ44" s="212"/>
      <c r="LBK44" s="212"/>
      <c r="LBL44" s="212"/>
      <c r="LBM44" s="212"/>
      <c r="LBN44" s="212"/>
      <c r="LBO44" s="212"/>
      <c r="LBP44" s="212"/>
      <c r="LBQ44" s="212"/>
      <c r="LBR44" s="212"/>
      <c r="LBS44" s="212"/>
      <c r="LBT44" s="212"/>
      <c r="LBU44" s="212"/>
      <c r="LBV44" s="212"/>
      <c r="LBW44" s="212"/>
      <c r="LBX44" s="212"/>
      <c r="LBY44" s="212"/>
      <c r="LBZ44" s="212"/>
      <c r="LCA44" s="212"/>
      <c r="LCB44" s="212"/>
      <c r="LCC44" s="212"/>
      <c r="LCD44" s="212"/>
      <c r="LCE44" s="212"/>
      <c r="LCF44" s="212"/>
      <c r="LCG44" s="212"/>
      <c r="LCH44" s="212"/>
      <c r="LCI44" s="212"/>
      <c r="LCJ44" s="212"/>
      <c r="LCK44" s="212"/>
      <c r="LCL44" s="212"/>
      <c r="LCM44" s="212"/>
      <c r="LCN44" s="212"/>
      <c r="LCO44" s="212"/>
      <c r="LCP44" s="212"/>
      <c r="LCQ44" s="212"/>
      <c r="LCR44" s="212"/>
      <c r="LCS44" s="212"/>
      <c r="LCT44" s="212"/>
      <c r="LCU44" s="212"/>
      <c r="LCV44" s="212"/>
      <c r="LCW44" s="212"/>
      <c r="LCX44" s="212"/>
      <c r="LCY44" s="212"/>
      <c r="LCZ44" s="212"/>
      <c r="LDA44" s="212"/>
      <c r="LDB44" s="212"/>
      <c r="LDC44" s="212"/>
      <c r="LDD44" s="212"/>
      <c r="LDE44" s="212"/>
      <c r="LDF44" s="212"/>
      <c r="LDG44" s="212"/>
      <c r="LDH44" s="212"/>
      <c r="LDI44" s="212"/>
      <c r="LDJ44" s="212"/>
      <c r="LDK44" s="212"/>
      <c r="LDL44" s="212"/>
      <c r="LDM44" s="212"/>
      <c r="LDN44" s="212"/>
      <c r="LDO44" s="212"/>
      <c r="LDP44" s="212"/>
      <c r="LDQ44" s="212"/>
      <c r="LDR44" s="212"/>
      <c r="LDS44" s="212"/>
      <c r="LDT44" s="212"/>
      <c r="LDU44" s="212"/>
      <c r="LDV44" s="212"/>
      <c r="LDW44" s="212"/>
      <c r="LDX44" s="212"/>
      <c r="LDY44" s="212"/>
      <c r="LDZ44" s="212"/>
      <c r="LEA44" s="212"/>
      <c r="LEB44" s="212"/>
      <c r="LEC44" s="212"/>
      <c r="LED44" s="212"/>
      <c r="LEE44" s="212"/>
      <c r="LEF44" s="212"/>
      <c r="LEG44" s="212"/>
      <c r="LEH44" s="212"/>
      <c r="LEI44" s="212"/>
      <c r="LEJ44" s="212"/>
      <c r="LEK44" s="212"/>
      <c r="LEL44" s="212"/>
      <c r="LEM44" s="212"/>
      <c r="LEN44" s="212"/>
      <c r="LEO44" s="212"/>
      <c r="LEP44" s="212"/>
      <c r="LEQ44" s="212"/>
      <c r="LER44" s="212"/>
      <c r="LES44" s="212"/>
      <c r="LET44" s="212"/>
      <c r="LEU44" s="212"/>
      <c r="LEV44" s="212"/>
      <c r="LEW44" s="212"/>
      <c r="LEX44" s="212"/>
      <c r="LEY44" s="212"/>
      <c r="LEZ44" s="212"/>
      <c r="LFA44" s="212"/>
      <c r="LFB44" s="212"/>
      <c r="LFC44" s="212"/>
      <c r="LFD44" s="212"/>
      <c r="LFE44" s="212"/>
      <c r="LFF44" s="212"/>
      <c r="LFG44" s="212"/>
      <c r="LFH44" s="212"/>
      <c r="LFI44" s="212"/>
      <c r="LFJ44" s="212"/>
      <c r="LFK44" s="212"/>
      <c r="LFL44" s="212"/>
      <c r="LFM44" s="212"/>
      <c r="LFN44" s="212"/>
      <c r="LFO44" s="212"/>
      <c r="LFP44" s="212"/>
      <c r="LFQ44" s="212"/>
      <c r="LFR44" s="212"/>
      <c r="LFS44" s="212"/>
      <c r="LFT44" s="212"/>
      <c r="LFU44" s="212"/>
      <c r="LFV44" s="212"/>
      <c r="LFW44" s="212"/>
      <c r="LFX44" s="212"/>
      <c r="LFY44" s="212"/>
      <c r="LFZ44" s="212"/>
      <c r="LGA44" s="212"/>
      <c r="LGB44" s="212"/>
      <c r="LGC44" s="212"/>
      <c r="LGD44" s="212"/>
      <c r="LGE44" s="212"/>
      <c r="LGF44" s="212"/>
      <c r="LGG44" s="212"/>
      <c r="LGH44" s="212"/>
      <c r="LGI44" s="212"/>
      <c r="LGJ44" s="212"/>
      <c r="LGK44" s="212"/>
      <c r="LGL44" s="212"/>
      <c r="LGM44" s="212"/>
      <c r="LGN44" s="212"/>
      <c r="LGO44" s="212"/>
      <c r="LGP44" s="212"/>
      <c r="LGQ44" s="212"/>
      <c r="LGR44" s="212"/>
      <c r="LGS44" s="212"/>
      <c r="LGT44" s="212"/>
      <c r="LGU44" s="212"/>
      <c r="LGV44" s="212"/>
      <c r="LGW44" s="212"/>
      <c r="LGX44" s="212"/>
      <c r="LGY44" s="212"/>
      <c r="LGZ44" s="212"/>
      <c r="LHA44" s="212"/>
      <c r="LHB44" s="212"/>
      <c r="LHC44" s="212"/>
      <c r="LHD44" s="212"/>
      <c r="LHE44" s="212"/>
      <c r="LHF44" s="212"/>
      <c r="LHG44" s="212"/>
      <c r="LHH44" s="212"/>
      <c r="LHI44" s="212"/>
      <c r="LHJ44" s="212"/>
      <c r="LHK44" s="212"/>
      <c r="LHL44" s="212"/>
      <c r="LHM44" s="212"/>
      <c r="LHN44" s="212"/>
      <c r="LHO44" s="212"/>
      <c r="LHP44" s="212"/>
      <c r="LHQ44" s="212"/>
      <c r="LHR44" s="212"/>
      <c r="LHS44" s="212"/>
      <c r="LHT44" s="212"/>
      <c r="LHU44" s="212"/>
      <c r="LHV44" s="212"/>
      <c r="LHW44" s="212"/>
      <c r="LHX44" s="212"/>
      <c r="LHY44" s="212"/>
      <c r="LHZ44" s="212"/>
      <c r="LIA44" s="212"/>
      <c r="LIB44" s="212"/>
      <c r="LIC44" s="212"/>
      <c r="LID44" s="212"/>
      <c r="LIE44" s="212"/>
      <c r="LIF44" s="212"/>
      <c r="LIG44" s="212"/>
      <c r="LIH44" s="212"/>
      <c r="LII44" s="212"/>
      <c r="LIJ44" s="212"/>
      <c r="LIK44" s="212"/>
      <c r="LIL44" s="212"/>
      <c r="LIM44" s="212"/>
      <c r="LIN44" s="212"/>
      <c r="LIO44" s="212"/>
      <c r="LIP44" s="212"/>
      <c r="LIQ44" s="212"/>
      <c r="LIR44" s="212"/>
      <c r="LIS44" s="212"/>
      <c r="LIT44" s="212"/>
      <c r="LIU44" s="212"/>
      <c r="LIV44" s="212"/>
      <c r="LIW44" s="212"/>
      <c r="LIX44" s="212"/>
      <c r="LIY44" s="212"/>
      <c r="LIZ44" s="212"/>
      <c r="LJA44" s="212"/>
      <c r="LJB44" s="212"/>
      <c r="LJC44" s="212"/>
      <c r="LJD44" s="212"/>
      <c r="LJE44" s="212"/>
      <c r="LJF44" s="212"/>
      <c r="LJG44" s="212"/>
      <c r="LJH44" s="212"/>
      <c r="LJI44" s="212"/>
      <c r="LJJ44" s="212"/>
      <c r="LJK44" s="212"/>
      <c r="LJL44" s="212"/>
      <c r="LJM44" s="212"/>
      <c r="LJN44" s="212"/>
      <c r="LJO44" s="212"/>
      <c r="LJP44" s="212"/>
      <c r="LJQ44" s="212"/>
      <c r="LJR44" s="212"/>
      <c r="LJS44" s="212"/>
      <c r="LJT44" s="212"/>
      <c r="LJU44" s="212"/>
      <c r="LJV44" s="212"/>
      <c r="LJW44" s="212"/>
      <c r="LJX44" s="212"/>
      <c r="LJY44" s="212"/>
      <c r="LJZ44" s="212"/>
      <c r="LKA44" s="212"/>
      <c r="LKB44" s="212"/>
      <c r="LKC44" s="212"/>
      <c r="LKD44" s="212"/>
      <c r="LKE44" s="212"/>
      <c r="LKF44" s="212"/>
      <c r="LKG44" s="212"/>
      <c r="LKH44" s="212"/>
      <c r="LKI44" s="212"/>
      <c r="LKJ44" s="212"/>
      <c r="LKK44" s="212"/>
      <c r="LKL44" s="212"/>
      <c r="LKM44" s="212"/>
      <c r="LKN44" s="212"/>
      <c r="LKO44" s="212"/>
      <c r="LKP44" s="212"/>
      <c r="LKQ44" s="212"/>
      <c r="LKR44" s="212"/>
      <c r="LKS44" s="212"/>
      <c r="LKT44" s="212"/>
      <c r="LKU44" s="212"/>
      <c r="LKV44" s="212"/>
      <c r="LKW44" s="212"/>
      <c r="LKX44" s="212"/>
      <c r="LKY44" s="212"/>
      <c r="LKZ44" s="212"/>
      <c r="LLA44" s="212"/>
      <c r="LLB44" s="212"/>
      <c r="LLC44" s="212"/>
      <c r="LLD44" s="212"/>
      <c r="LLE44" s="212"/>
      <c r="LLF44" s="212"/>
      <c r="LLG44" s="212"/>
      <c r="LLH44" s="212"/>
      <c r="LLI44" s="212"/>
      <c r="LLJ44" s="212"/>
      <c r="LLK44" s="212"/>
      <c r="LLL44" s="212"/>
      <c r="LLM44" s="212"/>
      <c r="LLN44" s="212"/>
      <c r="LLO44" s="212"/>
      <c r="LLP44" s="212"/>
      <c r="LLQ44" s="212"/>
      <c r="LLR44" s="212"/>
      <c r="LLS44" s="212"/>
      <c r="LLT44" s="212"/>
      <c r="LLU44" s="212"/>
      <c r="LLV44" s="212"/>
      <c r="LLW44" s="212"/>
      <c r="LLX44" s="212"/>
      <c r="LLY44" s="212"/>
      <c r="LLZ44" s="212"/>
      <c r="LMA44" s="212"/>
      <c r="LMB44" s="212"/>
      <c r="LMC44" s="212"/>
      <c r="LMD44" s="212"/>
      <c r="LME44" s="212"/>
      <c r="LMF44" s="212"/>
      <c r="LMG44" s="212"/>
      <c r="LMH44" s="212"/>
      <c r="LMI44" s="212"/>
      <c r="LMJ44" s="212"/>
      <c r="LMK44" s="212"/>
      <c r="LML44" s="212"/>
      <c r="LMM44" s="212"/>
      <c r="LMN44" s="212"/>
      <c r="LMO44" s="212"/>
      <c r="LMP44" s="212"/>
      <c r="LMQ44" s="212"/>
      <c r="LMR44" s="212"/>
      <c r="LMS44" s="212"/>
      <c r="LMT44" s="212"/>
      <c r="LMU44" s="212"/>
      <c r="LMV44" s="212"/>
      <c r="LMW44" s="212"/>
      <c r="LMX44" s="212"/>
      <c r="LMY44" s="212"/>
      <c r="LMZ44" s="212"/>
      <c r="LNA44" s="212"/>
      <c r="LNB44" s="212"/>
      <c r="LNC44" s="212"/>
      <c r="LND44" s="212"/>
      <c r="LNE44" s="212"/>
      <c r="LNF44" s="212"/>
      <c r="LNG44" s="212"/>
      <c r="LNH44" s="212"/>
      <c r="LNI44" s="212"/>
      <c r="LNJ44" s="212"/>
      <c r="LNK44" s="212"/>
      <c r="LNL44" s="212"/>
      <c r="LNM44" s="212"/>
      <c r="LNN44" s="212"/>
      <c r="LNO44" s="212"/>
      <c r="LNP44" s="212"/>
      <c r="LNQ44" s="212"/>
      <c r="LNR44" s="212"/>
      <c r="LNS44" s="212"/>
      <c r="LNT44" s="212"/>
      <c r="LNU44" s="212"/>
      <c r="LNV44" s="212"/>
      <c r="LNW44" s="212"/>
      <c r="LNX44" s="212"/>
      <c r="LNY44" s="212"/>
      <c r="LNZ44" s="212"/>
      <c r="LOA44" s="212"/>
      <c r="LOB44" s="212"/>
      <c r="LOC44" s="212"/>
      <c r="LOD44" s="212"/>
      <c r="LOE44" s="212"/>
      <c r="LOF44" s="212"/>
      <c r="LOG44" s="212"/>
      <c r="LOH44" s="212"/>
      <c r="LOI44" s="212"/>
      <c r="LOJ44" s="212"/>
      <c r="LOK44" s="212"/>
      <c r="LOL44" s="212"/>
      <c r="LOM44" s="212"/>
      <c r="LON44" s="212"/>
      <c r="LOO44" s="212"/>
      <c r="LOP44" s="212"/>
      <c r="LOQ44" s="212"/>
      <c r="LOR44" s="212"/>
      <c r="LOS44" s="212"/>
      <c r="LOT44" s="212"/>
      <c r="LOU44" s="212"/>
      <c r="LOV44" s="212"/>
      <c r="LOW44" s="212"/>
      <c r="LOX44" s="212"/>
      <c r="LOY44" s="212"/>
      <c r="LOZ44" s="212"/>
      <c r="LPA44" s="212"/>
      <c r="LPB44" s="212"/>
      <c r="LPC44" s="212"/>
      <c r="LPD44" s="212"/>
      <c r="LPE44" s="212"/>
      <c r="LPF44" s="212"/>
      <c r="LPG44" s="212"/>
      <c r="LPH44" s="212"/>
      <c r="LPI44" s="212"/>
      <c r="LPJ44" s="212"/>
      <c r="LPK44" s="212"/>
      <c r="LPL44" s="212"/>
      <c r="LPM44" s="212"/>
      <c r="LPN44" s="212"/>
      <c r="LPO44" s="212"/>
      <c r="LPP44" s="212"/>
      <c r="LPQ44" s="212"/>
      <c r="LPR44" s="212"/>
      <c r="LPS44" s="212"/>
      <c r="LPT44" s="212"/>
      <c r="LPU44" s="212"/>
      <c r="LPV44" s="212"/>
      <c r="LPW44" s="212"/>
      <c r="LPX44" s="212"/>
      <c r="LPY44" s="212"/>
      <c r="LPZ44" s="212"/>
      <c r="LQA44" s="212"/>
      <c r="LQB44" s="212"/>
      <c r="LQC44" s="212"/>
      <c r="LQD44" s="212"/>
      <c r="LQE44" s="212"/>
      <c r="LQF44" s="212"/>
      <c r="LQG44" s="212"/>
      <c r="LQH44" s="212"/>
      <c r="LQI44" s="212"/>
      <c r="LQJ44" s="212"/>
      <c r="LQK44" s="212"/>
      <c r="LQL44" s="212"/>
      <c r="LQM44" s="212"/>
      <c r="LQN44" s="212"/>
      <c r="LQO44" s="212"/>
      <c r="LQP44" s="212"/>
      <c r="LQQ44" s="212"/>
      <c r="LQR44" s="212"/>
      <c r="LQS44" s="212"/>
      <c r="LQT44" s="212"/>
      <c r="LQU44" s="212"/>
      <c r="LQV44" s="212"/>
      <c r="LQW44" s="212"/>
      <c r="LQX44" s="212"/>
      <c r="LQY44" s="212"/>
      <c r="LQZ44" s="212"/>
      <c r="LRA44" s="212"/>
      <c r="LRB44" s="212"/>
      <c r="LRC44" s="212"/>
      <c r="LRD44" s="212"/>
      <c r="LRE44" s="212"/>
      <c r="LRF44" s="212"/>
      <c r="LRG44" s="212"/>
      <c r="LRH44" s="212"/>
      <c r="LRI44" s="212"/>
      <c r="LRJ44" s="212"/>
      <c r="LRK44" s="212"/>
      <c r="LRL44" s="212"/>
      <c r="LRM44" s="212"/>
      <c r="LRN44" s="212"/>
      <c r="LRO44" s="212"/>
      <c r="LRP44" s="212"/>
      <c r="LRQ44" s="212"/>
      <c r="LRR44" s="212"/>
      <c r="LRS44" s="212"/>
      <c r="LRT44" s="212"/>
      <c r="LRU44" s="212"/>
      <c r="LRV44" s="212"/>
      <c r="LRW44" s="212"/>
      <c r="LRX44" s="212"/>
      <c r="LRY44" s="212"/>
      <c r="LRZ44" s="212"/>
      <c r="LSA44" s="212"/>
      <c r="LSB44" s="212"/>
      <c r="LSC44" s="212"/>
      <c r="LSD44" s="212"/>
      <c r="LSE44" s="212"/>
      <c r="LSF44" s="212"/>
      <c r="LSG44" s="212"/>
      <c r="LSH44" s="212"/>
      <c r="LSI44" s="212"/>
      <c r="LSJ44" s="212"/>
      <c r="LSK44" s="212"/>
      <c r="LSL44" s="212"/>
      <c r="LSM44" s="212"/>
      <c r="LSN44" s="212"/>
      <c r="LSO44" s="212"/>
      <c r="LSP44" s="212"/>
      <c r="LSQ44" s="212"/>
      <c r="LSR44" s="212"/>
      <c r="LSS44" s="212"/>
      <c r="LST44" s="212"/>
      <c r="LSU44" s="212"/>
      <c r="LSV44" s="212"/>
      <c r="LSW44" s="212"/>
      <c r="LSX44" s="212"/>
      <c r="LSY44" s="212"/>
      <c r="LSZ44" s="212"/>
      <c r="LTA44" s="212"/>
      <c r="LTB44" s="212"/>
      <c r="LTC44" s="212"/>
      <c r="LTD44" s="212"/>
      <c r="LTE44" s="212"/>
      <c r="LTF44" s="212"/>
      <c r="LTG44" s="212"/>
      <c r="LTH44" s="212"/>
      <c r="LTI44" s="212"/>
      <c r="LTJ44" s="212"/>
      <c r="LTK44" s="212"/>
      <c r="LTL44" s="212"/>
      <c r="LTM44" s="212"/>
      <c r="LTN44" s="212"/>
      <c r="LTO44" s="212"/>
      <c r="LTP44" s="212"/>
      <c r="LTQ44" s="212"/>
      <c r="LTR44" s="212"/>
      <c r="LTS44" s="212"/>
      <c r="LTT44" s="212"/>
      <c r="LTU44" s="212"/>
      <c r="LTV44" s="212"/>
      <c r="LTW44" s="212"/>
      <c r="LTX44" s="212"/>
      <c r="LTY44" s="212"/>
      <c r="LTZ44" s="212"/>
      <c r="LUA44" s="212"/>
      <c r="LUB44" s="212"/>
      <c r="LUC44" s="212"/>
      <c r="LUD44" s="212"/>
      <c r="LUE44" s="212"/>
      <c r="LUF44" s="212"/>
      <c r="LUG44" s="212"/>
      <c r="LUH44" s="212"/>
      <c r="LUI44" s="212"/>
      <c r="LUJ44" s="212"/>
      <c r="LUK44" s="212"/>
      <c r="LUL44" s="212"/>
      <c r="LUM44" s="212"/>
      <c r="LUN44" s="212"/>
      <c r="LUO44" s="212"/>
      <c r="LUP44" s="212"/>
      <c r="LUQ44" s="212"/>
      <c r="LUR44" s="212"/>
      <c r="LUS44" s="212"/>
      <c r="LUT44" s="212"/>
      <c r="LUU44" s="212"/>
      <c r="LUV44" s="212"/>
      <c r="LUW44" s="212"/>
      <c r="LUX44" s="212"/>
      <c r="LUY44" s="212"/>
      <c r="LUZ44" s="212"/>
      <c r="LVA44" s="212"/>
      <c r="LVB44" s="212"/>
      <c r="LVC44" s="212"/>
      <c r="LVD44" s="212"/>
      <c r="LVE44" s="212"/>
      <c r="LVF44" s="212"/>
      <c r="LVG44" s="212"/>
      <c r="LVH44" s="212"/>
      <c r="LVI44" s="212"/>
      <c r="LVJ44" s="212"/>
      <c r="LVK44" s="212"/>
      <c r="LVL44" s="212"/>
      <c r="LVM44" s="212"/>
      <c r="LVN44" s="212"/>
      <c r="LVO44" s="212"/>
      <c r="LVP44" s="212"/>
      <c r="LVQ44" s="212"/>
      <c r="LVR44" s="212"/>
      <c r="LVS44" s="212"/>
      <c r="LVT44" s="212"/>
      <c r="LVU44" s="212"/>
      <c r="LVV44" s="212"/>
      <c r="LVW44" s="212"/>
      <c r="LVX44" s="212"/>
      <c r="LVY44" s="212"/>
      <c r="LVZ44" s="212"/>
      <c r="LWA44" s="212"/>
      <c r="LWB44" s="212"/>
      <c r="LWC44" s="212"/>
      <c r="LWD44" s="212"/>
      <c r="LWE44" s="212"/>
      <c r="LWF44" s="212"/>
      <c r="LWG44" s="212"/>
      <c r="LWH44" s="212"/>
      <c r="LWI44" s="212"/>
      <c r="LWJ44" s="212"/>
      <c r="LWK44" s="212"/>
      <c r="LWL44" s="212"/>
      <c r="LWM44" s="212"/>
      <c r="LWN44" s="212"/>
      <c r="LWO44" s="212"/>
      <c r="LWP44" s="212"/>
      <c r="LWQ44" s="212"/>
      <c r="LWR44" s="212"/>
      <c r="LWS44" s="212"/>
      <c r="LWT44" s="212"/>
      <c r="LWU44" s="212"/>
      <c r="LWV44" s="212"/>
      <c r="LWW44" s="212"/>
      <c r="LWX44" s="212"/>
      <c r="LWY44" s="212"/>
      <c r="LWZ44" s="212"/>
      <c r="LXA44" s="212"/>
      <c r="LXB44" s="212"/>
      <c r="LXC44" s="212"/>
      <c r="LXD44" s="212"/>
      <c r="LXE44" s="212"/>
      <c r="LXF44" s="212"/>
      <c r="LXG44" s="212"/>
      <c r="LXH44" s="212"/>
      <c r="LXI44" s="212"/>
      <c r="LXJ44" s="212"/>
      <c r="LXK44" s="212"/>
      <c r="LXL44" s="212"/>
      <c r="LXM44" s="212"/>
      <c r="LXN44" s="212"/>
      <c r="LXO44" s="212"/>
      <c r="LXP44" s="212"/>
      <c r="LXQ44" s="212"/>
      <c r="LXR44" s="212"/>
      <c r="LXS44" s="212"/>
      <c r="LXT44" s="212"/>
      <c r="LXU44" s="212"/>
      <c r="LXV44" s="212"/>
      <c r="LXW44" s="212"/>
      <c r="LXX44" s="212"/>
      <c r="LXY44" s="212"/>
      <c r="LXZ44" s="212"/>
      <c r="LYA44" s="212"/>
      <c r="LYB44" s="212"/>
      <c r="LYC44" s="212"/>
      <c r="LYD44" s="212"/>
      <c r="LYE44" s="212"/>
      <c r="LYF44" s="212"/>
      <c r="LYG44" s="212"/>
      <c r="LYH44" s="212"/>
      <c r="LYI44" s="212"/>
      <c r="LYJ44" s="212"/>
      <c r="LYK44" s="212"/>
      <c r="LYL44" s="212"/>
      <c r="LYM44" s="212"/>
      <c r="LYN44" s="212"/>
      <c r="LYO44" s="212"/>
      <c r="LYP44" s="212"/>
      <c r="LYQ44" s="212"/>
      <c r="LYR44" s="212"/>
      <c r="LYS44" s="212"/>
      <c r="LYT44" s="212"/>
      <c r="LYU44" s="212"/>
      <c r="LYV44" s="212"/>
      <c r="LYW44" s="212"/>
      <c r="LYX44" s="212"/>
      <c r="LYY44" s="212"/>
      <c r="LYZ44" s="212"/>
      <c r="LZA44" s="212"/>
      <c r="LZB44" s="212"/>
      <c r="LZC44" s="212"/>
      <c r="LZD44" s="212"/>
      <c r="LZE44" s="212"/>
      <c r="LZF44" s="212"/>
      <c r="LZG44" s="212"/>
      <c r="LZH44" s="212"/>
      <c r="LZI44" s="212"/>
      <c r="LZJ44" s="212"/>
      <c r="LZK44" s="212"/>
      <c r="LZL44" s="212"/>
      <c r="LZM44" s="212"/>
      <c r="LZN44" s="212"/>
      <c r="LZO44" s="212"/>
      <c r="LZP44" s="212"/>
      <c r="LZQ44" s="212"/>
      <c r="LZR44" s="212"/>
      <c r="LZS44" s="212"/>
      <c r="LZT44" s="212"/>
      <c r="LZU44" s="212"/>
      <c r="LZV44" s="212"/>
      <c r="LZW44" s="212"/>
      <c r="LZX44" s="212"/>
      <c r="LZY44" s="212"/>
      <c r="LZZ44" s="212"/>
      <c r="MAA44" s="212"/>
      <c r="MAB44" s="212"/>
      <c r="MAC44" s="212"/>
      <c r="MAD44" s="212"/>
      <c r="MAE44" s="212"/>
      <c r="MAF44" s="212"/>
      <c r="MAG44" s="212"/>
      <c r="MAH44" s="212"/>
      <c r="MAI44" s="212"/>
      <c r="MAJ44" s="212"/>
      <c r="MAK44" s="212"/>
      <c r="MAL44" s="212"/>
      <c r="MAM44" s="212"/>
      <c r="MAN44" s="212"/>
      <c r="MAO44" s="212"/>
      <c r="MAP44" s="212"/>
      <c r="MAQ44" s="212"/>
      <c r="MAR44" s="212"/>
      <c r="MAS44" s="212"/>
      <c r="MAT44" s="212"/>
      <c r="MAU44" s="212"/>
      <c r="MAV44" s="212"/>
      <c r="MAW44" s="212"/>
      <c r="MAX44" s="212"/>
      <c r="MAY44" s="212"/>
      <c r="MAZ44" s="212"/>
      <c r="MBA44" s="212"/>
      <c r="MBB44" s="212"/>
      <c r="MBC44" s="212"/>
      <c r="MBD44" s="212"/>
      <c r="MBE44" s="212"/>
      <c r="MBF44" s="212"/>
      <c r="MBG44" s="212"/>
      <c r="MBH44" s="212"/>
      <c r="MBI44" s="212"/>
      <c r="MBJ44" s="212"/>
      <c r="MBK44" s="212"/>
      <c r="MBL44" s="212"/>
      <c r="MBM44" s="212"/>
      <c r="MBN44" s="212"/>
      <c r="MBO44" s="212"/>
      <c r="MBP44" s="212"/>
      <c r="MBQ44" s="212"/>
      <c r="MBR44" s="212"/>
      <c r="MBS44" s="212"/>
      <c r="MBT44" s="212"/>
      <c r="MBU44" s="212"/>
      <c r="MBV44" s="212"/>
      <c r="MBW44" s="212"/>
      <c r="MBX44" s="212"/>
      <c r="MBY44" s="212"/>
      <c r="MBZ44" s="212"/>
      <c r="MCA44" s="212"/>
      <c r="MCB44" s="212"/>
      <c r="MCC44" s="212"/>
      <c r="MCD44" s="212"/>
      <c r="MCE44" s="212"/>
      <c r="MCF44" s="212"/>
      <c r="MCG44" s="212"/>
      <c r="MCH44" s="212"/>
      <c r="MCI44" s="212"/>
      <c r="MCJ44" s="212"/>
      <c r="MCK44" s="212"/>
      <c r="MCL44" s="212"/>
      <c r="MCM44" s="212"/>
      <c r="MCN44" s="212"/>
      <c r="MCO44" s="212"/>
      <c r="MCP44" s="212"/>
      <c r="MCQ44" s="212"/>
      <c r="MCR44" s="212"/>
      <c r="MCS44" s="212"/>
      <c r="MCT44" s="212"/>
      <c r="MCU44" s="212"/>
      <c r="MCV44" s="212"/>
      <c r="MCW44" s="212"/>
      <c r="MCX44" s="212"/>
      <c r="MCY44" s="212"/>
      <c r="MCZ44" s="212"/>
      <c r="MDA44" s="212"/>
      <c r="MDB44" s="212"/>
      <c r="MDC44" s="212"/>
      <c r="MDD44" s="212"/>
      <c r="MDE44" s="212"/>
      <c r="MDF44" s="212"/>
      <c r="MDG44" s="212"/>
      <c r="MDH44" s="212"/>
      <c r="MDI44" s="212"/>
      <c r="MDJ44" s="212"/>
      <c r="MDK44" s="212"/>
      <c r="MDL44" s="212"/>
      <c r="MDM44" s="212"/>
      <c r="MDN44" s="212"/>
      <c r="MDO44" s="212"/>
      <c r="MDP44" s="212"/>
      <c r="MDQ44" s="212"/>
      <c r="MDR44" s="212"/>
      <c r="MDS44" s="212"/>
      <c r="MDT44" s="212"/>
      <c r="MDU44" s="212"/>
      <c r="MDV44" s="212"/>
      <c r="MDW44" s="212"/>
      <c r="MDX44" s="212"/>
      <c r="MDY44" s="212"/>
      <c r="MDZ44" s="212"/>
      <c r="MEA44" s="212"/>
      <c r="MEB44" s="212"/>
      <c r="MEC44" s="212"/>
      <c r="MED44" s="212"/>
      <c r="MEE44" s="212"/>
      <c r="MEF44" s="212"/>
      <c r="MEG44" s="212"/>
      <c r="MEH44" s="212"/>
      <c r="MEI44" s="212"/>
      <c r="MEJ44" s="212"/>
      <c r="MEK44" s="212"/>
      <c r="MEL44" s="212"/>
      <c r="MEM44" s="212"/>
      <c r="MEN44" s="212"/>
      <c r="MEO44" s="212"/>
      <c r="MEP44" s="212"/>
      <c r="MEQ44" s="212"/>
      <c r="MER44" s="212"/>
      <c r="MES44" s="212"/>
      <c r="MET44" s="212"/>
      <c r="MEU44" s="212"/>
      <c r="MEV44" s="212"/>
      <c r="MEW44" s="212"/>
      <c r="MEX44" s="212"/>
      <c r="MEY44" s="212"/>
      <c r="MEZ44" s="212"/>
      <c r="MFA44" s="212"/>
      <c r="MFB44" s="212"/>
      <c r="MFC44" s="212"/>
      <c r="MFD44" s="212"/>
      <c r="MFE44" s="212"/>
      <c r="MFF44" s="212"/>
      <c r="MFG44" s="212"/>
      <c r="MFH44" s="212"/>
      <c r="MFI44" s="212"/>
      <c r="MFJ44" s="212"/>
      <c r="MFK44" s="212"/>
      <c r="MFL44" s="212"/>
      <c r="MFM44" s="212"/>
      <c r="MFN44" s="212"/>
      <c r="MFO44" s="212"/>
      <c r="MFP44" s="212"/>
      <c r="MFQ44" s="212"/>
      <c r="MFR44" s="212"/>
      <c r="MFS44" s="212"/>
      <c r="MFT44" s="212"/>
      <c r="MFU44" s="212"/>
      <c r="MFV44" s="212"/>
      <c r="MFW44" s="212"/>
      <c r="MFX44" s="212"/>
      <c r="MFY44" s="212"/>
      <c r="MFZ44" s="212"/>
      <c r="MGA44" s="212"/>
      <c r="MGB44" s="212"/>
      <c r="MGC44" s="212"/>
      <c r="MGD44" s="212"/>
      <c r="MGE44" s="212"/>
      <c r="MGF44" s="212"/>
      <c r="MGG44" s="212"/>
      <c r="MGH44" s="212"/>
      <c r="MGI44" s="212"/>
      <c r="MGJ44" s="212"/>
      <c r="MGK44" s="212"/>
      <c r="MGL44" s="212"/>
      <c r="MGM44" s="212"/>
      <c r="MGN44" s="212"/>
      <c r="MGO44" s="212"/>
      <c r="MGP44" s="212"/>
      <c r="MGQ44" s="212"/>
      <c r="MGR44" s="212"/>
      <c r="MGS44" s="212"/>
      <c r="MGT44" s="212"/>
      <c r="MGU44" s="212"/>
      <c r="MGV44" s="212"/>
      <c r="MGW44" s="212"/>
      <c r="MGX44" s="212"/>
      <c r="MGY44" s="212"/>
      <c r="MGZ44" s="212"/>
      <c r="MHA44" s="212"/>
      <c r="MHB44" s="212"/>
      <c r="MHC44" s="212"/>
      <c r="MHD44" s="212"/>
      <c r="MHE44" s="212"/>
      <c r="MHF44" s="212"/>
      <c r="MHG44" s="212"/>
      <c r="MHH44" s="212"/>
      <c r="MHI44" s="212"/>
      <c r="MHJ44" s="212"/>
      <c r="MHK44" s="212"/>
      <c r="MHL44" s="212"/>
      <c r="MHM44" s="212"/>
      <c r="MHN44" s="212"/>
      <c r="MHO44" s="212"/>
      <c r="MHP44" s="212"/>
      <c r="MHQ44" s="212"/>
      <c r="MHR44" s="212"/>
      <c r="MHS44" s="212"/>
      <c r="MHT44" s="212"/>
      <c r="MHU44" s="212"/>
      <c r="MHV44" s="212"/>
      <c r="MHW44" s="212"/>
      <c r="MHX44" s="212"/>
      <c r="MHY44" s="212"/>
      <c r="MHZ44" s="212"/>
      <c r="MIA44" s="212"/>
      <c r="MIB44" s="212"/>
      <c r="MIC44" s="212"/>
      <c r="MID44" s="212"/>
      <c r="MIE44" s="212"/>
      <c r="MIF44" s="212"/>
      <c r="MIG44" s="212"/>
      <c r="MIH44" s="212"/>
      <c r="MII44" s="212"/>
      <c r="MIJ44" s="212"/>
      <c r="MIK44" s="212"/>
      <c r="MIL44" s="212"/>
      <c r="MIM44" s="212"/>
      <c r="MIN44" s="212"/>
      <c r="MIO44" s="212"/>
      <c r="MIP44" s="212"/>
      <c r="MIQ44" s="212"/>
      <c r="MIR44" s="212"/>
      <c r="MIS44" s="212"/>
      <c r="MIT44" s="212"/>
      <c r="MIU44" s="212"/>
      <c r="MIV44" s="212"/>
      <c r="MIW44" s="212"/>
      <c r="MIX44" s="212"/>
      <c r="MIY44" s="212"/>
      <c r="MIZ44" s="212"/>
      <c r="MJA44" s="212"/>
      <c r="MJB44" s="212"/>
      <c r="MJC44" s="212"/>
      <c r="MJD44" s="212"/>
      <c r="MJE44" s="212"/>
      <c r="MJF44" s="212"/>
      <c r="MJG44" s="212"/>
      <c r="MJH44" s="212"/>
      <c r="MJI44" s="212"/>
      <c r="MJJ44" s="212"/>
      <c r="MJK44" s="212"/>
      <c r="MJL44" s="212"/>
      <c r="MJM44" s="212"/>
      <c r="MJN44" s="212"/>
      <c r="MJO44" s="212"/>
      <c r="MJP44" s="212"/>
      <c r="MJQ44" s="212"/>
      <c r="MJR44" s="212"/>
      <c r="MJS44" s="212"/>
      <c r="MJT44" s="212"/>
      <c r="MJU44" s="212"/>
      <c r="MJV44" s="212"/>
      <c r="MJW44" s="212"/>
      <c r="MJX44" s="212"/>
      <c r="MJY44" s="212"/>
      <c r="MJZ44" s="212"/>
      <c r="MKA44" s="212"/>
      <c r="MKB44" s="212"/>
      <c r="MKC44" s="212"/>
      <c r="MKD44" s="212"/>
      <c r="MKE44" s="212"/>
      <c r="MKF44" s="212"/>
      <c r="MKG44" s="212"/>
      <c r="MKH44" s="212"/>
      <c r="MKI44" s="212"/>
      <c r="MKJ44" s="212"/>
      <c r="MKK44" s="212"/>
      <c r="MKL44" s="212"/>
      <c r="MKM44" s="212"/>
      <c r="MKN44" s="212"/>
      <c r="MKO44" s="212"/>
      <c r="MKP44" s="212"/>
      <c r="MKQ44" s="212"/>
      <c r="MKR44" s="212"/>
      <c r="MKS44" s="212"/>
      <c r="MKT44" s="212"/>
      <c r="MKU44" s="212"/>
      <c r="MKV44" s="212"/>
      <c r="MKW44" s="212"/>
      <c r="MKX44" s="212"/>
      <c r="MKY44" s="212"/>
      <c r="MKZ44" s="212"/>
      <c r="MLA44" s="212"/>
      <c r="MLB44" s="212"/>
      <c r="MLC44" s="212"/>
      <c r="MLD44" s="212"/>
      <c r="MLE44" s="212"/>
      <c r="MLF44" s="212"/>
      <c r="MLG44" s="212"/>
      <c r="MLH44" s="212"/>
      <c r="MLI44" s="212"/>
      <c r="MLJ44" s="212"/>
      <c r="MLK44" s="212"/>
      <c r="MLL44" s="212"/>
      <c r="MLM44" s="212"/>
      <c r="MLN44" s="212"/>
      <c r="MLO44" s="212"/>
      <c r="MLP44" s="212"/>
      <c r="MLQ44" s="212"/>
      <c r="MLR44" s="212"/>
      <c r="MLS44" s="212"/>
      <c r="MLT44" s="212"/>
      <c r="MLU44" s="212"/>
      <c r="MLV44" s="212"/>
      <c r="MLW44" s="212"/>
      <c r="MLX44" s="212"/>
      <c r="MLY44" s="212"/>
      <c r="MLZ44" s="212"/>
      <c r="MMA44" s="212"/>
      <c r="MMB44" s="212"/>
      <c r="MMC44" s="212"/>
      <c r="MMD44" s="212"/>
      <c r="MME44" s="212"/>
      <c r="MMF44" s="212"/>
      <c r="MMG44" s="212"/>
      <c r="MMH44" s="212"/>
      <c r="MMI44" s="212"/>
      <c r="MMJ44" s="212"/>
      <c r="MMK44" s="212"/>
      <c r="MML44" s="212"/>
      <c r="MMM44" s="212"/>
      <c r="MMN44" s="212"/>
      <c r="MMO44" s="212"/>
      <c r="MMP44" s="212"/>
      <c r="MMQ44" s="212"/>
      <c r="MMR44" s="212"/>
      <c r="MMS44" s="212"/>
      <c r="MMT44" s="212"/>
      <c r="MMU44" s="212"/>
      <c r="MMV44" s="212"/>
      <c r="MMW44" s="212"/>
      <c r="MMX44" s="212"/>
      <c r="MMY44" s="212"/>
      <c r="MMZ44" s="212"/>
      <c r="MNA44" s="212"/>
      <c r="MNB44" s="212"/>
      <c r="MNC44" s="212"/>
      <c r="MND44" s="212"/>
      <c r="MNE44" s="212"/>
      <c r="MNF44" s="212"/>
      <c r="MNG44" s="212"/>
      <c r="MNH44" s="212"/>
      <c r="MNI44" s="212"/>
      <c r="MNJ44" s="212"/>
      <c r="MNK44" s="212"/>
      <c r="MNL44" s="212"/>
      <c r="MNM44" s="212"/>
      <c r="MNN44" s="212"/>
      <c r="MNO44" s="212"/>
      <c r="MNP44" s="212"/>
      <c r="MNQ44" s="212"/>
      <c r="MNR44" s="212"/>
      <c r="MNS44" s="212"/>
      <c r="MNT44" s="212"/>
      <c r="MNU44" s="212"/>
      <c r="MNV44" s="212"/>
      <c r="MNW44" s="212"/>
      <c r="MNX44" s="212"/>
      <c r="MNY44" s="212"/>
      <c r="MNZ44" s="212"/>
      <c r="MOA44" s="212"/>
      <c r="MOB44" s="212"/>
      <c r="MOC44" s="212"/>
      <c r="MOD44" s="212"/>
      <c r="MOE44" s="212"/>
      <c r="MOF44" s="212"/>
      <c r="MOG44" s="212"/>
      <c r="MOH44" s="212"/>
      <c r="MOI44" s="212"/>
      <c r="MOJ44" s="212"/>
      <c r="MOK44" s="212"/>
      <c r="MOL44" s="212"/>
      <c r="MOM44" s="212"/>
      <c r="MON44" s="212"/>
      <c r="MOO44" s="212"/>
      <c r="MOP44" s="212"/>
      <c r="MOQ44" s="212"/>
      <c r="MOR44" s="212"/>
      <c r="MOS44" s="212"/>
      <c r="MOT44" s="212"/>
      <c r="MOU44" s="212"/>
      <c r="MOV44" s="212"/>
      <c r="MOW44" s="212"/>
      <c r="MOX44" s="212"/>
      <c r="MOY44" s="212"/>
      <c r="MOZ44" s="212"/>
      <c r="MPA44" s="212"/>
      <c r="MPB44" s="212"/>
      <c r="MPC44" s="212"/>
      <c r="MPD44" s="212"/>
      <c r="MPE44" s="212"/>
      <c r="MPF44" s="212"/>
      <c r="MPG44" s="212"/>
      <c r="MPH44" s="212"/>
      <c r="MPI44" s="212"/>
      <c r="MPJ44" s="212"/>
      <c r="MPK44" s="212"/>
      <c r="MPL44" s="212"/>
      <c r="MPM44" s="212"/>
      <c r="MPN44" s="212"/>
      <c r="MPO44" s="212"/>
      <c r="MPP44" s="212"/>
      <c r="MPQ44" s="212"/>
      <c r="MPR44" s="212"/>
      <c r="MPS44" s="212"/>
      <c r="MPT44" s="212"/>
      <c r="MPU44" s="212"/>
      <c r="MPV44" s="212"/>
      <c r="MPW44" s="212"/>
      <c r="MPX44" s="212"/>
      <c r="MPY44" s="212"/>
      <c r="MPZ44" s="212"/>
      <c r="MQA44" s="212"/>
      <c r="MQB44" s="212"/>
      <c r="MQC44" s="212"/>
      <c r="MQD44" s="212"/>
      <c r="MQE44" s="212"/>
      <c r="MQF44" s="212"/>
      <c r="MQG44" s="212"/>
      <c r="MQH44" s="212"/>
      <c r="MQI44" s="212"/>
      <c r="MQJ44" s="212"/>
      <c r="MQK44" s="212"/>
      <c r="MQL44" s="212"/>
      <c r="MQM44" s="212"/>
      <c r="MQN44" s="212"/>
      <c r="MQO44" s="212"/>
      <c r="MQP44" s="212"/>
      <c r="MQQ44" s="212"/>
      <c r="MQR44" s="212"/>
      <c r="MQS44" s="212"/>
      <c r="MQT44" s="212"/>
      <c r="MQU44" s="212"/>
      <c r="MQV44" s="212"/>
      <c r="MQW44" s="212"/>
      <c r="MQX44" s="212"/>
      <c r="MQY44" s="212"/>
      <c r="MQZ44" s="212"/>
      <c r="MRA44" s="212"/>
      <c r="MRB44" s="212"/>
      <c r="MRC44" s="212"/>
      <c r="MRD44" s="212"/>
      <c r="MRE44" s="212"/>
      <c r="MRF44" s="212"/>
      <c r="MRG44" s="212"/>
      <c r="MRH44" s="212"/>
      <c r="MRI44" s="212"/>
      <c r="MRJ44" s="212"/>
      <c r="MRK44" s="212"/>
      <c r="MRL44" s="212"/>
      <c r="MRM44" s="212"/>
      <c r="MRN44" s="212"/>
      <c r="MRO44" s="212"/>
      <c r="MRP44" s="212"/>
      <c r="MRQ44" s="212"/>
      <c r="MRR44" s="212"/>
      <c r="MRS44" s="212"/>
      <c r="MRT44" s="212"/>
      <c r="MRU44" s="212"/>
      <c r="MRV44" s="212"/>
      <c r="MRW44" s="212"/>
      <c r="MRX44" s="212"/>
      <c r="MRY44" s="212"/>
      <c r="MRZ44" s="212"/>
      <c r="MSA44" s="212"/>
      <c r="MSB44" s="212"/>
      <c r="MSC44" s="212"/>
      <c r="MSD44" s="212"/>
      <c r="MSE44" s="212"/>
      <c r="MSF44" s="212"/>
      <c r="MSG44" s="212"/>
      <c r="MSH44" s="212"/>
      <c r="MSI44" s="212"/>
      <c r="MSJ44" s="212"/>
      <c r="MSK44" s="212"/>
      <c r="MSL44" s="212"/>
      <c r="MSM44" s="212"/>
      <c r="MSN44" s="212"/>
      <c r="MSO44" s="212"/>
      <c r="MSP44" s="212"/>
      <c r="MSQ44" s="212"/>
      <c r="MSR44" s="212"/>
      <c r="MSS44" s="212"/>
      <c r="MST44" s="212"/>
      <c r="MSU44" s="212"/>
      <c r="MSV44" s="212"/>
      <c r="MSW44" s="212"/>
      <c r="MSX44" s="212"/>
      <c r="MSY44" s="212"/>
      <c r="MSZ44" s="212"/>
      <c r="MTA44" s="212"/>
      <c r="MTB44" s="212"/>
      <c r="MTC44" s="212"/>
      <c r="MTD44" s="212"/>
      <c r="MTE44" s="212"/>
      <c r="MTF44" s="212"/>
      <c r="MTG44" s="212"/>
      <c r="MTH44" s="212"/>
      <c r="MTI44" s="212"/>
      <c r="MTJ44" s="212"/>
      <c r="MTK44" s="212"/>
      <c r="MTL44" s="212"/>
      <c r="MTM44" s="212"/>
      <c r="MTN44" s="212"/>
      <c r="MTO44" s="212"/>
      <c r="MTP44" s="212"/>
      <c r="MTQ44" s="212"/>
      <c r="MTR44" s="212"/>
      <c r="MTS44" s="212"/>
      <c r="MTT44" s="212"/>
      <c r="MTU44" s="212"/>
      <c r="MTV44" s="212"/>
      <c r="MTW44" s="212"/>
      <c r="MTX44" s="212"/>
      <c r="MTY44" s="212"/>
      <c r="MTZ44" s="212"/>
      <c r="MUA44" s="212"/>
      <c r="MUB44" s="212"/>
      <c r="MUC44" s="212"/>
      <c r="MUD44" s="212"/>
      <c r="MUE44" s="212"/>
      <c r="MUF44" s="212"/>
      <c r="MUG44" s="212"/>
      <c r="MUH44" s="212"/>
      <c r="MUI44" s="212"/>
      <c r="MUJ44" s="212"/>
      <c r="MUK44" s="212"/>
      <c r="MUL44" s="212"/>
      <c r="MUM44" s="212"/>
      <c r="MUN44" s="212"/>
      <c r="MUO44" s="212"/>
      <c r="MUP44" s="212"/>
      <c r="MUQ44" s="212"/>
      <c r="MUR44" s="212"/>
      <c r="MUS44" s="212"/>
      <c r="MUT44" s="212"/>
      <c r="MUU44" s="212"/>
      <c r="MUV44" s="212"/>
      <c r="MUW44" s="212"/>
      <c r="MUX44" s="212"/>
      <c r="MUY44" s="212"/>
      <c r="MUZ44" s="212"/>
      <c r="MVA44" s="212"/>
      <c r="MVB44" s="212"/>
      <c r="MVC44" s="212"/>
      <c r="MVD44" s="212"/>
      <c r="MVE44" s="212"/>
      <c r="MVF44" s="212"/>
      <c r="MVG44" s="212"/>
      <c r="MVH44" s="212"/>
      <c r="MVI44" s="212"/>
      <c r="MVJ44" s="212"/>
      <c r="MVK44" s="212"/>
      <c r="MVL44" s="212"/>
      <c r="MVM44" s="212"/>
      <c r="MVN44" s="212"/>
      <c r="MVO44" s="212"/>
      <c r="MVP44" s="212"/>
      <c r="MVQ44" s="212"/>
      <c r="MVR44" s="212"/>
      <c r="MVS44" s="212"/>
      <c r="MVT44" s="212"/>
      <c r="MVU44" s="212"/>
      <c r="MVV44" s="212"/>
      <c r="MVW44" s="212"/>
      <c r="MVX44" s="212"/>
      <c r="MVY44" s="212"/>
      <c r="MVZ44" s="212"/>
      <c r="MWA44" s="212"/>
      <c r="MWB44" s="212"/>
      <c r="MWC44" s="212"/>
      <c r="MWD44" s="212"/>
      <c r="MWE44" s="212"/>
      <c r="MWF44" s="212"/>
      <c r="MWG44" s="212"/>
      <c r="MWH44" s="212"/>
      <c r="MWI44" s="212"/>
      <c r="MWJ44" s="212"/>
      <c r="MWK44" s="212"/>
      <c r="MWL44" s="212"/>
      <c r="MWM44" s="212"/>
      <c r="MWN44" s="212"/>
      <c r="MWO44" s="212"/>
      <c r="MWP44" s="212"/>
      <c r="MWQ44" s="212"/>
      <c r="MWR44" s="212"/>
      <c r="MWS44" s="212"/>
      <c r="MWT44" s="212"/>
      <c r="MWU44" s="212"/>
      <c r="MWV44" s="212"/>
      <c r="MWW44" s="212"/>
      <c r="MWX44" s="212"/>
      <c r="MWY44" s="212"/>
      <c r="MWZ44" s="212"/>
      <c r="MXA44" s="212"/>
      <c r="MXB44" s="212"/>
      <c r="MXC44" s="212"/>
      <c r="MXD44" s="212"/>
      <c r="MXE44" s="212"/>
      <c r="MXF44" s="212"/>
      <c r="MXG44" s="212"/>
      <c r="MXH44" s="212"/>
      <c r="MXI44" s="212"/>
      <c r="MXJ44" s="212"/>
      <c r="MXK44" s="212"/>
      <c r="MXL44" s="212"/>
      <c r="MXM44" s="212"/>
      <c r="MXN44" s="212"/>
      <c r="MXO44" s="212"/>
      <c r="MXP44" s="212"/>
      <c r="MXQ44" s="212"/>
      <c r="MXR44" s="212"/>
      <c r="MXS44" s="212"/>
      <c r="MXT44" s="212"/>
      <c r="MXU44" s="212"/>
      <c r="MXV44" s="212"/>
      <c r="MXW44" s="212"/>
      <c r="MXX44" s="212"/>
      <c r="MXY44" s="212"/>
      <c r="MXZ44" s="212"/>
      <c r="MYA44" s="212"/>
      <c r="MYB44" s="212"/>
      <c r="MYC44" s="212"/>
      <c r="MYD44" s="212"/>
      <c r="MYE44" s="212"/>
      <c r="MYF44" s="212"/>
      <c r="MYG44" s="212"/>
      <c r="MYH44" s="212"/>
      <c r="MYI44" s="212"/>
      <c r="MYJ44" s="212"/>
      <c r="MYK44" s="212"/>
      <c r="MYL44" s="212"/>
      <c r="MYM44" s="212"/>
      <c r="MYN44" s="212"/>
      <c r="MYO44" s="212"/>
      <c r="MYP44" s="212"/>
      <c r="MYQ44" s="212"/>
      <c r="MYR44" s="212"/>
      <c r="MYS44" s="212"/>
      <c r="MYT44" s="212"/>
      <c r="MYU44" s="212"/>
      <c r="MYV44" s="212"/>
      <c r="MYW44" s="212"/>
      <c r="MYX44" s="212"/>
      <c r="MYY44" s="212"/>
      <c r="MYZ44" s="212"/>
      <c r="MZA44" s="212"/>
      <c r="MZB44" s="212"/>
      <c r="MZC44" s="212"/>
      <c r="MZD44" s="212"/>
      <c r="MZE44" s="212"/>
      <c r="MZF44" s="212"/>
      <c r="MZG44" s="212"/>
      <c r="MZH44" s="212"/>
      <c r="MZI44" s="212"/>
      <c r="MZJ44" s="212"/>
      <c r="MZK44" s="212"/>
      <c r="MZL44" s="212"/>
      <c r="MZM44" s="212"/>
      <c r="MZN44" s="212"/>
      <c r="MZO44" s="212"/>
      <c r="MZP44" s="212"/>
      <c r="MZQ44" s="212"/>
      <c r="MZR44" s="212"/>
      <c r="MZS44" s="212"/>
      <c r="MZT44" s="212"/>
      <c r="MZU44" s="212"/>
      <c r="MZV44" s="212"/>
      <c r="MZW44" s="212"/>
      <c r="MZX44" s="212"/>
      <c r="MZY44" s="212"/>
      <c r="MZZ44" s="212"/>
      <c r="NAA44" s="212"/>
      <c r="NAB44" s="212"/>
      <c r="NAC44" s="212"/>
      <c r="NAD44" s="212"/>
      <c r="NAE44" s="212"/>
      <c r="NAF44" s="212"/>
      <c r="NAG44" s="212"/>
      <c r="NAH44" s="212"/>
      <c r="NAI44" s="212"/>
      <c r="NAJ44" s="212"/>
      <c r="NAK44" s="212"/>
      <c r="NAL44" s="212"/>
      <c r="NAM44" s="212"/>
      <c r="NAN44" s="212"/>
      <c r="NAO44" s="212"/>
      <c r="NAP44" s="212"/>
      <c r="NAQ44" s="212"/>
      <c r="NAR44" s="212"/>
      <c r="NAS44" s="212"/>
      <c r="NAT44" s="212"/>
      <c r="NAU44" s="212"/>
      <c r="NAV44" s="212"/>
      <c r="NAW44" s="212"/>
      <c r="NAX44" s="212"/>
      <c r="NAY44" s="212"/>
      <c r="NAZ44" s="212"/>
      <c r="NBA44" s="212"/>
      <c r="NBB44" s="212"/>
      <c r="NBC44" s="212"/>
      <c r="NBD44" s="212"/>
      <c r="NBE44" s="212"/>
      <c r="NBF44" s="212"/>
      <c r="NBG44" s="212"/>
      <c r="NBH44" s="212"/>
      <c r="NBI44" s="212"/>
      <c r="NBJ44" s="212"/>
      <c r="NBK44" s="212"/>
      <c r="NBL44" s="212"/>
      <c r="NBM44" s="212"/>
      <c r="NBN44" s="212"/>
      <c r="NBO44" s="212"/>
      <c r="NBP44" s="212"/>
      <c r="NBQ44" s="212"/>
      <c r="NBR44" s="212"/>
      <c r="NBS44" s="212"/>
      <c r="NBT44" s="212"/>
      <c r="NBU44" s="212"/>
      <c r="NBV44" s="212"/>
      <c r="NBW44" s="212"/>
      <c r="NBX44" s="212"/>
      <c r="NBY44" s="212"/>
      <c r="NBZ44" s="212"/>
      <c r="NCA44" s="212"/>
      <c r="NCB44" s="212"/>
      <c r="NCC44" s="212"/>
      <c r="NCD44" s="212"/>
      <c r="NCE44" s="212"/>
      <c r="NCF44" s="212"/>
      <c r="NCG44" s="212"/>
      <c r="NCH44" s="212"/>
      <c r="NCI44" s="212"/>
      <c r="NCJ44" s="212"/>
      <c r="NCK44" s="212"/>
      <c r="NCL44" s="212"/>
      <c r="NCM44" s="212"/>
      <c r="NCN44" s="212"/>
      <c r="NCO44" s="212"/>
      <c r="NCP44" s="212"/>
      <c r="NCQ44" s="212"/>
      <c r="NCR44" s="212"/>
      <c r="NCS44" s="212"/>
      <c r="NCT44" s="212"/>
      <c r="NCU44" s="212"/>
      <c r="NCV44" s="212"/>
      <c r="NCW44" s="212"/>
      <c r="NCX44" s="212"/>
      <c r="NCY44" s="212"/>
      <c r="NCZ44" s="212"/>
      <c r="NDA44" s="212"/>
      <c r="NDB44" s="212"/>
      <c r="NDC44" s="212"/>
      <c r="NDD44" s="212"/>
      <c r="NDE44" s="212"/>
      <c r="NDF44" s="212"/>
      <c r="NDG44" s="212"/>
      <c r="NDH44" s="212"/>
      <c r="NDI44" s="212"/>
      <c r="NDJ44" s="212"/>
      <c r="NDK44" s="212"/>
      <c r="NDL44" s="212"/>
      <c r="NDM44" s="212"/>
      <c r="NDN44" s="212"/>
      <c r="NDO44" s="212"/>
      <c r="NDP44" s="212"/>
      <c r="NDQ44" s="212"/>
      <c r="NDR44" s="212"/>
      <c r="NDS44" s="212"/>
      <c r="NDT44" s="212"/>
      <c r="NDU44" s="212"/>
      <c r="NDV44" s="212"/>
      <c r="NDW44" s="212"/>
      <c r="NDX44" s="212"/>
      <c r="NDY44" s="212"/>
      <c r="NDZ44" s="212"/>
      <c r="NEA44" s="212"/>
      <c r="NEB44" s="212"/>
      <c r="NEC44" s="212"/>
      <c r="NED44" s="212"/>
      <c r="NEE44" s="212"/>
      <c r="NEF44" s="212"/>
      <c r="NEG44" s="212"/>
      <c r="NEH44" s="212"/>
      <c r="NEI44" s="212"/>
      <c r="NEJ44" s="212"/>
      <c r="NEK44" s="212"/>
      <c r="NEL44" s="212"/>
      <c r="NEM44" s="212"/>
      <c r="NEN44" s="212"/>
      <c r="NEO44" s="212"/>
      <c r="NEP44" s="212"/>
      <c r="NEQ44" s="212"/>
      <c r="NER44" s="212"/>
      <c r="NES44" s="212"/>
      <c r="NET44" s="212"/>
      <c r="NEU44" s="212"/>
      <c r="NEV44" s="212"/>
      <c r="NEW44" s="212"/>
      <c r="NEX44" s="212"/>
      <c r="NEY44" s="212"/>
      <c r="NEZ44" s="212"/>
      <c r="NFA44" s="212"/>
      <c r="NFB44" s="212"/>
      <c r="NFC44" s="212"/>
      <c r="NFD44" s="212"/>
      <c r="NFE44" s="212"/>
      <c r="NFF44" s="212"/>
      <c r="NFG44" s="212"/>
      <c r="NFH44" s="212"/>
      <c r="NFI44" s="212"/>
      <c r="NFJ44" s="212"/>
      <c r="NFK44" s="212"/>
      <c r="NFL44" s="212"/>
      <c r="NFM44" s="212"/>
      <c r="NFN44" s="212"/>
      <c r="NFO44" s="212"/>
      <c r="NFP44" s="212"/>
      <c r="NFQ44" s="212"/>
      <c r="NFR44" s="212"/>
      <c r="NFS44" s="212"/>
      <c r="NFT44" s="212"/>
      <c r="NFU44" s="212"/>
      <c r="NFV44" s="212"/>
      <c r="NFW44" s="212"/>
      <c r="NFX44" s="212"/>
      <c r="NFY44" s="212"/>
      <c r="NFZ44" s="212"/>
      <c r="NGA44" s="212"/>
      <c r="NGB44" s="212"/>
      <c r="NGC44" s="212"/>
      <c r="NGD44" s="212"/>
      <c r="NGE44" s="212"/>
      <c r="NGF44" s="212"/>
      <c r="NGG44" s="212"/>
      <c r="NGH44" s="212"/>
      <c r="NGI44" s="212"/>
      <c r="NGJ44" s="212"/>
      <c r="NGK44" s="212"/>
      <c r="NGL44" s="212"/>
      <c r="NGM44" s="212"/>
      <c r="NGN44" s="212"/>
      <c r="NGO44" s="212"/>
      <c r="NGP44" s="212"/>
      <c r="NGQ44" s="212"/>
      <c r="NGR44" s="212"/>
      <c r="NGS44" s="212"/>
      <c r="NGT44" s="212"/>
      <c r="NGU44" s="212"/>
      <c r="NGV44" s="212"/>
      <c r="NGW44" s="212"/>
      <c r="NGX44" s="212"/>
      <c r="NGY44" s="212"/>
      <c r="NGZ44" s="212"/>
      <c r="NHA44" s="212"/>
      <c r="NHB44" s="212"/>
      <c r="NHC44" s="212"/>
      <c r="NHD44" s="212"/>
      <c r="NHE44" s="212"/>
      <c r="NHF44" s="212"/>
      <c r="NHG44" s="212"/>
      <c r="NHH44" s="212"/>
      <c r="NHI44" s="212"/>
      <c r="NHJ44" s="212"/>
      <c r="NHK44" s="212"/>
      <c r="NHL44" s="212"/>
      <c r="NHM44" s="212"/>
      <c r="NHN44" s="212"/>
      <c r="NHO44" s="212"/>
      <c r="NHP44" s="212"/>
      <c r="NHQ44" s="212"/>
      <c r="NHR44" s="212"/>
      <c r="NHS44" s="212"/>
      <c r="NHT44" s="212"/>
      <c r="NHU44" s="212"/>
      <c r="NHV44" s="212"/>
      <c r="NHW44" s="212"/>
      <c r="NHX44" s="212"/>
      <c r="NHY44" s="212"/>
      <c r="NHZ44" s="212"/>
      <c r="NIA44" s="212"/>
      <c r="NIB44" s="212"/>
      <c r="NIC44" s="212"/>
      <c r="NID44" s="212"/>
      <c r="NIE44" s="212"/>
      <c r="NIF44" s="212"/>
      <c r="NIG44" s="212"/>
      <c r="NIH44" s="212"/>
      <c r="NII44" s="212"/>
      <c r="NIJ44" s="212"/>
      <c r="NIK44" s="212"/>
      <c r="NIL44" s="212"/>
      <c r="NIM44" s="212"/>
      <c r="NIN44" s="212"/>
      <c r="NIO44" s="212"/>
      <c r="NIP44" s="212"/>
      <c r="NIQ44" s="212"/>
      <c r="NIR44" s="212"/>
      <c r="NIS44" s="212"/>
      <c r="NIT44" s="212"/>
      <c r="NIU44" s="212"/>
      <c r="NIV44" s="212"/>
      <c r="NIW44" s="212"/>
      <c r="NIX44" s="212"/>
      <c r="NIY44" s="212"/>
      <c r="NIZ44" s="212"/>
      <c r="NJA44" s="212"/>
      <c r="NJB44" s="212"/>
      <c r="NJC44" s="212"/>
      <c r="NJD44" s="212"/>
      <c r="NJE44" s="212"/>
      <c r="NJF44" s="212"/>
      <c r="NJG44" s="212"/>
      <c r="NJH44" s="212"/>
      <c r="NJI44" s="212"/>
      <c r="NJJ44" s="212"/>
      <c r="NJK44" s="212"/>
      <c r="NJL44" s="212"/>
      <c r="NJM44" s="212"/>
      <c r="NJN44" s="212"/>
      <c r="NJO44" s="212"/>
      <c r="NJP44" s="212"/>
      <c r="NJQ44" s="212"/>
      <c r="NJR44" s="212"/>
      <c r="NJS44" s="212"/>
      <c r="NJT44" s="212"/>
      <c r="NJU44" s="212"/>
      <c r="NJV44" s="212"/>
      <c r="NJW44" s="212"/>
      <c r="NJX44" s="212"/>
      <c r="NJY44" s="212"/>
      <c r="NJZ44" s="212"/>
      <c r="NKA44" s="212"/>
      <c r="NKB44" s="212"/>
      <c r="NKC44" s="212"/>
      <c r="NKD44" s="212"/>
      <c r="NKE44" s="212"/>
      <c r="NKF44" s="212"/>
      <c r="NKG44" s="212"/>
      <c r="NKH44" s="212"/>
      <c r="NKI44" s="212"/>
      <c r="NKJ44" s="212"/>
      <c r="NKK44" s="212"/>
      <c r="NKL44" s="212"/>
      <c r="NKM44" s="212"/>
      <c r="NKN44" s="212"/>
      <c r="NKO44" s="212"/>
      <c r="NKP44" s="212"/>
      <c r="NKQ44" s="212"/>
      <c r="NKR44" s="212"/>
      <c r="NKS44" s="212"/>
      <c r="NKT44" s="212"/>
      <c r="NKU44" s="212"/>
      <c r="NKV44" s="212"/>
      <c r="NKW44" s="212"/>
      <c r="NKX44" s="212"/>
      <c r="NKY44" s="212"/>
      <c r="NKZ44" s="212"/>
      <c r="NLA44" s="212"/>
      <c r="NLB44" s="212"/>
      <c r="NLC44" s="212"/>
      <c r="NLD44" s="212"/>
      <c r="NLE44" s="212"/>
      <c r="NLF44" s="212"/>
      <c r="NLG44" s="212"/>
      <c r="NLH44" s="212"/>
      <c r="NLI44" s="212"/>
      <c r="NLJ44" s="212"/>
      <c r="NLK44" s="212"/>
      <c r="NLL44" s="212"/>
      <c r="NLM44" s="212"/>
      <c r="NLN44" s="212"/>
      <c r="NLO44" s="212"/>
      <c r="NLP44" s="212"/>
      <c r="NLQ44" s="212"/>
      <c r="NLR44" s="212"/>
      <c r="NLS44" s="212"/>
      <c r="NLT44" s="212"/>
      <c r="NLU44" s="212"/>
      <c r="NLV44" s="212"/>
      <c r="NLW44" s="212"/>
      <c r="NLX44" s="212"/>
      <c r="NLY44" s="212"/>
      <c r="NLZ44" s="212"/>
      <c r="NMA44" s="212"/>
      <c r="NMB44" s="212"/>
      <c r="NMC44" s="212"/>
      <c r="NMD44" s="212"/>
      <c r="NME44" s="212"/>
      <c r="NMF44" s="212"/>
      <c r="NMG44" s="212"/>
      <c r="NMH44" s="212"/>
      <c r="NMI44" s="212"/>
      <c r="NMJ44" s="212"/>
      <c r="NMK44" s="212"/>
      <c r="NML44" s="212"/>
      <c r="NMM44" s="212"/>
      <c r="NMN44" s="212"/>
      <c r="NMO44" s="212"/>
      <c r="NMP44" s="212"/>
      <c r="NMQ44" s="212"/>
      <c r="NMR44" s="212"/>
      <c r="NMS44" s="212"/>
      <c r="NMT44" s="212"/>
      <c r="NMU44" s="212"/>
      <c r="NMV44" s="212"/>
      <c r="NMW44" s="212"/>
      <c r="NMX44" s="212"/>
      <c r="NMY44" s="212"/>
      <c r="NMZ44" s="212"/>
      <c r="NNA44" s="212"/>
      <c r="NNB44" s="212"/>
      <c r="NNC44" s="212"/>
      <c r="NND44" s="212"/>
      <c r="NNE44" s="212"/>
      <c r="NNF44" s="212"/>
      <c r="NNG44" s="212"/>
      <c r="NNH44" s="212"/>
      <c r="NNI44" s="212"/>
      <c r="NNJ44" s="212"/>
      <c r="NNK44" s="212"/>
      <c r="NNL44" s="212"/>
      <c r="NNM44" s="212"/>
      <c r="NNN44" s="212"/>
      <c r="NNO44" s="212"/>
      <c r="NNP44" s="212"/>
      <c r="NNQ44" s="212"/>
      <c r="NNR44" s="212"/>
      <c r="NNS44" s="212"/>
      <c r="NNT44" s="212"/>
      <c r="NNU44" s="212"/>
      <c r="NNV44" s="212"/>
      <c r="NNW44" s="212"/>
      <c r="NNX44" s="212"/>
      <c r="NNY44" s="212"/>
      <c r="NNZ44" s="212"/>
      <c r="NOA44" s="212"/>
      <c r="NOB44" s="212"/>
      <c r="NOC44" s="212"/>
      <c r="NOD44" s="212"/>
      <c r="NOE44" s="212"/>
      <c r="NOF44" s="212"/>
      <c r="NOG44" s="212"/>
      <c r="NOH44" s="212"/>
      <c r="NOI44" s="212"/>
      <c r="NOJ44" s="212"/>
      <c r="NOK44" s="212"/>
      <c r="NOL44" s="212"/>
      <c r="NOM44" s="212"/>
      <c r="NON44" s="212"/>
      <c r="NOO44" s="212"/>
      <c r="NOP44" s="212"/>
      <c r="NOQ44" s="212"/>
      <c r="NOR44" s="212"/>
      <c r="NOS44" s="212"/>
      <c r="NOT44" s="212"/>
      <c r="NOU44" s="212"/>
      <c r="NOV44" s="212"/>
      <c r="NOW44" s="212"/>
      <c r="NOX44" s="212"/>
      <c r="NOY44" s="212"/>
      <c r="NOZ44" s="212"/>
      <c r="NPA44" s="212"/>
      <c r="NPB44" s="212"/>
      <c r="NPC44" s="212"/>
      <c r="NPD44" s="212"/>
      <c r="NPE44" s="212"/>
      <c r="NPF44" s="212"/>
      <c r="NPG44" s="212"/>
      <c r="NPH44" s="212"/>
      <c r="NPI44" s="212"/>
      <c r="NPJ44" s="212"/>
      <c r="NPK44" s="212"/>
      <c r="NPL44" s="212"/>
      <c r="NPM44" s="212"/>
      <c r="NPN44" s="212"/>
      <c r="NPO44" s="212"/>
      <c r="NPP44" s="212"/>
      <c r="NPQ44" s="212"/>
      <c r="NPR44" s="212"/>
      <c r="NPS44" s="212"/>
      <c r="NPT44" s="212"/>
      <c r="NPU44" s="212"/>
      <c r="NPV44" s="212"/>
      <c r="NPW44" s="212"/>
      <c r="NPX44" s="212"/>
      <c r="NPY44" s="212"/>
      <c r="NPZ44" s="212"/>
      <c r="NQA44" s="212"/>
      <c r="NQB44" s="212"/>
      <c r="NQC44" s="212"/>
      <c r="NQD44" s="212"/>
      <c r="NQE44" s="212"/>
      <c r="NQF44" s="212"/>
      <c r="NQG44" s="212"/>
      <c r="NQH44" s="212"/>
      <c r="NQI44" s="212"/>
      <c r="NQJ44" s="212"/>
      <c r="NQK44" s="212"/>
      <c r="NQL44" s="212"/>
      <c r="NQM44" s="212"/>
      <c r="NQN44" s="212"/>
      <c r="NQO44" s="212"/>
      <c r="NQP44" s="212"/>
      <c r="NQQ44" s="212"/>
      <c r="NQR44" s="212"/>
      <c r="NQS44" s="212"/>
      <c r="NQT44" s="212"/>
      <c r="NQU44" s="212"/>
      <c r="NQV44" s="212"/>
      <c r="NQW44" s="212"/>
      <c r="NQX44" s="212"/>
      <c r="NQY44" s="212"/>
      <c r="NQZ44" s="212"/>
      <c r="NRA44" s="212"/>
      <c r="NRB44" s="212"/>
      <c r="NRC44" s="212"/>
      <c r="NRD44" s="212"/>
      <c r="NRE44" s="212"/>
      <c r="NRF44" s="212"/>
      <c r="NRG44" s="212"/>
      <c r="NRH44" s="212"/>
      <c r="NRI44" s="212"/>
      <c r="NRJ44" s="212"/>
      <c r="NRK44" s="212"/>
      <c r="NRL44" s="212"/>
      <c r="NRM44" s="212"/>
      <c r="NRN44" s="212"/>
      <c r="NRO44" s="212"/>
      <c r="NRP44" s="212"/>
      <c r="NRQ44" s="212"/>
      <c r="NRR44" s="212"/>
      <c r="NRS44" s="212"/>
      <c r="NRT44" s="212"/>
      <c r="NRU44" s="212"/>
      <c r="NRV44" s="212"/>
      <c r="NRW44" s="212"/>
      <c r="NRX44" s="212"/>
      <c r="NRY44" s="212"/>
      <c r="NRZ44" s="212"/>
      <c r="NSA44" s="212"/>
      <c r="NSB44" s="212"/>
      <c r="NSC44" s="212"/>
      <c r="NSD44" s="212"/>
      <c r="NSE44" s="212"/>
      <c r="NSF44" s="212"/>
      <c r="NSG44" s="212"/>
      <c r="NSH44" s="212"/>
      <c r="NSI44" s="212"/>
      <c r="NSJ44" s="212"/>
      <c r="NSK44" s="212"/>
      <c r="NSL44" s="212"/>
      <c r="NSM44" s="212"/>
      <c r="NSN44" s="212"/>
      <c r="NSO44" s="212"/>
      <c r="NSP44" s="212"/>
      <c r="NSQ44" s="212"/>
      <c r="NSR44" s="212"/>
      <c r="NSS44" s="212"/>
      <c r="NST44" s="212"/>
      <c r="NSU44" s="212"/>
      <c r="NSV44" s="212"/>
      <c r="NSW44" s="212"/>
      <c r="NSX44" s="212"/>
      <c r="NSY44" s="212"/>
      <c r="NSZ44" s="212"/>
      <c r="NTA44" s="212"/>
      <c r="NTB44" s="212"/>
      <c r="NTC44" s="212"/>
      <c r="NTD44" s="212"/>
      <c r="NTE44" s="212"/>
      <c r="NTF44" s="212"/>
      <c r="NTG44" s="212"/>
      <c r="NTH44" s="212"/>
      <c r="NTI44" s="212"/>
      <c r="NTJ44" s="212"/>
      <c r="NTK44" s="212"/>
      <c r="NTL44" s="212"/>
      <c r="NTM44" s="212"/>
      <c r="NTN44" s="212"/>
      <c r="NTO44" s="212"/>
      <c r="NTP44" s="212"/>
      <c r="NTQ44" s="212"/>
      <c r="NTR44" s="212"/>
      <c r="NTS44" s="212"/>
      <c r="NTT44" s="212"/>
      <c r="NTU44" s="212"/>
      <c r="NTV44" s="212"/>
      <c r="NTW44" s="212"/>
      <c r="NTX44" s="212"/>
      <c r="NTY44" s="212"/>
      <c r="NTZ44" s="212"/>
      <c r="NUA44" s="212"/>
      <c r="NUB44" s="212"/>
      <c r="NUC44" s="212"/>
      <c r="NUD44" s="212"/>
      <c r="NUE44" s="212"/>
      <c r="NUF44" s="212"/>
      <c r="NUG44" s="212"/>
      <c r="NUH44" s="212"/>
      <c r="NUI44" s="212"/>
      <c r="NUJ44" s="212"/>
      <c r="NUK44" s="212"/>
      <c r="NUL44" s="212"/>
      <c r="NUM44" s="212"/>
      <c r="NUN44" s="212"/>
      <c r="NUO44" s="212"/>
      <c r="NUP44" s="212"/>
      <c r="NUQ44" s="212"/>
      <c r="NUR44" s="212"/>
      <c r="NUS44" s="212"/>
      <c r="NUT44" s="212"/>
      <c r="NUU44" s="212"/>
      <c r="NUV44" s="212"/>
      <c r="NUW44" s="212"/>
      <c r="NUX44" s="212"/>
      <c r="NUY44" s="212"/>
      <c r="NUZ44" s="212"/>
      <c r="NVA44" s="212"/>
      <c r="NVB44" s="212"/>
      <c r="NVC44" s="212"/>
      <c r="NVD44" s="212"/>
      <c r="NVE44" s="212"/>
      <c r="NVF44" s="212"/>
      <c r="NVG44" s="212"/>
      <c r="NVH44" s="212"/>
      <c r="NVI44" s="212"/>
      <c r="NVJ44" s="212"/>
      <c r="NVK44" s="212"/>
      <c r="NVL44" s="212"/>
      <c r="NVM44" s="212"/>
      <c r="NVN44" s="212"/>
      <c r="NVO44" s="212"/>
      <c r="NVP44" s="212"/>
      <c r="NVQ44" s="212"/>
      <c r="NVR44" s="212"/>
      <c r="NVS44" s="212"/>
      <c r="NVT44" s="212"/>
      <c r="NVU44" s="212"/>
      <c r="NVV44" s="212"/>
      <c r="NVW44" s="212"/>
      <c r="NVX44" s="212"/>
      <c r="NVY44" s="212"/>
      <c r="NVZ44" s="212"/>
      <c r="NWA44" s="212"/>
      <c r="NWB44" s="212"/>
      <c r="NWC44" s="212"/>
      <c r="NWD44" s="212"/>
      <c r="NWE44" s="212"/>
      <c r="NWF44" s="212"/>
      <c r="NWG44" s="212"/>
      <c r="NWH44" s="212"/>
      <c r="NWI44" s="212"/>
      <c r="NWJ44" s="212"/>
      <c r="NWK44" s="212"/>
      <c r="NWL44" s="212"/>
      <c r="NWM44" s="212"/>
      <c r="NWN44" s="212"/>
      <c r="NWO44" s="212"/>
      <c r="NWP44" s="212"/>
      <c r="NWQ44" s="212"/>
      <c r="NWR44" s="212"/>
      <c r="NWS44" s="212"/>
      <c r="NWT44" s="212"/>
      <c r="NWU44" s="212"/>
      <c r="NWV44" s="212"/>
      <c r="NWW44" s="212"/>
      <c r="NWX44" s="212"/>
      <c r="NWY44" s="212"/>
      <c r="NWZ44" s="212"/>
      <c r="NXA44" s="212"/>
      <c r="NXB44" s="212"/>
      <c r="NXC44" s="212"/>
      <c r="NXD44" s="212"/>
      <c r="NXE44" s="212"/>
      <c r="NXF44" s="212"/>
      <c r="NXG44" s="212"/>
      <c r="NXH44" s="212"/>
      <c r="NXI44" s="212"/>
      <c r="NXJ44" s="212"/>
      <c r="NXK44" s="212"/>
      <c r="NXL44" s="212"/>
      <c r="NXM44" s="212"/>
      <c r="NXN44" s="212"/>
      <c r="NXO44" s="212"/>
      <c r="NXP44" s="212"/>
      <c r="NXQ44" s="212"/>
      <c r="NXR44" s="212"/>
      <c r="NXS44" s="212"/>
      <c r="NXT44" s="212"/>
      <c r="NXU44" s="212"/>
      <c r="NXV44" s="212"/>
      <c r="NXW44" s="212"/>
      <c r="NXX44" s="212"/>
      <c r="NXY44" s="212"/>
      <c r="NXZ44" s="212"/>
      <c r="NYA44" s="212"/>
      <c r="NYB44" s="212"/>
      <c r="NYC44" s="212"/>
      <c r="NYD44" s="212"/>
      <c r="NYE44" s="212"/>
      <c r="NYF44" s="212"/>
      <c r="NYG44" s="212"/>
      <c r="NYH44" s="212"/>
      <c r="NYI44" s="212"/>
      <c r="NYJ44" s="212"/>
      <c r="NYK44" s="212"/>
      <c r="NYL44" s="212"/>
      <c r="NYM44" s="212"/>
      <c r="NYN44" s="212"/>
      <c r="NYO44" s="212"/>
      <c r="NYP44" s="212"/>
      <c r="NYQ44" s="212"/>
      <c r="NYR44" s="212"/>
      <c r="NYS44" s="212"/>
      <c r="NYT44" s="212"/>
      <c r="NYU44" s="212"/>
      <c r="NYV44" s="212"/>
      <c r="NYW44" s="212"/>
      <c r="NYX44" s="212"/>
      <c r="NYY44" s="212"/>
      <c r="NYZ44" s="212"/>
      <c r="NZA44" s="212"/>
      <c r="NZB44" s="212"/>
      <c r="NZC44" s="212"/>
      <c r="NZD44" s="212"/>
      <c r="NZE44" s="212"/>
      <c r="NZF44" s="212"/>
      <c r="NZG44" s="212"/>
      <c r="NZH44" s="212"/>
      <c r="NZI44" s="212"/>
      <c r="NZJ44" s="212"/>
      <c r="NZK44" s="212"/>
      <c r="NZL44" s="212"/>
      <c r="NZM44" s="212"/>
      <c r="NZN44" s="212"/>
      <c r="NZO44" s="212"/>
      <c r="NZP44" s="212"/>
      <c r="NZQ44" s="212"/>
      <c r="NZR44" s="212"/>
      <c r="NZS44" s="212"/>
      <c r="NZT44" s="212"/>
      <c r="NZU44" s="212"/>
      <c r="NZV44" s="212"/>
      <c r="NZW44" s="212"/>
      <c r="NZX44" s="212"/>
      <c r="NZY44" s="212"/>
      <c r="NZZ44" s="212"/>
      <c r="OAA44" s="212"/>
      <c r="OAB44" s="212"/>
      <c r="OAC44" s="212"/>
      <c r="OAD44" s="212"/>
      <c r="OAE44" s="212"/>
      <c r="OAF44" s="212"/>
      <c r="OAG44" s="212"/>
      <c r="OAH44" s="212"/>
      <c r="OAI44" s="212"/>
      <c r="OAJ44" s="212"/>
      <c r="OAK44" s="212"/>
      <c r="OAL44" s="212"/>
      <c r="OAM44" s="212"/>
      <c r="OAN44" s="212"/>
      <c r="OAO44" s="212"/>
      <c r="OAP44" s="212"/>
      <c r="OAQ44" s="212"/>
      <c r="OAR44" s="212"/>
      <c r="OAS44" s="212"/>
      <c r="OAT44" s="212"/>
      <c r="OAU44" s="212"/>
      <c r="OAV44" s="212"/>
      <c r="OAW44" s="212"/>
      <c r="OAX44" s="212"/>
      <c r="OAY44" s="212"/>
      <c r="OAZ44" s="212"/>
      <c r="OBA44" s="212"/>
      <c r="OBB44" s="212"/>
      <c r="OBC44" s="212"/>
      <c r="OBD44" s="212"/>
      <c r="OBE44" s="212"/>
      <c r="OBF44" s="212"/>
      <c r="OBG44" s="212"/>
      <c r="OBH44" s="212"/>
      <c r="OBI44" s="212"/>
      <c r="OBJ44" s="212"/>
      <c r="OBK44" s="212"/>
      <c r="OBL44" s="212"/>
      <c r="OBM44" s="212"/>
      <c r="OBN44" s="212"/>
      <c r="OBO44" s="212"/>
      <c r="OBP44" s="212"/>
      <c r="OBQ44" s="212"/>
      <c r="OBR44" s="212"/>
      <c r="OBS44" s="212"/>
      <c r="OBT44" s="212"/>
      <c r="OBU44" s="212"/>
      <c r="OBV44" s="212"/>
      <c r="OBW44" s="212"/>
      <c r="OBX44" s="212"/>
      <c r="OBY44" s="212"/>
      <c r="OBZ44" s="212"/>
      <c r="OCA44" s="212"/>
      <c r="OCB44" s="212"/>
      <c r="OCC44" s="212"/>
      <c r="OCD44" s="212"/>
      <c r="OCE44" s="212"/>
      <c r="OCF44" s="212"/>
      <c r="OCG44" s="212"/>
      <c r="OCH44" s="212"/>
      <c r="OCI44" s="212"/>
      <c r="OCJ44" s="212"/>
      <c r="OCK44" s="212"/>
      <c r="OCL44" s="212"/>
      <c r="OCM44" s="212"/>
      <c r="OCN44" s="212"/>
      <c r="OCO44" s="212"/>
      <c r="OCP44" s="212"/>
      <c r="OCQ44" s="212"/>
      <c r="OCR44" s="212"/>
      <c r="OCS44" s="212"/>
      <c r="OCT44" s="212"/>
      <c r="OCU44" s="212"/>
      <c r="OCV44" s="212"/>
      <c r="OCW44" s="212"/>
      <c r="OCX44" s="212"/>
      <c r="OCY44" s="212"/>
      <c r="OCZ44" s="212"/>
      <c r="ODA44" s="212"/>
      <c r="ODB44" s="212"/>
      <c r="ODC44" s="212"/>
      <c r="ODD44" s="212"/>
      <c r="ODE44" s="212"/>
      <c r="ODF44" s="212"/>
      <c r="ODG44" s="212"/>
      <c r="ODH44" s="212"/>
      <c r="ODI44" s="212"/>
      <c r="ODJ44" s="212"/>
      <c r="ODK44" s="212"/>
      <c r="ODL44" s="212"/>
      <c r="ODM44" s="212"/>
      <c r="ODN44" s="212"/>
      <c r="ODO44" s="212"/>
      <c r="ODP44" s="212"/>
      <c r="ODQ44" s="212"/>
      <c r="ODR44" s="212"/>
      <c r="ODS44" s="212"/>
      <c r="ODT44" s="212"/>
      <c r="ODU44" s="212"/>
      <c r="ODV44" s="212"/>
      <c r="ODW44" s="212"/>
      <c r="ODX44" s="212"/>
      <c r="ODY44" s="212"/>
      <c r="ODZ44" s="212"/>
      <c r="OEA44" s="212"/>
      <c r="OEB44" s="212"/>
      <c r="OEC44" s="212"/>
      <c r="OED44" s="212"/>
      <c r="OEE44" s="212"/>
      <c r="OEF44" s="212"/>
      <c r="OEG44" s="212"/>
      <c r="OEH44" s="212"/>
      <c r="OEI44" s="212"/>
      <c r="OEJ44" s="212"/>
      <c r="OEK44" s="212"/>
      <c r="OEL44" s="212"/>
      <c r="OEM44" s="212"/>
      <c r="OEN44" s="212"/>
      <c r="OEO44" s="212"/>
      <c r="OEP44" s="212"/>
      <c r="OEQ44" s="212"/>
      <c r="OER44" s="212"/>
      <c r="OES44" s="212"/>
      <c r="OET44" s="212"/>
      <c r="OEU44" s="212"/>
      <c r="OEV44" s="212"/>
      <c r="OEW44" s="212"/>
      <c r="OEX44" s="212"/>
      <c r="OEY44" s="212"/>
      <c r="OEZ44" s="212"/>
      <c r="OFA44" s="212"/>
      <c r="OFB44" s="212"/>
      <c r="OFC44" s="212"/>
      <c r="OFD44" s="212"/>
      <c r="OFE44" s="212"/>
      <c r="OFF44" s="212"/>
      <c r="OFG44" s="212"/>
      <c r="OFH44" s="212"/>
      <c r="OFI44" s="212"/>
      <c r="OFJ44" s="212"/>
      <c r="OFK44" s="212"/>
      <c r="OFL44" s="212"/>
      <c r="OFM44" s="212"/>
      <c r="OFN44" s="212"/>
      <c r="OFO44" s="212"/>
      <c r="OFP44" s="212"/>
      <c r="OFQ44" s="212"/>
      <c r="OFR44" s="212"/>
      <c r="OFS44" s="212"/>
      <c r="OFT44" s="212"/>
      <c r="OFU44" s="212"/>
      <c r="OFV44" s="212"/>
      <c r="OFW44" s="212"/>
      <c r="OFX44" s="212"/>
      <c r="OFY44" s="212"/>
      <c r="OFZ44" s="212"/>
      <c r="OGA44" s="212"/>
      <c r="OGB44" s="212"/>
      <c r="OGC44" s="212"/>
      <c r="OGD44" s="212"/>
      <c r="OGE44" s="212"/>
      <c r="OGF44" s="212"/>
      <c r="OGG44" s="212"/>
      <c r="OGH44" s="212"/>
      <c r="OGI44" s="212"/>
      <c r="OGJ44" s="212"/>
      <c r="OGK44" s="212"/>
      <c r="OGL44" s="212"/>
      <c r="OGM44" s="212"/>
      <c r="OGN44" s="212"/>
      <c r="OGO44" s="212"/>
      <c r="OGP44" s="212"/>
      <c r="OGQ44" s="212"/>
      <c r="OGR44" s="212"/>
      <c r="OGS44" s="212"/>
      <c r="OGT44" s="212"/>
      <c r="OGU44" s="212"/>
      <c r="OGV44" s="212"/>
      <c r="OGW44" s="212"/>
      <c r="OGX44" s="212"/>
      <c r="OGY44" s="212"/>
      <c r="OGZ44" s="212"/>
      <c r="OHA44" s="212"/>
      <c r="OHB44" s="212"/>
      <c r="OHC44" s="212"/>
      <c r="OHD44" s="212"/>
      <c r="OHE44" s="212"/>
      <c r="OHF44" s="212"/>
      <c r="OHG44" s="212"/>
      <c r="OHH44" s="212"/>
      <c r="OHI44" s="212"/>
      <c r="OHJ44" s="212"/>
      <c r="OHK44" s="212"/>
      <c r="OHL44" s="212"/>
      <c r="OHM44" s="212"/>
      <c r="OHN44" s="212"/>
      <c r="OHO44" s="212"/>
      <c r="OHP44" s="212"/>
      <c r="OHQ44" s="212"/>
      <c r="OHR44" s="212"/>
      <c r="OHS44" s="212"/>
      <c r="OHT44" s="212"/>
      <c r="OHU44" s="212"/>
      <c r="OHV44" s="212"/>
      <c r="OHW44" s="212"/>
      <c r="OHX44" s="212"/>
      <c r="OHY44" s="212"/>
      <c r="OHZ44" s="212"/>
      <c r="OIA44" s="212"/>
      <c r="OIB44" s="212"/>
      <c r="OIC44" s="212"/>
      <c r="OID44" s="212"/>
      <c r="OIE44" s="212"/>
      <c r="OIF44" s="212"/>
      <c r="OIG44" s="212"/>
      <c r="OIH44" s="212"/>
      <c r="OII44" s="212"/>
      <c r="OIJ44" s="212"/>
      <c r="OIK44" s="212"/>
      <c r="OIL44" s="212"/>
      <c r="OIM44" s="212"/>
      <c r="OIN44" s="212"/>
      <c r="OIO44" s="212"/>
      <c r="OIP44" s="212"/>
      <c r="OIQ44" s="212"/>
      <c r="OIR44" s="212"/>
      <c r="OIS44" s="212"/>
      <c r="OIT44" s="212"/>
      <c r="OIU44" s="212"/>
      <c r="OIV44" s="212"/>
      <c r="OIW44" s="212"/>
      <c r="OIX44" s="212"/>
      <c r="OIY44" s="212"/>
      <c r="OIZ44" s="212"/>
      <c r="OJA44" s="212"/>
      <c r="OJB44" s="212"/>
      <c r="OJC44" s="212"/>
      <c r="OJD44" s="212"/>
      <c r="OJE44" s="212"/>
      <c r="OJF44" s="212"/>
      <c r="OJG44" s="212"/>
      <c r="OJH44" s="212"/>
      <c r="OJI44" s="212"/>
      <c r="OJJ44" s="212"/>
      <c r="OJK44" s="212"/>
      <c r="OJL44" s="212"/>
      <c r="OJM44" s="212"/>
      <c r="OJN44" s="212"/>
      <c r="OJO44" s="212"/>
      <c r="OJP44" s="212"/>
      <c r="OJQ44" s="212"/>
      <c r="OJR44" s="212"/>
      <c r="OJS44" s="212"/>
      <c r="OJT44" s="212"/>
      <c r="OJU44" s="212"/>
      <c r="OJV44" s="212"/>
      <c r="OJW44" s="212"/>
      <c r="OJX44" s="212"/>
      <c r="OJY44" s="212"/>
      <c r="OJZ44" s="212"/>
      <c r="OKA44" s="212"/>
      <c r="OKB44" s="212"/>
      <c r="OKC44" s="212"/>
      <c r="OKD44" s="212"/>
      <c r="OKE44" s="212"/>
      <c r="OKF44" s="212"/>
      <c r="OKG44" s="212"/>
      <c r="OKH44" s="212"/>
      <c r="OKI44" s="212"/>
      <c r="OKJ44" s="212"/>
      <c r="OKK44" s="212"/>
      <c r="OKL44" s="212"/>
      <c r="OKM44" s="212"/>
      <c r="OKN44" s="212"/>
      <c r="OKO44" s="212"/>
      <c r="OKP44" s="212"/>
      <c r="OKQ44" s="212"/>
      <c r="OKR44" s="212"/>
      <c r="OKS44" s="212"/>
      <c r="OKT44" s="212"/>
      <c r="OKU44" s="212"/>
      <c r="OKV44" s="212"/>
      <c r="OKW44" s="212"/>
      <c r="OKX44" s="212"/>
      <c r="OKY44" s="212"/>
      <c r="OKZ44" s="212"/>
      <c r="OLA44" s="212"/>
      <c r="OLB44" s="212"/>
      <c r="OLC44" s="212"/>
      <c r="OLD44" s="212"/>
      <c r="OLE44" s="212"/>
      <c r="OLF44" s="212"/>
      <c r="OLG44" s="212"/>
      <c r="OLH44" s="212"/>
      <c r="OLI44" s="212"/>
      <c r="OLJ44" s="212"/>
      <c r="OLK44" s="212"/>
      <c r="OLL44" s="212"/>
      <c r="OLM44" s="212"/>
      <c r="OLN44" s="212"/>
      <c r="OLO44" s="212"/>
      <c r="OLP44" s="212"/>
      <c r="OLQ44" s="212"/>
      <c r="OLR44" s="212"/>
      <c r="OLS44" s="212"/>
      <c r="OLT44" s="212"/>
      <c r="OLU44" s="212"/>
      <c r="OLV44" s="212"/>
      <c r="OLW44" s="212"/>
      <c r="OLX44" s="212"/>
      <c r="OLY44" s="212"/>
      <c r="OLZ44" s="212"/>
      <c r="OMA44" s="212"/>
      <c r="OMB44" s="212"/>
      <c r="OMC44" s="212"/>
      <c r="OMD44" s="212"/>
      <c r="OME44" s="212"/>
      <c r="OMF44" s="212"/>
      <c r="OMG44" s="212"/>
      <c r="OMH44" s="212"/>
      <c r="OMI44" s="212"/>
      <c r="OMJ44" s="212"/>
      <c r="OMK44" s="212"/>
      <c r="OML44" s="212"/>
      <c r="OMM44" s="212"/>
      <c r="OMN44" s="212"/>
      <c r="OMO44" s="212"/>
      <c r="OMP44" s="212"/>
      <c r="OMQ44" s="212"/>
      <c r="OMR44" s="212"/>
      <c r="OMS44" s="212"/>
      <c r="OMT44" s="212"/>
      <c r="OMU44" s="212"/>
      <c r="OMV44" s="212"/>
      <c r="OMW44" s="212"/>
      <c r="OMX44" s="212"/>
      <c r="OMY44" s="212"/>
      <c r="OMZ44" s="212"/>
      <c r="ONA44" s="212"/>
      <c r="ONB44" s="212"/>
      <c r="ONC44" s="212"/>
      <c r="OND44" s="212"/>
      <c r="ONE44" s="212"/>
      <c r="ONF44" s="212"/>
      <c r="ONG44" s="212"/>
      <c r="ONH44" s="212"/>
      <c r="ONI44" s="212"/>
      <c r="ONJ44" s="212"/>
      <c r="ONK44" s="212"/>
      <c r="ONL44" s="212"/>
      <c r="ONM44" s="212"/>
      <c r="ONN44" s="212"/>
      <c r="ONO44" s="212"/>
      <c r="ONP44" s="212"/>
      <c r="ONQ44" s="212"/>
      <c r="ONR44" s="212"/>
      <c r="ONS44" s="212"/>
      <c r="ONT44" s="212"/>
      <c r="ONU44" s="212"/>
      <c r="ONV44" s="212"/>
      <c r="ONW44" s="212"/>
      <c r="ONX44" s="212"/>
      <c r="ONY44" s="212"/>
      <c r="ONZ44" s="212"/>
      <c r="OOA44" s="212"/>
      <c r="OOB44" s="212"/>
      <c r="OOC44" s="212"/>
      <c r="OOD44" s="212"/>
      <c r="OOE44" s="212"/>
      <c r="OOF44" s="212"/>
      <c r="OOG44" s="212"/>
      <c r="OOH44" s="212"/>
      <c r="OOI44" s="212"/>
      <c r="OOJ44" s="212"/>
      <c r="OOK44" s="212"/>
      <c r="OOL44" s="212"/>
      <c r="OOM44" s="212"/>
      <c r="OON44" s="212"/>
      <c r="OOO44" s="212"/>
      <c r="OOP44" s="212"/>
      <c r="OOQ44" s="212"/>
      <c r="OOR44" s="212"/>
      <c r="OOS44" s="212"/>
      <c r="OOT44" s="212"/>
      <c r="OOU44" s="212"/>
      <c r="OOV44" s="212"/>
      <c r="OOW44" s="212"/>
      <c r="OOX44" s="212"/>
      <c r="OOY44" s="212"/>
      <c r="OOZ44" s="212"/>
      <c r="OPA44" s="212"/>
      <c r="OPB44" s="212"/>
      <c r="OPC44" s="212"/>
      <c r="OPD44" s="212"/>
      <c r="OPE44" s="212"/>
      <c r="OPF44" s="212"/>
      <c r="OPG44" s="212"/>
      <c r="OPH44" s="212"/>
      <c r="OPI44" s="212"/>
      <c r="OPJ44" s="212"/>
      <c r="OPK44" s="212"/>
      <c r="OPL44" s="212"/>
      <c r="OPM44" s="212"/>
      <c r="OPN44" s="212"/>
      <c r="OPO44" s="212"/>
      <c r="OPP44" s="212"/>
      <c r="OPQ44" s="212"/>
      <c r="OPR44" s="212"/>
      <c r="OPS44" s="212"/>
      <c r="OPT44" s="212"/>
      <c r="OPU44" s="212"/>
      <c r="OPV44" s="212"/>
      <c r="OPW44" s="212"/>
      <c r="OPX44" s="212"/>
      <c r="OPY44" s="212"/>
      <c r="OPZ44" s="212"/>
      <c r="OQA44" s="212"/>
      <c r="OQB44" s="212"/>
      <c r="OQC44" s="212"/>
      <c r="OQD44" s="212"/>
      <c r="OQE44" s="212"/>
      <c r="OQF44" s="212"/>
      <c r="OQG44" s="212"/>
      <c r="OQH44" s="212"/>
      <c r="OQI44" s="212"/>
      <c r="OQJ44" s="212"/>
      <c r="OQK44" s="212"/>
      <c r="OQL44" s="212"/>
      <c r="OQM44" s="212"/>
      <c r="OQN44" s="212"/>
      <c r="OQO44" s="212"/>
      <c r="OQP44" s="212"/>
      <c r="OQQ44" s="212"/>
      <c r="OQR44" s="212"/>
      <c r="OQS44" s="212"/>
      <c r="OQT44" s="212"/>
      <c r="OQU44" s="212"/>
      <c r="OQV44" s="212"/>
      <c r="OQW44" s="212"/>
      <c r="OQX44" s="212"/>
      <c r="OQY44" s="212"/>
      <c r="OQZ44" s="212"/>
      <c r="ORA44" s="212"/>
      <c r="ORB44" s="212"/>
      <c r="ORC44" s="212"/>
      <c r="ORD44" s="212"/>
      <c r="ORE44" s="212"/>
      <c r="ORF44" s="212"/>
      <c r="ORG44" s="212"/>
      <c r="ORH44" s="212"/>
      <c r="ORI44" s="212"/>
      <c r="ORJ44" s="212"/>
      <c r="ORK44" s="212"/>
      <c r="ORL44" s="212"/>
      <c r="ORM44" s="212"/>
      <c r="ORN44" s="212"/>
      <c r="ORO44" s="212"/>
      <c r="ORP44" s="212"/>
      <c r="ORQ44" s="212"/>
      <c r="ORR44" s="212"/>
      <c r="ORS44" s="212"/>
      <c r="ORT44" s="212"/>
      <c r="ORU44" s="212"/>
      <c r="ORV44" s="212"/>
      <c r="ORW44" s="212"/>
      <c r="ORX44" s="212"/>
      <c r="ORY44" s="212"/>
      <c r="ORZ44" s="212"/>
      <c r="OSA44" s="212"/>
      <c r="OSB44" s="212"/>
      <c r="OSC44" s="212"/>
      <c r="OSD44" s="212"/>
      <c r="OSE44" s="212"/>
      <c r="OSF44" s="212"/>
      <c r="OSG44" s="212"/>
      <c r="OSH44" s="212"/>
      <c r="OSI44" s="212"/>
      <c r="OSJ44" s="212"/>
      <c r="OSK44" s="212"/>
      <c r="OSL44" s="212"/>
      <c r="OSM44" s="212"/>
      <c r="OSN44" s="212"/>
      <c r="OSO44" s="212"/>
      <c r="OSP44" s="212"/>
      <c r="OSQ44" s="212"/>
      <c r="OSR44" s="212"/>
      <c r="OSS44" s="212"/>
      <c r="OST44" s="212"/>
      <c r="OSU44" s="212"/>
      <c r="OSV44" s="212"/>
      <c r="OSW44" s="212"/>
      <c r="OSX44" s="212"/>
      <c r="OSY44" s="212"/>
      <c r="OSZ44" s="212"/>
      <c r="OTA44" s="212"/>
      <c r="OTB44" s="212"/>
      <c r="OTC44" s="212"/>
      <c r="OTD44" s="212"/>
      <c r="OTE44" s="212"/>
      <c r="OTF44" s="212"/>
      <c r="OTG44" s="212"/>
      <c r="OTH44" s="212"/>
      <c r="OTI44" s="212"/>
      <c r="OTJ44" s="212"/>
      <c r="OTK44" s="212"/>
      <c r="OTL44" s="212"/>
      <c r="OTM44" s="212"/>
      <c r="OTN44" s="212"/>
      <c r="OTO44" s="212"/>
      <c r="OTP44" s="212"/>
      <c r="OTQ44" s="212"/>
      <c r="OTR44" s="212"/>
      <c r="OTS44" s="212"/>
      <c r="OTT44" s="212"/>
      <c r="OTU44" s="212"/>
      <c r="OTV44" s="212"/>
      <c r="OTW44" s="212"/>
      <c r="OTX44" s="212"/>
      <c r="OTY44" s="212"/>
      <c r="OTZ44" s="212"/>
      <c r="OUA44" s="212"/>
      <c r="OUB44" s="212"/>
      <c r="OUC44" s="212"/>
      <c r="OUD44" s="212"/>
      <c r="OUE44" s="212"/>
      <c r="OUF44" s="212"/>
      <c r="OUG44" s="212"/>
      <c r="OUH44" s="212"/>
      <c r="OUI44" s="212"/>
      <c r="OUJ44" s="212"/>
      <c r="OUK44" s="212"/>
      <c r="OUL44" s="212"/>
      <c r="OUM44" s="212"/>
      <c r="OUN44" s="212"/>
      <c r="OUO44" s="212"/>
      <c r="OUP44" s="212"/>
      <c r="OUQ44" s="212"/>
      <c r="OUR44" s="212"/>
      <c r="OUS44" s="212"/>
      <c r="OUT44" s="212"/>
      <c r="OUU44" s="212"/>
      <c r="OUV44" s="212"/>
      <c r="OUW44" s="212"/>
      <c r="OUX44" s="212"/>
      <c r="OUY44" s="212"/>
      <c r="OUZ44" s="212"/>
      <c r="OVA44" s="212"/>
      <c r="OVB44" s="212"/>
      <c r="OVC44" s="212"/>
      <c r="OVD44" s="212"/>
      <c r="OVE44" s="212"/>
      <c r="OVF44" s="212"/>
      <c r="OVG44" s="212"/>
      <c r="OVH44" s="212"/>
      <c r="OVI44" s="212"/>
      <c r="OVJ44" s="212"/>
      <c r="OVK44" s="212"/>
      <c r="OVL44" s="212"/>
      <c r="OVM44" s="212"/>
      <c r="OVN44" s="212"/>
      <c r="OVO44" s="212"/>
      <c r="OVP44" s="212"/>
      <c r="OVQ44" s="212"/>
      <c r="OVR44" s="212"/>
      <c r="OVS44" s="212"/>
      <c r="OVT44" s="212"/>
      <c r="OVU44" s="212"/>
      <c r="OVV44" s="212"/>
      <c r="OVW44" s="212"/>
      <c r="OVX44" s="212"/>
      <c r="OVY44" s="212"/>
      <c r="OVZ44" s="212"/>
      <c r="OWA44" s="212"/>
      <c r="OWB44" s="212"/>
      <c r="OWC44" s="212"/>
      <c r="OWD44" s="212"/>
      <c r="OWE44" s="212"/>
      <c r="OWF44" s="212"/>
      <c r="OWG44" s="212"/>
      <c r="OWH44" s="212"/>
      <c r="OWI44" s="212"/>
      <c r="OWJ44" s="212"/>
      <c r="OWK44" s="212"/>
      <c r="OWL44" s="212"/>
      <c r="OWM44" s="212"/>
      <c r="OWN44" s="212"/>
      <c r="OWO44" s="212"/>
      <c r="OWP44" s="212"/>
      <c r="OWQ44" s="212"/>
      <c r="OWR44" s="212"/>
      <c r="OWS44" s="212"/>
      <c r="OWT44" s="212"/>
      <c r="OWU44" s="212"/>
      <c r="OWV44" s="212"/>
      <c r="OWW44" s="212"/>
      <c r="OWX44" s="212"/>
      <c r="OWY44" s="212"/>
      <c r="OWZ44" s="212"/>
      <c r="OXA44" s="212"/>
      <c r="OXB44" s="212"/>
      <c r="OXC44" s="212"/>
      <c r="OXD44" s="212"/>
      <c r="OXE44" s="212"/>
      <c r="OXF44" s="212"/>
      <c r="OXG44" s="212"/>
      <c r="OXH44" s="212"/>
      <c r="OXI44" s="212"/>
      <c r="OXJ44" s="212"/>
      <c r="OXK44" s="212"/>
      <c r="OXL44" s="212"/>
      <c r="OXM44" s="212"/>
      <c r="OXN44" s="212"/>
      <c r="OXO44" s="212"/>
      <c r="OXP44" s="212"/>
      <c r="OXQ44" s="212"/>
      <c r="OXR44" s="212"/>
      <c r="OXS44" s="212"/>
      <c r="OXT44" s="212"/>
      <c r="OXU44" s="212"/>
      <c r="OXV44" s="212"/>
      <c r="OXW44" s="212"/>
      <c r="OXX44" s="212"/>
      <c r="OXY44" s="212"/>
      <c r="OXZ44" s="212"/>
      <c r="OYA44" s="212"/>
      <c r="OYB44" s="212"/>
      <c r="OYC44" s="212"/>
      <c r="OYD44" s="212"/>
      <c r="OYE44" s="212"/>
      <c r="OYF44" s="212"/>
      <c r="OYG44" s="212"/>
      <c r="OYH44" s="212"/>
      <c r="OYI44" s="212"/>
      <c r="OYJ44" s="212"/>
      <c r="OYK44" s="212"/>
      <c r="OYL44" s="212"/>
      <c r="OYM44" s="212"/>
      <c r="OYN44" s="212"/>
      <c r="OYO44" s="212"/>
      <c r="OYP44" s="212"/>
      <c r="OYQ44" s="212"/>
      <c r="OYR44" s="212"/>
      <c r="OYS44" s="212"/>
      <c r="OYT44" s="212"/>
      <c r="OYU44" s="212"/>
      <c r="OYV44" s="212"/>
      <c r="OYW44" s="212"/>
      <c r="OYX44" s="212"/>
      <c r="OYY44" s="212"/>
      <c r="OYZ44" s="212"/>
      <c r="OZA44" s="212"/>
      <c r="OZB44" s="212"/>
      <c r="OZC44" s="212"/>
      <c r="OZD44" s="212"/>
      <c r="OZE44" s="212"/>
      <c r="OZF44" s="212"/>
      <c r="OZG44" s="212"/>
      <c r="OZH44" s="212"/>
      <c r="OZI44" s="212"/>
      <c r="OZJ44" s="212"/>
      <c r="OZK44" s="212"/>
      <c r="OZL44" s="212"/>
      <c r="OZM44" s="212"/>
      <c r="OZN44" s="212"/>
      <c r="OZO44" s="212"/>
      <c r="OZP44" s="212"/>
      <c r="OZQ44" s="212"/>
      <c r="OZR44" s="212"/>
      <c r="OZS44" s="212"/>
      <c r="OZT44" s="212"/>
      <c r="OZU44" s="212"/>
      <c r="OZV44" s="212"/>
      <c r="OZW44" s="212"/>
      <c r="OZX44" s="212"/>
      <c r="OZY44" s="212"/>
      <c r="OZZ44" s="212"/>
      <c r="PAA44" s="212"/>
      <c r="PAB44" s="212"/>
      <c r="PAC44" s="212"/>
      <c r="PAD44" s="212"/>
      <c r="PAE44" s="212"/>
      <c r="PAF44" s="212"/>
      <c r="PAG44" s="212"/>
      <c r="PAH44" s="212"/>
      <c r="PAI44" s="212"/>
      <c r="PAJ44" s="212"/>
      <c r="PAK44" s="212"/>
      <c r="PAL44" s="212"/>
      <c r="PAM44" s="212"/>
      <c r="PAN44" s="212"/>
      <c r="PAO44" s="212"/>
      <c r="PAP44" s="212"/>
      <c r="PAQ44" s="212"/>
      <c r="PAR44" s="212"/>
      <c r="PAS44" s="212"/>
      <c r="PAT44" s="212"/>
      <c r="PAU44" s="212"/>
      <c r="PAV44" s="212"/>
      <c r="PAW44" s="212"/>
      <c r="PAX44" s="212"/>
      <c r="PAY44" s="212"/>
      <c r="PAZ44" s="212"/>
      <c r="PBA44" s="212"/>
      <c r="PBB44" s="212"/>
      <c r="PBC44" s="212"/>
      <c r="PBD44" s="212"/>
      <c r="PBE44" s="212"/>
      <c r="PBF44" s="212"/>
      <c r="PBG44" s="212"/>
      <c r="PBH44" s="212"/>
      <c r="PBI44" s="212"/>
      <c r="PBJ44" s="212"/>
      <c r="PBK44" s="212"/>
      <c r="PBL44" s="212"/>
      <c r="PBM44" s="212"/>
      <c r="PBN44" s="212"/>
      <c r="PBO44" s="212"/>
      <c r="PBP44" s="212"/>
      <c r="PBQ44" s="212"/>
      <c r="PBR44" s="212"/>
      <c r="PBS44" s="212"/>
      <c r="PBT44" s="212"/>
      <c r="PBU44" s="212"/>
      <c r="PBV44" s="212"/>
      <c r="PBW44" s="212"/>
      <c r="PBX44" s="212"/>
      <c r="PBY44" s="212"/>
      <c r="PBZ44" s="212"/>
      <c r="PCA44" s="212"/>
      <c r="PCB44" s="212"/>
      <c r="PCC44" s="212"/>
      <c r="PCD44" s="212"/>
      <c r="PCE44" s="212"/>
      <c r="PCF44" s="212"/>
      <c r="PCG44" s="212"/>
      <c r="PCH44" s="212"/>
      <c r="PCI44" s="212"/>
      <c r="PCJ44" s="212"/>
      <c r="PCK44" s="212"/>
      <c r="PCL44" s="212"/>
      <c r="PCM44" s="212"/>
      <c r="PCN44" s="212"/>
      <c r="PCO44" s="212"/>
      <c r="PCP44" s="212"/>
      <c r="PCQ44" s="212"/>
      <c r="PCR44" s="212"/>
      <c r="PCS44" s="212"/>
      <c r="PCT44" s="212"/>
      <c r="PCU44" s="212"/>
      <c r="PCV44" s="212"/>
      <c r="PCW44" s="212"/>
      <c r="PCX44" s="212"/>
      <c r="PCY44" s="212"/>
      <c r="PCZ44" s="212"/>
      <c r="PDA44" s="212"/>
      <c r="PDB44" s="212"/>
      <c r="PDC44" s="212"/>
      <c r="PDD44" s="212"/>
      <c r="PDE44" s="212"/>
      <c r="PDF44" s="212"/>
      <c r="PDG44" s="212"/>
      <c r="PDH44" s="212"/>
      <c r="PDI44" s="212"/>
      <c r="PDJ44" s="212"/>
      <c r="PDK44" s="212"/>
      <c r="PDL44" s="212"/>
      <c r="PDM44" s="212"/>
      <c r="PDN44" s="212"/>
      <c r="PDO44" s="212"/>
      <c r="PDP44" s="212"/>
      <c r="PDQ44" s="212"/>
      <c r="PDR44" s="212"/>
      <c r="PDS44" s="212"/>
      <c r="PDT44" s="212"/>
      <c r="PDU44" s="212"/>
      <c r="PDV44" s="212"/>
      <c r="PDW44" s="212"/>
      <c r="PDX44" s="212"/>
      <c r="PDY44" s="212"/>
      <c r="PDZ44" s="212"/>
      <c r="PEA44" s="212"/>
      <c r="PEB44" s="212"/>
      <c r="PEC44" s="212"/>
      <c r="PED44" s="212"/>
      <c r="PEE44" s="212"/>
      <c r="PEF44" s="212"/>
      <c r="PEG44" s="212"/>
      <c r="PEH44" s="212"/>
      <c r="PEI44" s="212"/>
      <c r="PEJ44" s="212"/>
      <c r="PEK44" s="212"/>
      <c r="PEL44" s="212"/>
      <c r="PEM44" s="212"/>
      <c r="PEN44" s="212"/>
      <c r="PEO44" s="212"/>
      <c r="PEP44" s="212"/>
      <c r="PEQ44" s="212"/>
      <c r="PER44" s="212"/>
      <c r="PES44" s="212"/>
      <c r="PET44" s="212"/>
      <c r="PEU44" s="212"/>
      <c r="PEV44" s="212"/>
      <c r="PEW44" s="212"/>
      <c r="PEX44" s="212"/>
      <c r="PEY44" s="212"/>
      <c r="PEZ44" s="212"/>
      <c r="PFA44" s="212"/>
      <c r="PFB44" s="212"/>
      <c r="PFC44" s="212"/>
      <c r="PFD44" s="212"/>
      <c r="PFE44" s="212"/>
      <c r="PFF44" s="212"/>
      <c r="PFG44" s="212"/>
      <c r="PFH44" s="212"/>
      <c r="PFI44" s="212"/>
      <c r="PFJ44" s="212"/>
      <c r="PFK44" s="212"/>
      <c r="PFL44" s="212"/>
      <c r="PFM44" s="212"/>
      <c r="PFN44" s="212"/>
      <c r="PFO44" s="212"/>
      <c r="PFP44" s="212"/>
      <c r="PFQ44" s="212"/>
      <c r="PFR44" s="212"/>
      <c r="PFS44" s="212"/>
      <c r="PFT44" s="212"/>
      <c r="PFU44" s="212"/>
      <c r="PFV44" s="212"/>
      <c r="PFW44" s="212"/>
      <c r="PFX44" s="212"/>
      <c r="PFY44" s="212"/>
      <c r="PFZ44" s="212"/>
      <c r="PGA44" s="212"/>
      <c r="PGB44" s="212"/>
      <c r="PGC44" s="212"/>
      <c r="PGD44" s="212"/>
      <c r="PGE44" s="212"/>
      <c r="PGF44" s="212"/>
      <c r="PGG44" s="212"/>
      <c r="PGH44" s="212"/>
      <c r="PGI44" s="212"/>
      <c r="PGJ44" s="212"/>
      <c r="PGK44" s="212"/>
      <c r="PGL44" s="212"/>
      <c r="PGM44" s="212"/>
      <c r="PGN44" s="212"/>
      <c r="PGO44" s="212"/>
      <c r="PGP44" s="212"/>
      <c r="PGQ44" s="212"/>
      <c r="PGR44" s="212"/>
      <c r="PGS44" s="212"/>
      <c r="PGT44" s="212"/>
      <c r="PGU44" s="212"/>
      <c r="PGV44" s="212"/>
      <c r="PGW44" s="212"/>
      <c r="PGX44" s="212"/>
      <c r="PGY44" s="212"/>
      <c r="PGZ44" s="212"/>
      <c r="PHA44" s="212"/>
      <c r="PHB44" s="212"/>
      <c r="PHC44" s="212"/>
      <c r="PHD44" s="212"/>
      <c r="PHE44" s="212"/>
      <c r="PHF44" s="212"/>
      <c r="PHG44" s="212"/>
      <c r="PHH44" s="212"/>
      <c r="PHI44" s="212"/>
      <c r="PHJ44" s="212"/>
      <c r="PHK44" s="212"/>
      <c r="PHL44" s="212"/>
      <c r="PHM44" s="212"/>
      <c r="PHN44" s="212"/>
      <c r="PHO44" s="212"/>
      <c r="PHP44" s="212"/>
      <c r="PHQ44" s="212"/>
      <c r="PHR44" s="212"/>
      <c r="PHS44" s="212"/>
      <c r="PHT44" s="212"/>
      <c r="PHU44" s="212"/>
      <c r="PHV44" s="212"/>
      <c r="PHW44" s="212"/>
      <c r="PHX44" s="212"/>
      <c r="PHY44" s="212"/>
      <c r="PHZ44" s="212"/>
      <c r="PIA44" s="212"/>
      <c r="PIB44" s="212"/>
      <c r="PIC44" s="212"/>
      <c r="PID44" s="212"/>
      <c r="PIE44" s="212"/>
      <c r="PIF44" s="212"/>
      <c r="PIG44" s="212"/>
      <c r="PIH44" s="212"/>
      <c r="PII44" s="212"/>
      <c r="PIJ44" s="212"/>
      <c r="PIK44" s="212"/>
      <c r="PIL44" s="212"/>
      <c r="PIM44" s="212"/>
      <c r="PIN44" s="212"/>
      <c r="PIO44" s="212"/>
      <c r="PIP44" s="212"/>
      <c r="PIQ44" s="212"/>
      <c r="PIR44" s="212"/>
      <c r="PIS44" s="212"/>
      <c r="PIT44" s="212"/>
      <c r="PIU44" s="212"/>
      <c r="PIV44" s="212"/>
      <c r="PIW44" s="212"/>
      <c r="PIX44" s="212"/>
      <c r="PIY44" s="212"/>
      <c r="PIZ44" s="212"/>
      <c r="PJA44" s="212"/>
      <c r="PJB44" s="212"/>
      <c r="PJC44" s="212"/>
      <c r="PJD44" s="212"/>
      <c r="PJE44" s="212"/>
      <c r="PJF44" s="212"/>
      <c r="PJG44" s="212"/>
      <c r="PJH44" s="212"/>
      <c r="PJI44" s="212"/>
      <c r="PJJ44" s="212"/>
      <c r="PJK44" s="212"/>
      <c r="PJL44" s="212"/>
      <c r="PJM44" s="212"/>
      <c r="PJN44" s="212"/>
      <c r="PJO44" s="212"/>
      <c r="PJP44" s="212"/>
      <c r="PJQ44" s="212"/>
      <c r="PJR44" s="212"/>
      <c r="PJS44" s="212"/>
      <c r="PJT44" s="212"/>
      <c r="PJU44" s="212"/>
      <c r="PJV44" s="212"/>
      <c r="PJW44" s="212"/>
      <c r="PJX44" s="212"/>
      <c r="PJY44" s="212"/>
      <c r="PJZ44" s="212"/>
      <c r="PKA44" s="212"/>
      <c r="PKB44" s="212"/>
      <c r="PKC44" s="212"/>
      <c r="PKD44" s="212"/>
      <c r="PKE44" s="212"/>
      <c r="PKF44" s="212"/>
      <c r="PKG44" s="212"/>
      <c r="PKH44" s="212"/>
      <c r="PKI44" s="212"/>
      <c r="PKJ44" s="212"/>
      <c r="PKK44" s="212"/>
      <c r="PKL44" s="212"/>
      <c r="PKM44" s="212"/>
      <c r="PKN44" s="212"/>
      <c r="PKO44" s="212"/>
      <c r="PKP44" s="212"/>
      <c r="PKQ44" s="212"/>
      <c r="PKR44" s="212"/>
      <c r="PKS44" s="212"/>
      <c r="PKT44" s="212"/>
      <c r="PKU44" s="212"/>
      <c r="PKV44" s="212"/>
      <c r="PKW44" s="212"/>
      <c r="PKX44" s="212"/>
      <c r="PKY44" s="212"/>
      <c r="PKZ44" s="212"/>
      <c r="PLA44" s="212"/>
      <c r="PLB44" s="212"/>
      <c r="PLC44" s="212"/>
      <c r="PLD44" s="212"/>
      <c r="PLE44" s="212"/>
      <c r="PLF44" s="212"/>
      <c r="PLG44" s="212"/>
      <c r="PLH44" s="212"/>
      <c r="PLI44" s="212"/>
      <c r="PLJ44" s="212"/>
      <c r="PLK44" s="212"/>
      <c r="PLL44" s="212"/>
      <c r="PLM44" s="212"/>
      <c r="PLN44" s="212"/>
      <c r="PLO44" s="212"/>
      <c r="PLP44" s="212"/>
      <c r="PLQ44" s="212"/>
      <c r="PLR44" s="212"/>
      <c r="PLS44" s="212"/>
      <c r="PLT44" s="212"/>
      <c r="PLU44" s="212"/>
      <c r="PLV44" s="212"/>
      <c r="PLW44" s="212"/>
      <c r="PLX44" s="212"/>
      <c r="PLY44" s="212"/>
      <c r="PLZ44" s="212"/>
      <c r="PMA44" s="212"/>
      <c r="PMB44" s="212"/>
      <c r="PMC44" s="212"/>
      <c r="PMD44" s="212"/>
      <c r="PME44" s="212"/>
      <c r="PMF44" s="212"/>
      <c r="PMG44" s="212"/>
      <c r="PMH44" s="212"/>
      <c r="PMI44" s="212"/>
      <c r="PMJ44" s="212"/>
      <c r="PMK44" s="212"/>
      <c r="PML44" s="212"/>
      <c r="PMM44" s="212"/>
      <c r="PMN44" s="212"/>
      <c r="PMO44" s="212"/>
      <c r="PMP44" s="212"/>
      <c r="PMQ44" s="212"/>
      <c r="PMR44" s="212"/>
      <c r="PMS44" s="212"/>
      <c r="PMT44" s="212"/>
      <c r="PMU44" s="212"/>
      <c r="PMV44" s="212"/>
      <c r="PMW44" s="212"/>
      <c r="PMX44" s="212"/>
      <c r="PMY44" s="212"/>
      <c r="PMZ44" s="212"/>
      <c r="PNA44" s="212"/>
      <c r="PNB44" s="212"/>
      <c r="PNC44" s="212"/>
      <c r="PND44" s="212"/>
      <c r="PNE44" s="212"/>
      <c r="PNF44" s="212"/>
      <c r="PNG44" s="212"/>
      <c r="PNH44" s="212"/>
      <c r="PNI44" s="212"/>
      <c r="PNJ44" s="212"/>
      <c r="PNK44" s="212"/>
      <c r="PNL44" s="212"/>
      <c r="PNM44" s="212"/>
      <c r="PNN44" s="212"/>
      <c r="PNO44" s="212"/>
      <c r="PNP44" s="212"/>
      <c r="PNQ44" s="212"/>
      <c r="PNR44" s="212"/>
      <c r="PNS44" s="212"/>
      <c r="PNT44" s="212"/>
      <c r="PNU44" s="212"/>
      <c r="PNV44" s="212"/>
      <c r="PNW44" s="212"/>
      <c r="PNX44" s="212"/>
      <c r="PNY44" s="212"/>
      <c r="PNZ44" s="212"/>
      <c r="POA44" s="212"/>
      <c r="POB44" s="212"/>
      <c r="POC44" s="212"/>
      <c r="POD44" s="212"/>
      <c r="POE44" s="212"/>
      <c r="POF44" s="212"/>
      <c r="POG44" s="212"/>
      <c r="POH44" s="212"/>
      <c r="POI44" s="212"/>
      <c r="POJ44" s="212"/>
      <c r="POK44" s="212"/>
      <c r="POL44" s="212"/>
      <c r="POM44" s="212"/>
      <c r="PON44" s="212"/>
      <c r="POO44" s="212"/>
      <c r="POP44" s="212"/>
      <c r="POQ44" s="212"/>
      <c r="POR44" s="212"/>
      <c r="POS44" s="212"/>
      <c r="POT44" s="212"/>
      <c r="POU44" s="212"/>
      <c r="POV44" s="212"/>
      <c r="POW44" s="212"/>
      <c r="POX44" s="212"/>
      <c r="POY44" s="212"/>
      <c r="POZ44" s="212"/>
      <c r="PPA44" s="212"/>
      <c r="PPB44" s="212"/>
      <c r="PPC44" s="212"/>
      <c r="PPD44" s="212"/>
      <c r="PPE44" s="212"/>
      <c r="PPF44" s="212"/>
      <c r="PPG44" s="212"/>
      <c r="PPH44" s="212"/>
      <c r="PPI44" s="212"/>
      <c r="PPJ44" s="212"/>
      <c r="PPK44" s="212"/>
      <c r="PPL44" s="212"/>
      <c r="PPM44" s="212"/>
      <c r="PPN44" s="212"/>
      <c r="PPO44" s="212"/>
      <c r="PPP44" s="212"/>
      <c r="PPQ44" s="212"/>
      <c r="PPR44" s="212"/>
      <c r="PPS44" s="212"/>
      <c r="PPT44" s="212"/>
      <c r="PPU44" s="212"/>
      <c r="PPV44" s="212"/>
      <c r="PPW44" s="212"/>
      <c r="PPX44" s="212"/>
      <c r="PPY44" s="212"/>
      <c r="PPZ44" s="212"/>
      <c r="PQA44" s="212"/>
      <c r="PQB44" s="212"/>
      <c r="PQC44" s="212"/>
      <c r="PQD44" s="212"/>
      <c r="PQE44" s="212"/>
      <c r="PQF44" s="212"/>
      <c r="PQG44" s="212"/>
      <c r="PQH44" s="212"/>
      <c r="PQI44" s="212"/>
      <c r="PQJ44" s="212"/>
      <c r="PQK44" s="212"/>
      <c r="PQL44" s="212"/>
      <c r="PQM44" s="212"/>
      <c r="PQN44" s="212"/>
      <c r="PQO44" s="212"/>
      <c r="PQP44" s="212"/>
      <c r="PQQ44" s="212"/>
      <c r="PQR44" s="212"/>
      <c r="PQS44" s="212"/>
      <c r="PQT44" s="212"/>
      <c r="PQU44" s="212"/>
      <c r="PQV44" s="212"/>
      <c r="PQW44" s="212"/>
      <c r="PQX44" s="212"/>
      <c r="PQY44" s="212"/>
      <c r="PQZ44" s="212"/>
      <c r="PRA44" s="212"/>
      <c r="PRB44" s="212"/>
      <c r="PRC44" s="212"/>
      <c r="PRD44" s="212"/>
      <c r="PRE44" s="212"/>
      <c r="PRF44" s="212"/>
      <c r="PRG44" s="212"/>
      <c r="PRH44" s="212"/>
      <c r="PRI44" s="212"/>
      <c r="PRJ44" s="212"/>
      <c r="PRK44" s="212"/>
      <c r="PRL44" s="212"/>
      <c r="PRM44" s="212"/>
      <c r="PRN44" s="212"/>
      <c r="PRO44" s="212"/>
      <c r="PRP44" s="212"/>
      <c r="PRQ44" s="212"/>
      <c r="PRR44" s="212"/>
      <c r="PRS44" s="212"/>
      <c r="PRT44" s="212"/>
      <c r="PRU44" s="212"/>
      <c r="PRV44" s="212"/>
      <c r="PRW44" s="212"/>
      <c r="PRX44" s="212"/>
      <c r="PRY44" s="212"/>
      <c r="PRZ44" s="212"/>
      <c r="PSA44" s="212"/>
      <c r="PSB44" s="212"/>
      <c r="PSC44" s="212"/>
      <c r="PSD44" s="212"/>
      <c r="PSE44" s="212"/>
      <c r="PSF44" s="212"/>
      <c r="PSG44" s="212"/>
      <c r="PSH44" s="212"/>
      <c r="PSI44" s="212"/>
      <c r="PSJ44" s="212"/>
      <c r="PSK44" s="212"/>
      <c r="PSL44" s="212"/>
      <c r="PSM44" s="212"/>
      <c r="PSN44" s="212"/>
      <c r="PSO44" s="212"/>
      <c r="PSP44" s="212"/>
      <c r="PSQ44" s="212"/>
      <c r="PSR44" s="212"/>
      <c r="PSS44" s="212"/>
      <c r="PST44" s="212"/>
      <c r="PSU44" s="212"/>
      <c r="PSV44" s="212"/>
      <c r="PSW44" s="212"/>
      <c r="PSX44" s="212"/>
      <c r="PSY44" s="212"/>
      <c r="PSZ44" s="212"/>
      <c r="PTA44" s="212"/>
      <c r="PTB44" s="212"/>
      <c r="PTC44" s="212"/>
      <c r="PTD44" s="212"/>
      <c r="PTE44" s="212"/>
      <c r="PTF44" s="212"/>
      <c r="PTG44" s="212"/>
      <c r="PTH44" s="212"/>
      <c r="PTI44" s="212"/>
      <c r="PTJ44" s="212"/>
      <c r="PTK44" s="212"/>
      <c r="PTL44" s="212"/>
      <c r="PTM44" s="212"/>
      <c r="PTN44" s="212"/>
      <c r="PTO44" s="212"/>
      <c r="PTP44" s="212"/>
      <c r="PTQ44" s="212"/>
      <c r="PTR44" s="212"/>
      <c r="PTS44" s="212"/>
      <c r="PTT44" s="212"/>
      <c r="PTU44" s="212"/>
      <c r="PTV44" s="212"/>
      <c r="PTW44" s="212"/>
      <c r="PTX44" s="212"/>
      <c r="PTY44" s="212"/>
      <c r="PTZ44" s="212"/>
      <c r="PUA44" s="212"/>
      <c r="PUB44" s="212"/>
      <c r="PUC44" s="212"/>
      <c r="PUD44" s="212"/>
      <c r="PUE44" s="212"/>
      <c r="PUF44" s="212"/>
      <c r="PUG44" s="212"/>
      <c r="PUH44" s="212"/>
      <c r="PUI44" s="212"/>
      <c r="PUJ44" s="212"/>
      <c r="PUK44" s="212"/>
      <c r="PUL44" s="212"/>
      <c r="PUM44" s="212"/>
      <c r="PUN44" s="212"/>
      <c r="PUO44" s="212"/>
      <c r="PUP44" s="212"/>
      <c r="PUQ44" s="212"/>
      <c r="PUR44" s="212"/>
      <c r="PUS44" s="212"/>
      <c r="PUT44" s="212"/>
      <c r="PUU44" s="212"/>
      <c r="PUV44" s="212"/>
      <c r="PUW44" s="212"/>
      <c r="PUX44" s="212"/>
      <c r="PUY44" s="212"/>
      <c r="PUZ44" s="212"/>
      <c r="PVA44" s="212"/>
      <c r="PVB44" s="212"/>
      <c r="PVC44" s="212"/>
      <c r="PVD44" s="212"/>
      <c r="PVE44" s="212"/>
      <c r="PVF44" s="212"/>
      <c r="PVG44" s="212"/>
      <c r="PVH44" s="212"/>
      <c r="PVI44" s="212"/>
      <c r="PVJ44" s="212"/>
      <c r="PVK44" s="212"/>
      <c r="PVL44" s="212"/>
      <c r="PVM44" s="212"/>
      <c r="PVN44" s="212"/>
      <c r="PVO44" s="212"/>
      <c r="PVP44" s="212"/>
      <c r="PVQ44" s="212"/>
      <c r="PVR44" s="212"/>
      <c r="PVS44" s="212"/>
      <c r="PVT44" s="212"/>
      <c r="PVU44" s="212"/>
      <c r="PVV44" s="212"/>
      <c r="PVW44" s="212"/>
      <c r="PVX44" s="212"/>
      <c r="PVY44" s="212"/>
      <c r="PVZ44" s="212"/>
      <c r="PWA44" s="212"/>
      <c r="PWB44" s="212"/>
      <c r="PWC44" s="212"/>
      <c r="PWD44" s="212"/>
      <c r="PWE44" s="212"/>
      <c r="PWF44" s="212"/>
      <c r="PWG44" s="212"/>
      <c r="PWH44" s="212"/>
      <c r="PWI44" s="212"/>
      <c r="PWJ44" s="212"/>
      <c r="PWK44" s="212"/>
      <c r="PWL44" s="212"/>
      <c r="PWM44" s="212"/>
      <c r="PWN44" s="212"/>
      <c r="PWO44" s="212"/>
      <c r="PWP44" s="212"/>
      <c r="PWQ44" s="212"/>
      <c r="PWR44" s="212"/>
      <c r="PWS44" s="212"/>
      <c r="PWT44" s="212"/>
      <c r="PWU44" s="212"/>
      <c r="PWV44" s="212"/>
      <c r="PWW44" s="212"/>
      <c r="PWX44" s="212"/>
      <c r="PWY44" s="212"/>
      <c r="PWZ44" s="212"/>
      <c r="PXA44" s="212"/>
      <c r="PXB44" s="212"/>
      <c r="PXC44" s="212"/>
      <c r="PXD44" s="212"/>
      <c r="PXE44" s="212"/>
      <c r="PXF44" s="212"/>
      <c r="PXG44" s="212"/>
      <c r="PXH44" s="212"/>
      <c r="PXI44" s="212"/>
      <c r="PXJ44" s="212"/>
      <c r="PXK44" s="212"/>
      <c r="PXL44" s="212"/>
      <c r="PXM44" s="212"/>
      <c r="PXN44" s="212"/>
      <c r="PXO44" s="212"/>
      <c r="PXP44" s="212"/>
      <c r="PXQ44" s="212"/>
      <c r="PXR44" s="212"/>
      <c r="PXS44" s="212"/>
      <c r="PXT44" s="212"/>
      <c r="PXU44" s="212"/>
      <c r="PXV44" s="212"/>
      <c r="PXW44" s="212"/>
      <c r="PXX44" s="212"/>
      <c r="PXY44" s="212"/>
      <c r="PXZ44" s="212"/>
      <c r="PYA44" s="212"/>
      <c r="PYB44" s="212"/>
      <c r="PYC44" s="212"/>
      <c r="PYD44" s="212"/>
      <c r="PYE44" s="212"/>
      <c r="PYF44" s="212"/>
      <c r="PYG44" s="212"/>
      <c r="PYH44" s="212"/>
      <c r="PYI44" s="212"/>
      <c r="PYJ44" s="212"/>
      <c r="PYK44" s="212"/>
      <c r="PYL44" s="212"/>
      <c r="PYM44" s="212"/>
      <c r="PYN44" s="212"/>
      <c r="PYO44" s="212"/>
      <c r="PYP44" s="212"/>
      <c r="PYQ44" s="212"/>
      <c r="PYR44" s="212"/>
      <c r="PYS44" s="212"/>
      <c r="PYT44" s="212"/>
      <c r="PYU44" s="212"/>
      <c r="PYV44" s="212"/>
      <c r="PYW44" s="212"/>
      <c r="PYX44" s="212"/>
      <c r="PYY44" s="212"/>
      <c r="PYZ44" s="212"/>
      <c r="PZA44" s="212"/>
      <c r="PZB44" s="212"/>
      <c r="PZC44" s="212"/>
      <c r="PZD44" s="212"/>
      <c r="PZE44" s="212"/>
      <c r="PZF44" s="212"/>
      <c r="PZG44" s="212"/>
      <c r="PZH44" s="212"/>
      <c r="PZI44" s="212"/>
      <c r="PZJ44" s="212"/>
      <c r="PZK44" s="212"/>
      <c r="PZL44" s="212"/>
      <c r="PZM44" s="212"/>
      <c r="PZN44" s="212"/>
      <c r="PZO44" s="212"/>
      <c r="PZP44" s="212"/>
      <c r="PZQ44" s="212"/>
      <c r="PZR44" s="212"/>
      <c r="PZS44" s="212"/>
      <c r="PZT44" s="212"/>
      <c r="PZU44" s="212"/>
      <c r="PZV44" s="212"/>
      <c r="PZW44" s="212"/>
      <c r="PZX44" s="212"/>
      <c r="PZY44" s="212"/>
      <c r="PZZ44" s="212"/>
      <c r="QAA44" s="212"/>
      <c r="QAB44" s="212"/>
      <c r="QAC44" s="212"/>
      <c r="QAD44" s="212"/>
      <c r="QAE44" s="212"/>
      <c r="QAF44" s="212"/>
      <c r="QAG44" s="212"/>
      <c r="QAH44" s="212"/>
      <c r="QAI44" s="212"/>
      <c r="QAJ44" s="212"/>
      <c r="QAK44" s="212"/>
      <c r="QAL44" s="212"/>
      <c r="QAM44" s="212"/>
      <c r="QAN44" s="212"/>
      <c r="QAO44" s="212"/>
      <c r="QAP44" s="212"/>
      <c r="QAQ44" s="212"/>
      <c r="QAR44" s="212"/>
      <c r="QAS44" s="212"/>
      <c r="QAT44" s="212"/>
      <c r="QAU44" s="212"/>
      <c r="QAV44" s="212"/>
      <c r="QAW44" s="212"/>
      <c r="QAX44" s="212"/>
      <c r="QAY44" s="212"/>
      <c r="QAZ44" s="212"/>
      <c r="QBA44" s="212"/>
      <c r="QBB44" s="212"/>
      <c r="QBC44" s="212"/>
      <c r="QBD44" s="212"/>
      <c r="QBE44" s="212"/>
      <c r="QBF44" s="212"/>
      <c r="QBG44" s="212"/>
      <c r="QBH44" s="212"/>
      <c r="QBI44" s="212"/>
      <c r="QBJ44" s="212"/>
      <c r="QBK44" s="212"/>
      <c r="QBL44" s="212"/>
      <c r="QBM44" s="212"/>
      <c r="QBN44" s="212"/>
      <c r="QBO44" s="212"/>
      <c r="QBP44" s="212"/>
      <c r="QBQ44" s="212"/>
      <c r="QBR44" s="212"/>
      <c r="QBS44" s="212"/>
      <c r="QBT44" s="212"/>
      <c r="QBU44" s="212"/>
      <c r="QBV44" s="212"/>
      <c r="QBW44" s="212"/>
      <c r="QBX44" s="212"/>
      <c r="QBY44" s="212"/>
      <c r="QBZ44" s="212"/>
      <c r="QCA44" s="212"/>
      <c r="QCB44" s="212"/>
      <c r="QCC44" s="212"/>
      <c r="QCD44" s="212"/>
      <c r="QCE44" s="212"/>
      <c r="QCF44" s="212"/>
      <c r="QCG44" s="212"/>
      <c r="QCH44" s="212"/>
      <c r="QCI44" s="212"/>
      <c r="QCJ44" s="212"/>
      <c r="QCK44" s="212"/>
      <c r="QCL44" s="212"/>
      <c r="QCM44" s="212"/>
      <c r="QCN44" s="212"/>
      <c r="QCO44" s="212"/>
      <c r="QCP44" s="212"/>
      <c r="QCQ44" s="212"/>
      <c r="QCR44" s="212"/>
      <c r="QCS44" s="212"/>
      <c r="QCT44" s="212"/>
      <c r="QCU44" s="212"/>
      <c r="QCV44" s="212"/>
      <c r="QCW44" s="212"/>
      <c r="QCX44" s="212"/>
      <c r="QCY44" s="212"/>
      <c r="QCZ44" s="212"/>
      <c r="QDA44" s="212"/>
      <c r="QDB44" s="212"/>
      <c r="QDC44" s="212"/>
      <c r="QDD44" s="212"/>
      <c r="QDE44" s="212"/>
      <c r="QDF44" s="212"/>
      <c r="QDG44" s="212"/>
      <c r="QDH44" s="212"/>
      <c r="QDI44" s="212"/>
      <c r="QDJ44" s="212"/>
      <c r="QDK44" s="212"/>
      <c r="QDL44" s="212"/>
      <c r="QDM44" s="212"/>
      <c r="QDN44" s="212"/>
      <c r="QDO44" s="212"/>
      <c r="QDP44" s="212"/>
      <c r="QDQ44" s="212"/>
      <c r="QDR44" s="212"/>
      <c r="QDS44" s="212"/>
      <c r="QDT44" s="212"/>
      <c r="QDU44" s="212"/>
      <c r="QDV44" s="212"/>
      <c r="QDW44" s="212"/>
      <c r="QDX44" s="212"/>
      <c r="QDY44" s="212"/>
      <c r="QDZ44" s="212"/>
      <c r="QEA44" s="212"/>
      <c r="QEB44" s="212"/>
      <c r="QEC44" s="212"/>
      <c r="QED44" s="212"/>
      <c r="QEE44" s="212"/>
      <c r="QEF44" s="212"/>
      <c r="QEG44" s="212"/>
      <c r="QEH44" s="212"/>
      <c r="QEI44" s="212"/>
      <c r="QEJ44" s="212"/>
      <c r="QEK44" s="212"/>
      <c r="QEL44" s="212"/>
      <c r="QEM44" s="212"/>
      <c r="QEN44" s="212"/>
      <c r="QEO44" s="212"/>
      <c r="QEP44" s="212"/>
      <c r="QEQ44" s="212"/>
      <c r="QER44" s="212"/>
      <c r="QES44" s="212"/>
      <c r="QET44" s="212"/>
      <c r="QEU44" s="212"/>
      <c r="QEV44" s="212"/>
      <c r="QEW44" s="212"/>
      <c r="QEX44" s="212"/>
      <c r="QEY44" s="212"/>
      <c r="QEZ44" s="212"/>
      <c r="QFA44" s="212"/>
      <c r="QFB44" s="212"/>
      <c r="QFC44" s="212"/>
      <c r="QFD44" s="212"/>
      <c r="QFE44" s="212"/>
      <c r="QFF44" s="212"/>
      <c r="QFG44" s="212"/>
      <c r="QFH44" s="212"/>
      <c r="QFI44" s="212"/>
      <c r="QFJ44" s="212"/>
      <c r="QFK44" s="212"/>
      <c r="QFL44" s="212"/>
      <c r="QFM44" s="212"/>
      <c r="QFN44" s="212"/>
      <c r="QFO44" s="212"/>
      <c r="QFP44" s="212"/>
      <c r="QFQ44" s="212"/>
      <c r="QFR44" s="212"/>
      <c r="QFS44" s="212"/>
      <c r="QFT44" s="212"/>
      <c r="QFU44" s="212"/>
      <c r="QFV44" s="212"/>
      <c r="QFW44" s="212"/>
      <c r="QFX44" s="212"/>
      <c r="QFY44" s="212"/>
      <c r="QFZ44" s="212"/>
      <c r="QGA44" s="212"/>
      <c r="QGB44" s="212"/>
      <c r="QGC44" s="212"/>
      <c r="QGD44" s="212"/>
      <c r="QGE44" s="212"/>
      <c r="QGF44" s="212"/>
      <c r="QGG44" s="212"/>
      <c r="QGH44" s="212"/>
      <c r="QGI44" s="212"/>
      <c r="QGJ44" s="212"/>
      <c r="QGK44" s="212"/>
      <c r="QGL44" s="212"/>
      <c r="QGM44" s="212"/>
      <c r="QGN44" s="212"/>
      <c r="QGO44" s="212"/>
      <c r="QGP44" s="212"/>
      <c r="QGQ44" s="212"/>
      <c r="QGR44" s="212"/>
      <c r="QGS44" s="212"/>
      <c r="QGT44" s="212"/>
      <c r="QGU44" s="212"/>
      <c r="QGV44" s="212"/>
      <c r="QGW44" s="212"/>
      <c r="QGX44" s="212"/>
      <c r="QGY44" s="212"/>
      <c r="QGZ44" s="212"/>
      <c r="QHA44" s="212"/>
      <c r="QHB44" s="212"/>
      <c r="QHC44" s="212"/>
      <c r="QHD44" s="212"/>
      <c r="QHE44" s="212"/>
      <c r="QHF44" s="212"/>
      <c r="QHG44" s="212"/>
      <c r="QHH44" s="212"/>
      <c r="QHI44" s="212"/>
      <c r="QHJ44" s="212"/>
      <c r="QHK44" s="212"/>
      <c r="QHL44" s="212"/>
      <c r="QHM44" s="212"/>
      <c r="QHN44" s="212"/>
      <c r="QHO44" s="212"/>
      <c r="QHP44" s="212"/>
      <c r="QHQ44" s="212"/>
      <c r="QHR44" s="212"/>
      <c r="QHS44" s="212"/>
      <c r="QHT44" s="212"/>
      <c r="QHU44" s="212"/>
      <c r="QHV44" s="212"/>
      <c r="QHW44" s="212"/>
      <c r="QHX44" s="212"/>
      <c r="QHY44" s="212"/>
      <c r="QHZ44" s="212"/>
      <c r="QIA44" s="212"/>
      <c r="QIB44" s="212"/>
      <c r="QIC44" s="212"/>
      <c r="QID44" s="212"/>
      <c r="QIE44" s="212"/>
      <c r="QIF44" s="212"/>
      <c r="QIG44" s="212"/>
      <c r="QIH44" s="212"/>
      <c r="QII44" s="212"/>
      <c r="QIJ44" s="212"/>
      <c r="QIK44" s="212"/>
      <c r="QIL44" s="212"/>
      <c r="QIM44" s="212"/>
      <c r="QIN44" s="212"/>
      <c r="QIO44" s="212"/>
      <c r="QIP44" s="212"/>
      <c r="QIQ44" s="212"/>
      <c r="QIR44" s="212"/>
      <c r="QIS44" s="212"/>
      <c r="QIT44" s="212"/>
      <c r="QIU44" s="212"/>
      <c r="QIV44" s="212"/>
      <c r="QIW44" s="212"/>
      <c r="QIX44" s="212"/>
      <c r="QIY44" s="212"/>
      <c r="QIZ44" s="212"/>
      <c r="QJA44" s="212"/>
      <c r="QJB44" s="212"/>
      <c r="QJC44" s="212"/>
      <c r="QJD44" s="212"/>
      <c r="QJE44" s="212"/>
      <c r="QJF44" s="212"/>
      <c r="QJG44" s="212"/>
      <c r="QJH44" s="212"/>
      <c r="QJI44" s="212"/>
      <c r="QJJ44" s="212"/>
      <c r="QJK44" s="212"/>
      <c r="QJL44" s="212"/>
      <c r="QJM44" s="212"/>
      <c r="QJN44" s="212"/>
      <c r="QJO44" s="212"/>
      <c r="QJP44" s="212"/>
      <c r="QJQ44" s="212"/>
      <c r="QJR44" s="212"/>
      <c r="QJS44" s="212"/>
      <c r="QJT44" s="212"/>
      <c r="QJU44" s="212"/>
      <c r="QJV44" s="212"/>
      <c r="QJW44" s="212"/>
      <c r="QJX44" s="212"/>
      <c r="QJY44" s="212"/>
      <c r="QJZ44" s="212"/>
      <c r="QKA44" s="212"/>
      <c r="QKB44" s="212"/>
      <c r="QKC44" s="212"/>
      <c r="QKD44" s="212"/>
      <c r="QKE44" s="212"/>
      <c r="QKF44" s="212"/>
      <c r="QKG44" s="212"/>
      <c r="QKH44" s="212"/>
      <c r="QKI44" s="212"/>
      <c r="QKJ44" s="212"/>
      <c r="QKK44" s="212"/>
      <c r="QKL44" s="212"/>
      <c r="QKM44" s="212"/>
      <c r="QKN44" s="212"/>
      <c r="QKO44" s="212"/>
      <c r="QKP44" s="212"/>
      <c r="QKQ44" s="212"/>
      <c r="QKR44" s="212"/>
      <c r="QKS44" s="212"/>
      <c r="QKT44" s="212"/>
      <c r="QKU44" s="212"/>
      <c r="QKV44" s="212"/>
      <c r="QKW44" s="212"/>
      <c r="QKX44" s="212"/>
      <c r="QKY44" s="212"/>
      <c r="QKZ44" s="212"/>
      <c r="QLA44" s="212"/>
      <c r="QLB44" s="212"/>
      <c r="QLC44" s="212"/>
      <c r="QLD44" s="212"/>
      <c r="QLE44" s="212"/>
      <c r="QLF44" s="212"/>
      <c r="QLG44" s="212"/>
      <c r="QLH44" s="212"/>
      <c r="QLI44" s="212"/>
      <c r="QLJ44" s="212"/>
      <c r="QLK44" s="212"/>
      <c r="QLL44" s="212"/>
      <c r="QLM44" s="212"/>
      <c r="QLN44" s="212"/>
      <c r="QLO44" s="212"/>
      <c r="QLP44" s="212"/>
      <c r="QLQ44" s="212"/>
      <c r="QLR44" s="212"/>
      <c r="QLS44" s="212"/>
      <c r="QLT44" s="212"/>
      <c r="QLU44" s="212"/>
      <c r="QLV44" s="212"/>
      <c r="QLW44" s="212"/>
      <c r="QLX44" s="212"/>
      <c r="QLY44" s="212"/>
      <c r="QLZ44" s="212"/>
      <c r="QMA44" s="212"/>
      <c r="QMB44" s="212"/>
      <c r="QMC44" s="212"/>
      <c r="QMD44" s="212"/>
      <c r="QME44" s="212"/>
      <c r="QMF44" s="212"/>
      <c r="QMG44" s="212"/>
      <c r="QMH44" s="212"/>
      <c r="QMI44" s="212"/>
      <c r="QMJ44" s="212"/>
      <c r="QMK44" s="212"/>
      <c r="QML44" s="212"/>
      <c r="QMM44" s="212"/>
      <c r="QMN44" s="212"/>
      <c r="QMO44" s="212"/>
      <c r="QMP44" s="212"/>
      <c r="QMQ44" s="212"/>
      <c r="QMR44" s="212"/>
      <c r="QMS44" s="212"/>
      <c r="QMT44" s="212"/>
      <c r="QMU44" s="212"/>
      <c r="QMV44" s="212"/>
      <c r="QMW44" s="212"/>
      <c r="QMX44" s="212"/>
      <c r="QMY44" s="212"/>
      <c r="QMZ44" s="212"/>
      <c r="QNA44" s="212"/>
      <c r="QNB44" s="212"/>
      <c r="QNC44" s="212"/>
      <c r="QND44" s="212"/>
      <c r="QNE44" s="212"/>
      <c r="QNF44" s="212"/>
      <c r="QNG44" s="212"/>
      <c r="QNH44" s="212"/>
      <c r="QNI44" s="212"/>
      <c r="QNJ44" s="212"/>
      <c r="QNK44" s="212"/>
      <c r="QNL44" s="212"/>
      <c r="QNM44" s="212"/>
      <c r="QNN44" s="212"/>
      <c r="QNO44" s="212"/>
      <c r="QNP44" s="212"/>
      <c r="QNQ44" s="212"/>
      <c r="QNR44" s="212"/>
      <c r="QNS44" s="212"/>
      <c r="QNT44" s="212"/>
      <c r="QNU44" s="212"/>
      <c r="QNV44" s="212"/>
      <c r="QNW44" s="212"/>
      <c r="QNX44" s="212"/>
      <c r="QNY44" s="212"/>
      <c r="QNZ44" s="212"/>
      <c r="QOA44" s="212"/>
      <c r="QOB44" s="212"/>
      <c r="QOC44" s="212"/>
      <c r="QOD44" s="212"/>
      <c r="QOE44" s="212"/>
      <c r="QOF44" s="212"/>
      <c r="QOG44" s="212"/>
      <c r="QOH44" s="212"/>
      <c r="QOI44" s="212"/>
      <c r="QOJ44" s="212"/>
      <c r="QOK44" s="212"/>
      <c r="QOL44" s="212"/>
      <c r="QOM44" s="212"/>
      <c r="QON44" s="212"/>
      <c r="QOO44" s="212"/>
      <c r="QOP44" s="212"/>
      <c r="QOQ44" s="212"/>
      <c r="QOR44" s="212"/>
      <c r="QOS44" s="212"/>
      <c r="QOT44" s="212"/>
      <c r="QOU44" s="212"/>
      <c r="QOV44" s="212"/>
      <c r="QOW44" s="212"/>
      <c r="QOX44" s="212"/>
      <c r="QOY44" s="212"/>
      <c r="QOZ44" s="212"/>
      <c r="QPA44" s="212"/>
      <c r="QPB44" s="212"/>
      <c r="QPC44" s="212"/>
      <c r="QPD44" s="212"/>
      <c r="QPE44" s="212"/>
      <c r="QPF44" s="212"/>
      <c r="QPG44" s="212"/>
      <c r="QPH44" s="212"/>
      <c r="QPI44" s="212"/>
      <c r="QPJ44" s="212"/>
      <c r="QPK44" s="212"/>
      <c r="QPL44" s="212"/>
      <c r="QPM44" s="212"/>
      <c r="QPN44" s="212"/>
      <c r="QPO44" s="212"/>
      <c r="QPP44" s="212"/>
      <c r="QPQ44" s="212"/>
      <c r="QPR44" s="212"/>
      <c r="QPS44" s="212"/>
      <c r="QPT44" s="212"/>
      <c r="QPU44" s="212"/>
      <c r="QPV44" s="212"/>
      <c r="QPW44" s="212"/>
      <c r="QPX44" s="212"/>
      <c r="QPY44" s="212"/>
      <c r="QPZ44" s="212"/>
      <c r="QQA44" s="212"/>
      <c r="QQB44" s="212"/>
      <c r="QQC44" s="212"/>
      <c r="QQD44" s="212"/>
      <c r="QQE44" s="212"/>
      <c r="QQF44" s="212"/>
      <c r="QQG44" s="212"/>
      <c r="QQH44" s="212"/>
      <c r="QQI44" s="212"/>
      <c r="QQJ44" s="212"/>
      <c r="QQK44" s="212"/>
      <c r="QQL44" s="212"/>
      <c r="QQM44" s="212"/>
      <c r="QQN44" s="212"/>
      <c r="QQO44" s="212"/>
      <c r="QQP44" s="212"/>
      <c r="QQQ44" s="212"/>
      <c r="QQR44" s="212"/>
      <c r="QQS44" s="212"/>
      <c r="QQT44" s="212"/>
      <c r="QQU44" s="212"/>
      <c r="QQV44" s="212"/>
      <c r="QQW44" s="212"/>
      <c r="QQX44" s="212"/>
      <c r="QQY44" s="212"/>
      <c r="QQZ44" s="212"/>
      <c r="QRA44" s="212"/>
      <c r="QRB44" s="212"/>
      <c r="QRC44" s="212"/>
      <c r="QRD44" s="212"/>
      <c r="QRE44" s="212"/>
      <c r="QRF44" s="212"/>
      <c r="QRG44" s="212"/>
      <c r="QRH44" s="212"/>
      <c r="QRI44" s="212"/>
      <c r="QRJ44" s="212"/>
      <c r="QRK44" s="212"/>
      <c r="QRL44" s="212"/>
      <c r="QRM44" s="212"/>
      <c r="QRN44" s="212"/>
      <c r="QRO44" s="212"/>
      <c r="QRP44" s="212"/>
      <c r="QRQ44" s="212"/>
      <c r="QRR44" s="212"/>
      <c r="QRS44" s="212"/>
      <c r="QRT44" s="212"/>
      <c r="QRU44" s="212"/>
      <c r="QRV44" s="212"/>
      <c r="QRW44" s="212"/>
      <c r="QRX44" s="212"/>
      <c r="QRY44" s="212"/>
      <c r="QRZ44" s="212"/>
      <c r="QSA44" s="212"/>
      <c r="QSB44" s="212"/>
      <c r="QSC44" s="212"/>
      <c r="QSD44" s="212"/>
      <c r="QSE44" s="212"/>
      <c r="QSF44" s="212"/>
      <c r="QSG44" s="212"/>
      <c r="QSH44" s="212"/>
      <c r="QSI44" s="212"/>
      <c r="QSJ44" s="212"/>
      <c r="QSK44" s="212"/>
      <c r="QSL44" s="212"/>
      <c r="QSM44" s="212"/>
      <c r="QSN44" s="212"/>
      <c r="QSO44" s="212"/>
      <c r="QSP44" s="212"/>
      <c r="QSQ44" s="212"/>
      <c r="QSR44" s="212"/>
      <c r="QSS44" s="212"/>
      <c r="QST44" s="212"/>
      <c r="QSU44" s="212"/>
      <c r="QSV44" s="212"/>
      <c r="QSW44" s="212"/>
      <c r="QSX44" s="212"/>
      <c r="QSY44" s="212"/>
      <c r="QSZ44" s="212"/>
      <c r="QTA44" s="212"/>
      <c r="QTB44" s="212"/>
      <c r="QTC44" s="212"/>
      <c r="QTD44" s="212"/>
      <c r="QTE44" s="212"/>
      <c r="QTF44" s="212"/>
      <c r="QTG44" s="212"/>
      <c r="QTH44" s="212"/>
      <c r="QTI44" s="212"/>
      <c r="QTJ44" s="212"/>
      <c r="QTK44" s="212"/>
      <c r="QTL44" s="212"/>
      <c r="QTM44" s="212"/>
      <c r="QTN44" s="212"/>
      <c r="QTO44" s="212"/>
      <c r="QTP44" s="212"/>
      <c r="QTQ44" s="212"/>
      <c r="QTR44" s="212"/>
      <c r="QTS44" s="212"/>
      <c r="QTT44" s="212"/>
      <c r="QTU44" s="212"/>
      <c r="QTV44" s="212"/>
      <c r="QTW44" s="212"/>
      <c r="QTX44" s="212"/>
      <c r="QTY44" s="212"/>
      <c r="QTZ44" s="212"/>
      <c r="QUA44" s="212"/>
      <c r="QUB44" s="212"/>
      <c r="QUC44" s="212"/>
      <c r="QUD44" s="212"/>
      <c r="QUE44" s="212"/>
      <c r="QUF44" s="212"/>
      <c r="QUG44" s="212"/>
      <c r="QUH44" s="212"/>
      <c r="QUI44" s="212"/>
      <c r="QUJ44" s="212"/>
      <c r="QUK44" s="212"/>
      <c r="QUL44" s="212"/>
      <c r="QUM44" s="212"/>
      <c r="QUN44" s="212"/>
      <c r="QUO44" s="212"/>
      <c r="QUP44" s="212"/>
      <c r="QUQ44" s="212"/>
      <c r="QUR44" s="212"/>
      <c r="QUS44" s="212"/>
      <c r="QUT44" s="212"/>
      <c r="QUU44" s="212"/>
      <c r="QUV44" s="212"/>
      <c r="QUW44" s="212"/>
      <c r="QUX44" s="212"/>
      <c r="QUY44" s="212"/>
      <c r="QUZ44" s="212"/>
      <c r="QVA44" s="212"/>
      <c r="QVB44" s="212"/>
      <c r="QVC44" s="212"/>
      <c r="QVD44" s="212"/>
      <c r="QVE44" s="212"/>
      <c r="QVF44" s="212"/>
      <c r="QVG44" s="212"/>
      <c r="QVH44" s="212"/>
      <c r="QVI44" s="212"/>
      <c r="QVJ44" s="212"/>
      <c r="QVK44" s="212"/>
      <c r="QVL44" s="212"/>
      <c r="QVM44" s="212"/>
      <c r="QVN44" s="212"/>
      <c r="QVO44" s="212"/>
      <c r="QVP44" s="212"/>
      <c r="QVQ44" s="212"/>
      <c r="QVR44" s="212"/>
      <c r="QVS44" s="212"/>
      <c r="QVT44" s="212"/>
      <c r="QVU44" s="212"/>
      <c r="QVV44" s="212"/>
      <c r="QVW44" s="212"/>
      <c r="QVX44" s="212"/>
      <c r="QVY44" s="212"/>
      <c r="QVZ44" s="212"/>
      <c r="QWA44" s="212"/>
      <c r="QWB44" s="212"/>
      <c r="QWC44" s="212"/>
      <c r="QWD44" s="212"/>
      <c r="QWE44" s="212"/>
      <c r="QWF44" s="212"/>
      <c r="QWG44" s="212"/>
      <c r="QWH44" s="212"/>
      <c r="QWI44" s="212"/>
      <c r="QWJ44" s="212"/>
      <c r="QWK44" s="212"/>
      <c r="QWL44" s="212"/>
      <c r="QWM44" s="212"/>
      <c r="QWN44" s="212"/>
      <c r="QWO44" s="212"/>
      <c r="QWP44" s="212"/>
      <c r="QWQ44" s="212"/>
      <c r="QWR44" s="212"/>
      <c r="QWS44" s="212"/>
      <c r="QWT44" s="212"/>
      <c r="QWU44" s="212"/>
      <c r="QWV44" s="212"/>
      <c r="QWW44" s="212"/>
      <c r="QWX44" s="212"/>
      <c r="QWY44" s="212"/>
      <c r="QWZ44" s="212"/>
      <c r="QXA44" s="212"/>
      <c r="QXB44" s="212"/>
      <c r="QXC44" s="212"/>
      <c r="QXD44" s="212"/>
      <c r="QXE44" s="212"/>
      <c r="QXF44" s="212"/>
      <c r="QXG44" s="212"/>
      <c r="QXH44" s="212"/>
      <c r="QXI44" s="212"/>
      <c r="QXJ44" s="212"/>
      <c r="QXK44" s="212"/>
      <c r="QXL44" s="212"/>
      <c r="QXM44" s="212"/>
      <c r="QXN44" s="212"/>
      <c r="QXO44" s="212"/>
      <c r="QXP44" s="212"/>
      <c r="QXQ44" s="212"/>
      <c r="QXR44" s="212"/>
      <c r="QXS44" s="212"/>
      <c r="QXT44" s="212"/>
      <c r="QXU44" s="212"/>
      <c r="QXV44" s="212"/>
      <c r="QXW44" s="212"/>
      <c r="QXX44" s="212"/>
      <c r="QXY44" s="212"/>
      <c r="QXZ44" s="212"/>
      <c r="QYA44" s="212"/>
      <c r="QYB44" s="212"/>
      <c r="QYC44" s="212"/>
      <c r="QYD44" s="212"/>
      <c r="QYE44" s="212"/>
      <c r="QYF44" s="212"/>
      <c r="QYG44" s="212"/>
      <c r="QYH44" s="212"/>
      <c r="QYI44" s="212"/>
      <c r="QYJ44" s="212"/>
      <c r="QYK44" s="212"/>
      <c r="QYL44" s="212"/>
      <c r="QYM44" s="212"/>
      <c r="QYN44" s="212"/>
      <c r="QYO44" s="212"/>
      <c r="QYP44" s="212"/>
      <c r="QYQ44" s="212"/>
      <c r="QYR44" s="212"/>
      <c r="QYS44" s="212"/>
      <c r="QYT44" s="212"/>
      <c r="QYU44" s="212"/>
      <c r="QYV44" s="212"/>
      <c r="QYW44" s="212"/>
      <c r="QYX44" s="212"/>
      <c r="QYY44" s="212"/>
      <c r="QYZ44" s="212"/>
      <c r="QZA44" s="212"/>
      <c r="QZB44" s="212"/>
      <c r="QZC44" s="212"/>
      <c r="QZD44" s="212"/>
      <c r="QZE44" s="212"/>
      <c r="QZF44" s="212"/>
      <c r="QZG44" s="212"/>
      <c r="QZH44" s="212"/>
      <c r="QZI44" s="212"/>
      <c r="QZJ44" s="212"/>
      <c r="QZK44" s="212"/>
      <c r="QZL44" s="212"/>
      <c r="QZM44" s="212"/>
      <c r="QZN44" s="212"/>
      <c r="QZO44" s="212"/>
      <c r="QZP44" s="212"/>
      <c r="QZQ44" s="212"/>
      <c r="QZR44" s="212"/>
      <c r="QZS44" s="212"/>
      <c r="QZT44" s="212"/>
      <c r="QZU44" s="212"/>
      <c r="QZV44" s="212"/>
      <c r="QZW44" s="212"/>
      <c r="QZX44" s="212"/>
      <c r="QZY44" s="212"/>
      <c r="QZZ44" s="212"/>
      <c r="RAA44" s="212"/>
      <c r="RAB44" s="212"/>
      <c r="RAC44" s="212"/>
      <c r="RAD44" s="212"/>
      <c r="RAE44" s="212"/>
      <c r="RAF44" s="212"/>
      <c r="RAG44" s="212"/>
      <c r="RAH44" s="212"/>
      <c r="RAI44" s="212"/>
      <c r="RAJ44" s="212"/>
      <c r="RAK44" s="212"/>
      <c r="RAL44" s="212"/>
      <c r="RAM44" s="212"/>
      <c r="RAN44" s="212"/>
      <c r="RAO44" s="212"/>
      <c r="RAP44" s="212"/>
      <c r="RAQ44" s="212"/>
      <c r="RAR44" s="212"/>
      <c r="RAS44" s="212"/>
      <c r="RAT44" s="212"/>
      <c r="RAU44" s="212"/>
      <c r="RAV44" s="212"/>
      <c r="RAW44" s="212"/>
      <c r="RAX44" s="212"/>
      <c r="RAY44" s="212"/>
      <c r="RAZ44" s="212"/>
      <c r="RBA44" s="212"/>
      <c r="RBB44" s="212"/>
      <c r="RBC44" s="212"/>
      <c r="RBD44" s="212"/>
      <c r="RBE44" s="212"/>
      <c r="RBF44" s="212"/>
      <c r="RBG44" s="212"/>
      <c r="RBH44" s="212"/>
      <c r="RBI44" s="212"/>
      <c r="RBJ44" s="212"/>
      <c r="RBK44" s="212"/>
      <c r="RBL44" s="212"/>
      <c r="RBM44" s="212"/>
      <c r="RBN44" s="212"/>
      <c r="RBO44" s="212"/>
      <c r="RBP44" s="212"/>
      <c r="RBQ44" s="212"/>
      <c r="RBR44" s="212"/>
      <c r="RBS44" s="212"/>
      <c r="RBT44" s="212"/>
      <c r="RBU44" s="212"/>
      <c r="RBV44" s="212"/>
      <c r="RBW44" s="212"/>
      <c r="RBX44" s="212"/>
      <c r="RBY44" s="212"/>
      <c r="RBZ44" s="212"/>
      <c r="RCA44" s="212"/>
      <c r="RCB44" s="212"/>
      <c r="RCC44" s="212"/>
      <c r="RCD44" s="212"/>
      <c r="RCE44" s="212"/>
      <c r="RCF44" s="212"/>
      <c r="RCG44" s="212"/>
      <c r="RCH44" s="212"/>
      <c r="RCI44" s="212"/>
      <c r="RCJ44" s="212"/>
      <c r="RCK44" s="212"/>
      <c r="RCL44" s="212"/>
      <c r="RCM44" s="212"/>
      <c r="RCN44" s="212"/>
      <c r="RCO44" s="212"/>
      <c r="RCP44" s="212"/>
      <c r="RCQ44" s="212"/>
      <c r="RCR44" s="212"/>
      <c r="RCS44" s="212"/>
      <c r="RCT44" s="212"/>
      <c r="RCU44" s="212"/>
      <c r="RCV44" s="212"/>
      <c r="RCW44" s="212"/>
      <c r="RCX44" s="212"/>
      <c r="RCY44" s="212"/>
      <c r="RCZ44" s="212"/>
      <c r="RDA44" s="212"/>
      <c r="RDB44" s="212"/>
      <c r="RDC44" s="212"/>
      <c r="RDD44" s="212"/>
      <c r="RDE44" s="212"/>
      <c r="RDF44" s="212"/>
      <c r="RDG44" s="212"/>
      <c r="RDH44" s="212"/>
      <c r="RDI44" s="212"/>
      <c r="RDJ44" s="212"/>
      <c r="RDK44" s="212"/>
      <c r="RDL44" s="212"/>
      <c r="RDM44" s="212"/>
      <c r="RDN44" s="212"/>
      <c r="RDO44" s="212"/>
      <c r="RDP44" s="212"/>
      <c r="RDQ44" s="212"/>
      <c r="RDR44" s="212"/>
      <c r="RDS44" s="212"/>
      <c r="RDT44" s="212"/>
      <c r="RDU44" s="212"/>
      <c r="RDV44" s="212"/>
      <c r="RDW44" s="212"/>
      <c r="RDX44" s="212"/>
      <c r="RDY44" s="212"/>
      <c r="RDZ44" s="212"/>
      <c r="REA44" s="212"/>
      <c r="REB44" s="212"/>
      <c r="REC44" s="212"/>
      <c r="RED44" s="212"/>
      <c r="REE44" s="212"/>
      <c r="REF44" s="212"/>
      <c r="REG44" s="212"/>
      <c r="REH44" s="212"/>
      <c r="REI44" s="212"/>
      <c r="REJ44" s="212"/>
      <c r="REK44" s="212"/>
      <c r="REL44" s="212"/>
      <c r="REM44" s="212"/>
      <c r="REN44" s="212"/>
      <c r="REO44" s="212"/>
      <c r="REP44" s="212"/>
      <c r="REQ44" s="212"/>
      <c r="RER44" s="212"/>
      <c r="RES44" s="212"/>
      <c r="RET44" s="212"/>
      <c r="REU44" s="212"/>
      <c r="REV44" s="212"/>
      <c r="REW44" s="212"/>
      <c r="REX44" s="212"/>
      <c r="REY44" s="212"/>
      <c r="REZ44" s="212"/>
      <c r="RFA44" s="212"/>
      <c r="RFB44" s="212"/>
      <c r="RFC44" s="212"/>
      <c r="RFD44" s="212"/>
      <c r="RFE44" s="212"/>
      <c r="RFF44" s="212"/>
      <c r="RFG44" s="212"/>
      <c r="RFH44" s="212"/>
      <c r="RFI44" s="212"/>
      <c r="RFJ44" s="212"/>
      <c r="RFK44" s="212"/>
      <c r="RFL44" s="212"/>
      <c r="RFM44" s="212"/>
      <c r="RFN44" s="212"/>
      <c r="RFO44" s="212"/>
      <c r="RFP44" s="212"/>
      <c r="RFQ44" s="212"/>
      <c r="RFR44" s="212"/>
      <c r="RFS44" s="212"/>
      <c r="RFT44" s="212"/>
      <c r="RFU44" s="212"/>
      <c r="RFV44" s="212"/>
      <c r="RFW44" s="212"/>
      <c r="RFX44" s="212"/>
      <c r="RFY44" s="212"/>
      <c r="RFZ44" s="212"/>
      <c r="RGA44" s="212"/>
      <c r="RGB44" s="212"/>
      <c r="RGC44" s="212"/>
      <c r="RGD44" s="212"/>
      <c r="RGE44" s="212"/>
      <c r="RGF44" s="212"/>
      <c r="RGG44" s="212"/>
      <c r="RGH44" s="212"/>
      <c r="RGI44" s="212"/>
      <c r="RGJ44" s="212"/>
      <c r="RGK44" s="212"/>
      <c r="RGL44" s="212"/>
      <c r="RGM44" s="212"/>
      <c r="RGN44" s="212"/>
      <c r="RGO44" s="212"/>
      <c r="RGP44" s="212"/>
      <c r="RGQ44" s="212"/>
      <c r="RGR44" s="212"/>
      <c r="RGS44" s="212"/>
      <c r="RGT44" s="212"/>
      <c r="RGU44" s="212"/>
      <c r="RGV44" s="212"/>
      <c r="RGW44" s="212"/>
      <c r="RGX44" s="212"/>
      <c r="RGY44" s="212"/>
      <c r="RGZ44" s="212"/>
      <c r="RHA44" s="212"/>
      <c r="RHB44" s="212"/>
      <c r="RHC44" s="212"/>
      <c r="RHD44" s="212"/>
      <c r="RHE44" s="212"/>
      <c r="RHF44" s="212"/>
      <c r="RHG44" s="212"/>
      <c r="RHH44" s="212"/>
      <c r="RHI44" s="212"/>
      <c r="RHJ44" s="212"/>
      <c r="RHK44" s="212"/>
      <c r="RHL44" s="212"/>
      <c r="RHM44" s="212"/>
      <c r="RHN44" s="212"/>
      <c r="RHO44" s="212"/>
      <c r="RHP44" s="212"/>
      <c r="RHQ44" s="212"/>
      <c r="RHR44" s="212"/>
      <c r="RHS44" s="212"/>
      <c r="RHT44" s="212"/>
      <c r="RHU44" s="212"/>
      <c r="RHV44" s="212"/>
      <c r="RHW44" s="212"/>
      <c r="RHX44" s="212"/>
      <c r="RHY44" s="212"/>
      <c r="RHZ44" s="212"/>
      <c r="RIA44" s="212"/>
      <c r="RIB44" s="212"/>
      <c r="RIC44" s="212"/>
      <c r="RID44" s="212"/>
      <c r="RIE44" s="212"/>
      <c r="RIF44" s="212"/>
      <c r="RIG44" s="212"/>
      <c r="RIH44" s="212"/>
      <c r="RII44" s="212"/>
      <c r="RIJ44" s="212"/>
      <c r="RIK44" s="212"/>
      <c r="RIL44" s="212"/>
      <c r="RIM44" s="212"/>
      <c r="RIN44" s="212"/>
      <c r="RIO44" s="212"/>
      <c r="RIP44" s="212"/>
      <c r="RIQ44" s="212"/>
      <c r="RIR44" s="212"/>
      <c r="RIS44" s="212"/>
      <c r="RIT44" s="212"/>
      <c r="RIU44" s="212"/>
      <c r="RIV44" s="212"/>
      <c r="RIW44" s="212"/>
      <c r="RIX44" s="212"/>
      <c r="RIY44" s="212"/>
      <c r="RIZ44" s="212"/>
      <c r="RJA44" s="212"/>
      <c r="RJB44" s="212"/>
      <c r="RJC44" s="212"/>
      <c r="RJD44" s="212"/>
      <c r="RJE44" s="212"/>
      <c r="RJF44" s="212"/>
      <c r="RJG44" s="212"/>
      <c r="RJH44" s="212"/>
      <c r="RJI44" s="212"/>
      <c r="RJJ44" s="212"/>
      <c r="RJK44" s="212"/>
      <c r="RJL44" s="212"/>
      <c r="RJM44" s="212"/>
      <c r="RJN44" s="212"/>
      <c r="RJO44" s="212"/>
      <c r="RJP44" s="212"/>
      <c r="RJQ44" s="212"/>
      <c r="RJR44" s="212"/>
      <c r="RJS44" s="212"/>
      <c r="RJT44" s="212"/>
      <c r="RJU44" s="212"/>
      <c r="RJV44" s="212"/>
      <c r="RJW44" s="212"/>
      <c r="RJX44" s="212"/>
      <c r="RJY44" s="212"/>
      <c r="RJZ44" s="212"/>
      <c r="RKA44" s="212"/>
      <c r="RKB44" s="212"/>
      <c r="RKC44" s="212"/>
      <c r="RKD44" s="212"/>
      <c r="RKE44" s="212"/>
      <c r="RKF44" s="212"/>
      <c r="RKG44" s="212"/>
      <c r="RKH44" s="212"/>
      <c r="RKI44" s="212"/>
      <c r="RKJ44" s="212"/>
      <c r="RKK44" s="212"/>
      <c r="RKL44" s="212"/>
      <c r="RKM44" s="212"/>
      <c r="RKN44" s="212"/>
      <c r="RKO44" s="212"/>
      <c r="RKP44" s="212"/>
      <c r="RKQ44" s="212"/>
      <c r="RKR44" s="212"/>
      <c r="RKS44" s="212"/>
      <c r="RKT44" s="212"/>
      <c r="RKU44" s="212"/>
      <c r="RKV44" s="212"/>
      <c r="RKW44" s="212"/>
      <c r="RKX44" s="212"/>
      <c r="RKY44" s="212"/>
      <c r="RKZ44" s="212"/>
      <c r="RLA44" s="212"/>
      <c r="RLB44" s="212"/>
      <c r="RLC44" s="212"/>
      <c r="RLD44" s="212"/>
      <c r="RLE44" s="212"/>
      <c r="RLF44" s="212"/>
      <c r="RLG44" s="212"/>
      <c r="RLH44" s="212"/>
      <c r="RLI44" s="212"/>
      <c r="RLJ44" s="212"/>
      <c r="RLK44" s="212"/>
      <c r="RLL44" s="212"/>
      <c r="RLM44" s="212"/>
      <c r="RLN44" s="212"/>
      <c r="RLO44" s="212"/>
      <c r="RLP44" s="212"/>
      <c r="RLQ44" s="212"/>
      <c r="RLR44" s="212"/>
      <c r="RLS44" s="212"/>
      <c r="RLT44" s="212"/>
      <c r="RLU44" s="212"/>
      <c r="RLV44" s="212"/>
      <c r="RLW44" s="212"/>
      <c r="RLX44" s="212"/>
      <c r="RLY44" s="212"/>
      <c r="RLZ44" s="212"/>
      <c r="RMA44" s="212"/>
      <c r="RMB44" s="212"/>
      <c r="RMC44" s="212"/>
      <c r="RMD44" s="212"/>
      <c r="RME44" s="212"/>
      <c r="RMF44" s="212"/>
      <c r="RMG44" s="212"/>
      <c r="RMH44" s="212"/>
      <c r="RMI44" s="212"/>
      <c r="RMJ44" s="212"/>
      <c r="RMK44" s="212"/>
      <c r="RML44" s="212"/>
      <c r="RMM44" s="212"/>
      <c r="RMN44" s="212"/>
      <c r="RMO44" s="212"/>
      <c r="RMP44" s="212"/>
      <c r="RMQ44" s="212"/>
      <c r="RMR44" s="212"/>
      <c r="RMS44" s="212"/>
      <c r="RMT44" s="212"/>
      <c r="RMU44" s="212"/>
      <c r="RMV44" s="212"/>
      <c r="RMW44" s="212"/>
      <c r="RMX44" s="212"/>
      <c r="RMY44" s="212"/>
      <c r="RMZ44" s="212"/>
      <c r="RNA44" s="212"/>
      <c r="RNB44" s="212"/>
      <c r="RNC44" s="212"/>
      <c r="RND44" s="212"/>
      <c r="RNE44" s="212"/>
      <c r="RNF44" s="212"/>
      <c r="RNG44" s="212"/>
      <c r="RNH44" s="212"/>
      <c r="RNI44" s="212"/>
      <c r="RNJ44" s="212"/>
      <c r="RNK44" s="212"/>
      <c r="RNL44" s="212"/>
      <c r="RNM44" s="212"/>
      <c r="RNN44" s="212"/>
      <c r="RNO44" s="212"/>
      <c r="RNP44" s="212"/>
      <c r="RNQ44" s="212"/>
      <c r="RNR44" s="212"/>
      <c r="RNS44" s="212"/>
      <c r="RNT44" s="212"/>
      <c r="RNU44" s="212"/>
      <c r="RNV44" s="212"/>
      <c r="RNW44" s="212"/>
      <c r="RNX44" s="212"/>
      <c r="RNY44" s="212"/>
      <c r="RNZ44" s="212"/>
      <c r="ROA44" s="212"/>
      <c r="ROB44" s="212"/>
      <c r="ROC44" s="212"/>
      <c r="ROD44" s="212"/>
      <c r="ROE44" s="212"/>
      <c r="ROF44" s="212"/>
      <c r="ROG44" s="212"/>
      <c r="ROH44" s="212"/>
      <c r="ROI44" s="212"/>
      <c r="ROJ44" s="212"/>
      <c r="ROK44" s="212"/>
      <c r="ROL44" s="212"/>
      <c r="ROM44" s="212"/>
      <c r="RON44" s="212"/>
      <c r="ROO44" s="212"/>
      <c r="ROP44" s="212"/>
      <c r="ROQ44" s="212"/>
      <c r="ROR44" s="212"/>
      <c r="ROS44" s="212"/>
      <c r="ROT44" s="212"/>
      <c r="ROU44" s="212"/>
      <c r="ROV44" s="212"/>
      <c r="ROW44" s="212"/>
      <c r="ROX44" s="212"/>
      <c r="ROY44" s="212"/>
      <c r="ROZ44" s="212"/>
      <c r="RPA44" s="212"/>
      <c r="RPB44" s="212"/>
      <c r="RPC44" s="212"/>
      <c r="RPD44" s="212"/>
      <c r="RPE44" s="212"/>
      <c r="RPF44" s="212"/>
      <c r="RPG44" s="212"/>
      <c r="RPH44" s="212"/>
      <c r="RPI44" s="212"/>
      <c r="RPJ44" s="212"/>
      <c r="RPK44" s="212"/>
      <c r="RPL44" s="212"/>
      <c r="RPM44" s="212"/>
      <c r="RPN44" s="212"/>
      <c r="RPO44" s="212"/>
      <c r="RPP44" s="212"/>
      <c r="RPQ44" s="212"/>
      <c r="RPR44" s="212"/>
      <c r="RPS44" s="212"/>
      <c r="RPT44" s="212"/>
      <c r="RPU44" s="212"/>
      <c r="RPV44" s="212"/>
      <c r="RPW44" s="212"/>
      <c r="RPX44" s="212"/>
      <c r="RPY44" s="212"/>
      <c r="RPZ44" s="212"/>
      <c r="RQA44" s="212"/>
      <c r="RQB44" s="212"/>
      <c r="RQC44" s="212"/>
      <c r="RQD44" s="212"/>
      <c r="RQE44" s="212"/>
      <c r="RQF44" s="212"/>
      <c r="RQG44" s="212"/>
      <c r="RQH44" s="212"/>
      <c r="RQI44" s="212"/>
      <c r="RQJ44" s="212"/>
      <c r="RQK44" s="212"/>
      <c r="RQL44" s="212"/>
      <c r="RQM44" s="212"/>
      <c r="RQN44" s="212"/>
      <c r="RQO44" s="212"/>
      <c r="RQP44" s="212"/>
      <c r="RQQ44" s="212"/>
      <c r="RQR44" s="212"/>
      <c r="RQS44" s="212"/>
      <c r="RQT44" s="212"/>
      <c r="RQU44" s="212"/>
      <c r="RQV44" s="212"/>
      <c r="RQW44" s="212"/>
      <c r="RQX44" s="212"/>
      <c r="RQY44" s="212"/>
      <c r="RQZ44" s="212"/>
      <c r="RRA44" s="212"/>
      <c r="RRB44" s="212"/>
      <c r="RRC44" s="212"/>
      <c r="RRD44" s="212"/>
      <c r="RRE44" s="212"/>
      <c r="RRF44" s="212"/>
      <c r="RRG44" s="212"/>
      <c r="RRH44" s="212"/>
      <c r="RRI44" s="212"/>
      <c r="RRJ44" s="212"/>
      <c r="RRK44" s="212"/>
      <c r="RRL44" s="212"/>
      <c r="RRM44" s="212"/>
      <c r="RRN44" s="212"/>
      <c r="RRO44" s="212"/>
      <c r="RRP44" s="212"/>
      <c r="RRQ44" s="212"/>
      <c r="RRR44" s="212"/>
      <c r="RRS44" s="212"/>
      <c r="RRT44" s="212"/>
      <c r="RRU44" s="212"/>
      <c r="RRV44" s="212"/>
      <c r="RRW44" s="212"/>
      <c r="RRX44" s="212"/>
      <c r="RRY44" s="212"/>
      <c r="RRZ44" s="212"/>
      <c r="RSA44" s="212"/>
      <c r="RSB44" s="212"/>
      <c r="RSC44" s="212"/>
      <c r="RSD44" s="212"/>
      <c r="RSE44" s="212"/>
      <c r="RSF44" s="212"/>
      <c r="RSG44" s="212"/>
      <c r="RSH44" s="212"/>
      <c r="RSI44" s="212"/>
      <c r="RSJ44" s="212"/>
      <c r="RSK44" s="212"/>
      <c r="RSL44" s="212"/>
      <c r="RSM44" s="212"/>
      <c r="RSN44" s="212"/>
      <c r="RSO44" s="212"/>
      <c r="RSP44" s="212"/>
      <c r="RSQ44" s="212"/>
      <c r="RSR44" s="212"/>
      <c r="RSS44" s="212"/>
      <c r="RST44" s="212"/>
      <c r="RSU44" s="212"/>
      <c r="RSV44" s="212"/>
      <c r="RSW44" s="212"/>
      <c r="RSX44" s="212"/>
      <c r="RSY44" s="212"/>
      <c r="RSZ44" s="212"/>
      <c r="RTA44" s="212"/>
      <c r="RTB44" s="212"/>
      <c r="RTC44" s="212"/>
      <c r="RTD44" s="212"/>
      <c r="RTE44" s="212"/>
      <c r="RTF44" s="212"/>
      <c r="RTG44" s="212"/>
      <c r="RTH44" s="212"/>
      <c r="RTI44" s="212"/>
      <c r="RTJ44" s="212"/>
      <c r="RTK44" s="212"/>
      <c r="RTL44" s="212"/>
      <c r="RTM44" s="212"/>
      <c r="RTN44" s="212"/>
      <c r="RTO44" s="212"/>
      <c r="RTP44" s="212"/>
      <c r="RTQ44" s="212"/>
      <c r="RTR44" s="212"/>
      <c r="RTS44" s="212"/>
      <c r="RTT44" s="212"/>
      <c r="RTU44" s="212"/>
      <c r="RTV44" s="212"/>
      <c r="RTW44" s="212"/>
      <c r="RTX44" s="212"/>
      <c r="RTY44" s="212"/>
      <c r="RTZ44" s="212"/>
      <c r="RUA44" s="212"/>
      <c r="RUB44" s="212"/>
      <c r="RUC44" s="212"/>
      <c r="RUD44" s="212"/>
      <c r="RUE44" s="212"/>
      <c r="RUF44" s="212"/>
      <c r="RUG44" s="212"/>
      <c r="RUH44" s="212"/>
      <c r="RUI44" s="212"/>
      <c r="RUJ44" s="212"/>
      <c r="RUK44" s="212"/>
      <c r="RUL44" s="212"/>
      <c r="RUM44" s="212"/>
      <c r="RUN44" s="212"/>
      <c r="RUO44" s="212"/>
      <c r="RUP44" s="212"/>
      <c r="RUQ44" s="212"/>
      <c r="RUR44" s="212"/>
      <c r="RUS44" s="212"/>
      <c r="RUT44" s="212"/>
      <c r="RUU44" s="212"/>
      <c r="RUV44" s="212"/>
      <c r="RUW44" s="212"/>
      <c r="RUX44" s="212"/>
      <c r="RUY44" s="212"/>
      <c r="RUZ44" s="212"/>
      <c r="RVA44" s="212"/>
      <c r="RVB44" s="212"/>
      <c r="RVC44" s="212"/>
      <c r="RVD44" s="212"/>
      <c r="RVE44" s="212"/>
      <c r="RVF44" s="212"/>
      <c r="RVG44" s="212"/>
      <c r="RVH44" s="212"/>
      <c r="RVI44" s="212"/>
      <c r="RVJ44" s="212"/>
      <c r="RVK44" s="212"/>
      <c r="RVL44" s="212"/>
      <c r="RVM44" s="212"/>
      <c r="RVN44" s="212"/>
      <c r="RVO44" s="212"/>
      <c r="RVP44" s="212"/>
      <c r="RVQ44" s="212"/>
      <c r="RVR44" s="212"/>
      <c r="RVS44" s="212"/>
      <c r="RVT44" s="212"/>
      <c r="RVU44" s="212"/>
      <c r="RVV44" s="212"/>
      <c r="RVW44" s="212"/>
      <c r="RVX44" s="212"/>
      <c r="RVY44" s="212"/>
      <c r="RVZ44" s="212"/>
      <c r="RWA44" s="212"/>
      <c r="RWB44" s="212"/>
      <c r="RWC44" s="212"/>
      <c r="RWD44" s="212"/>
      <c r="RWE44" s="212"/>
      <c r="RWF44" s="212"/>
      <c r="RWG44" s="212"/>
      <c r="RWH44" s="212"/>
      <c r="RWI44" s="212"/>
      <c r="RWJ44" s="212"/>
      <c r="RWK44" s="212"/>
      <c r="RWL44" s="212"/>
      <c r="RWM44" s="212"/>
      <c r="RWN44" s="212"/>
      <c r="RWO44" s="212"/>
      <c r="RWP44" s="212"/>
      <c r="RWQ44" s="212"/>
      <c r="RWR44" s="212"/>
      <c r="RWS44" s="212"/>
      <c r="RWT44" s="212"/>
      <c r="RWU44" s="212"/>
      <c r="RWV44" s="212"/>
      <c r="RWW44" s="212"/>
      <c r="RWX44" s="212"/>
      <c r="RWY44" s="212"/>
      <c r="RWZ44" s="212"/>
      <c r="RXA44" s="212"/>
      <c r="RXB44" s="212"/>
      <c r="RXC44" s="212"/>
      <c r="RXD44" s="212"/>
      <c r="RXE44" s="212"/>
      <c r="RXF44" s="212"/>
      <c r="RXG44" s="212"/>
      <c r="RXH44" s="212"/>
      <c r="RXI44" s="212"/>
      <c r="RXJ44" s="212"/>
      <c r="RXK44" s="212"/>
      <c r="RXL44" s="212"/>
      <c r="RXM44" s="212"/>
      <c r="RXN44" s="212"/>
      <c r="RXO44" s="212"/>
      <c r="RXP44" s="212"/>
      <c r="RXQ44" s="212"/>
      <c r="RXR44" s="212"/>
      <c r="RXS44" s="212"/>
      <c r="RXT44" s="212"/>
      <c r="RXU44" s="212"/>
      <c r="RXV44" s="212"/>
      <c r="RXW44" s="212"/>
      <c r="RXX44" s="212"/>
      <c r="RXY44" s="212"/>
      <c r="RXZ44" s="212"/>
      <c r="RYA44" s="212"/>
      <c r="RYB44" s="212"/>
      <c r="RYC44" s="212"/>
      <c r="RYD44" s="212"/>
      <c r="RYE44" s="212"/>
      <c r="RYF44" s="212"/>
      <c r="RYG44" s="212"/>
      <c r="RYH44" s="212"/>
      <c r="RYI44" s="212"/>
      <c r="RYJ44" s="212"/>
      <c r="RYK44" s="212"/>
      <c r="RYL44" s="212"/>
      <c r="RYM44" s="212"/>
      <c r="RYN44" s="212"/>
      <c r="RYO44" s="212"/>
      <c r="RYP44" s="212"/>
      <c r="RYQ44" s="212"/>
      <c r="RYR44" s="212"/>
      <c r="RYS44" s="212"/>
      <c r="RYT44" s="212"/>
      <c r="RYU44" s="212"/>
      <c r="RYV44" s="212"/>
      <c r="RYW44" s="212"/>
      <c r="RYX44" s="212"/>
      <c r="RYY44" s="212"/>
      <c r="RYZ44" s="212"/>
      <c r="RZA44" s="212"/>
      <c r="RZB44" s="212"/>
      <c r="RZC44" s="212"/>
      <c r="RZD44" s="212"/>
      <c r="RZE44" s="212"/>
      <c r="RZF44" s="212"/>
      <c r="RZG44" s="212"/>
      <c r="RZH44" s="212"/>
      <c r="RZI44" s="212"/>
      <c r="RZJ44" s="212"/>
      <c r="RZK44" s="212"/>
      <c r="RZL44" s="212"/>
      <c r="RZM44" s="212"/>
      <c r="RZN44" s="212"/>
      <c r="RZO44" s="212"/>
      <c r="RZP44" s="212"/>
      <c r="RZQ44" s="212"/>
      <c r="RZR44" s="212"/>
      <c r="RZS44" s="212"/>
      <c r="RZT44" s="212"/>
      <c r="RZU44" s="212"/>
      <c r="RZV44" s="212"/>
      <c r="RZW44" s="212"/>
      <c r="RZX44" s="212"/>
      <c r="RZY44" s="212"/>
      <c r="RZZ44" s="212"/>
      <c r="SAA44" s="212"/>
      <c r="SAB44" s="212"/>
      <c r="SAC44" s="212"/>
      <c r="SAD44" s="212"/>
      <c r="SAE44" s="212"/>
      <c r="SAF44" s="212"/>
      <c r="SAG44" s="212"/>
      <c r="SAH44" s="212"/>
      <c r="SAI44" s="212"/>
      <c r="SAJ44" s="212"/>
      <c r="SAK44" s="212"/>
      <c r="SAL44" s="212"/>
      <c r="SAM44" s="212"/>
      <c r="SAN44" s="212"/>
      <c r="SAO44" s="212"/>
      <c r="SAP44" s="212"/>
      <c r="SAQ44" s="212"/>
      <c r="SAR44" s="212"/>
      <c r="SAS44" s="212"/>
      <c r="SAT44" s="212"/>
      <c r="SAU44" s="212"/>
      <c r="SAV44" s="212"/>
      <c r="SAW44" s="212"/>
      <c r="SAX44" s="212"/>
      <c r="SAY44" s="212"/>
      <c r="SAZ44" s="212"/>
      <c r="SBA44" s="212"/>
      <c r="SBB44" s="212"/>
      <c r="SBC44" s="212"/>
      <c r="SBD44" s="212"/>
      <c r="SBE44" s="212"/>
      <c r="SBF44" s="212"/>
      <c r="SBG44" s="212"/>
      <c r="SBH44" s="212"/>
      <c r="SBI44" s="212"/>
      <c r="SBJ44" s="212"/>
      <c r="SBK44" s="212"/>
      <c r="SBL44" s="212"/>
      <c r="SBM44" s="212"/>
      <c r="SBN44" s="212"/>
      <c r="SBO44" s="212"/>
      <c r="SBP44" s="212"/>
      <c r="SBQ44" s="212"/>
      <c r="SBR44" s="212"/>
      <c r="SBS44" s="212"/>
      <c r="SBT44" s="212"/>
      <c r="SBU44" s="212"/>
      <c r="SBV44" s="212"/>
      <c r="SBW44" s="212"/>
      <c r="SBX44" s="212"/>
      <c r="SBY44" s="212"/>
      <c r="SBZ44" s="212"/>
      <c r="SCA44" s="212"/>
      <c r="SCB44" s="212"/>
      <c r="SCC44" s="212"/>
      <c r="SCD44" s="212"/>
      <c r="SCE44" s="212"/>
      <c r="SCF44" s="212"/>
      <c r="SCG44" s="212"/>
      <c r="SCH44" s="212"/>
      <c r="SCI44" s="212"/>
      <c r="SCJ44" s="212"/>
      <c r="SCK44" s="212"/>
      <c r="SCL44" s="212"/>
      <c r="SCM44" s="212"/>
      <c r="SCN44" s="212"/>
      <c r="SCO44" s="212"/>
      <c r="SCP44" s="212"/>
      <c r="SCQ44" s="212"/>
      <c r="SCR44" s="212"/>
      <c r="SCS44" s="212"/>
      <c r="SCT44" s="212"/>
      <c r="SCU44" s="212"/>
      <c r="SCV44" s="212"/>
      <c r="SCW44" s="212"/>
      <c r="SCX44" s="212"/>
      <c r="SCY44" s="212"/>
      <c r="SCZ44" s="212"/>
      <c r="SDA44" s="212"/>
      <c r="SDB44" s="212"/>
      <c r="SDC44" s="212"/>
      <c r="SDD44" s="212"/>
      <c r="SDE44" s="212"/>
      <c r="SDF44" s="212"/>
      <c r="SDG44" s="212"/>
      <c r="SDH44" s="212"/>
      <c r="SDI44" s="212"/>
      <c r="SDJ44" s="212"/>
      <c r="SDK44" s="212"/>
      <c r="SDL44" s="212"/>
      <c r="SDM44" s="212"/>
      <c r="SDN44" s="212"/>
      <c r="SDO44" s="212"/>
      <c r="SDP44" s="212"/>
      <c r="SDQ44" s="212"/>
      <c r="SDR44" s="212"/>
      <c r="SDS44" s="212"/>
      <c r="SDT44" s="212"/>
      <c r="SDU44" s="212"/>
      <c r="SDV44" s="212"/>
      <c r="SDW44" s="212"/>
      <c r="SDX44" s="212"/>
      <c r="SDY44" s="212"/>
      <c r="SDZ44" s="212"/>
      <c r="SEA44" s="212"/>
      <c r="SEB44" s="212"/>
      <c r="SEC44" s="212"/>
      <c r="SED44" s="212"/>
      <c r="SEE44" s="212"/>
      <c r="SEF44" s="212"/>
      <c r="SEG44" s="212"/>
      <c r="SEH44" s="212"/>
      <c r="SEI44" s="212"/>
      <c r="SEJ44" s="212"/>
      <c r="SEK44" s="212"/>
      <c r="SEL44" s="212"/>
      <c r="SEM44" s="212"/>
      <c r="SEN44" s="212"/>
      <c r="SEO44" s="212"/>
      <c r="SEP44" s="212"/>
      <c r="SEQ44" s="212"/>
      <c r="SER44" s="212"/>
      <c r="SES44" s="212"/>
      <c r="SET44" s="212"/>
      <c r="SEU44" s="212"/>
      <c r="SEV44" s="212"/>
      <c r="SEW44" s="212"/>
      <c r="SEX44" s="212"/>
      <c r="SEY44" s="212"/>
      <c r="SEZ44" s="212"/>
      <c r="SFA44" s="212"/>
      <c r="SFB44" s="212"/>
      <c r="SFC44" s="212"/>
      <c r="SFD44" s="212"/>
      <c r="SFE44" s="212"/>
      <c r="SFF44" s="212"/>
      <c r="SFG44" s="212"/>
      <c r="SFH44" s="212"/>
      <c r="SFI44" s="212"/>
      <c r="SFJ44" s="212"/>
      <c r="SFK44" s="212"/>
      <c r="SFL44" s="212"/>
      <c r="SFM44" s="212"/>
      <c r="SFN44" s="212"/>
      <c r="SFO44" s="212"/>
      <c r="SFP44" s="212"/>
      <c r="SFQ44" s="212"/>
      <c r="SFR44" s="212"/>
      <c r="SFS44" s="212"/>
      <c r="SFT44" s="212"/>
      <c r="SFU44" s="212"/>
      <c r="SFV44" s="212"/>
      <c r="SFW44" s="212"/>
      <c r="SFX44" s="212"/>
      <c r="SFY44" s="212"/>
      <c r="SFZ44" s="212"/>
      <c r="SGA44" s="212"/>
      <c r="SGB44" s="212"/>
      <c r="SGC44" s="212"/>
      <c r="SGD44" s="212"/>
      <c r="SGE44" s="212"/>
      <c r="SGF44" s="212"/>
      <c r="SGG44" s="212"/>
      <c r="SGH44" s="212"/>
      <c r="SGI44" s="212"/>
      <c r="SGJ44" s="212"/>
      <c r="SGK44" s="212"/>
      <c r="SGL44" s="212"/>
      <c r="SGM44" s="212"/>
      <c r="SGN44" s="212"/>
      <c r="SGO44" s="212"/>
      <c r="SGP44" s="212"/>
      <c r="SGQ44" s="212"/>
      <c r="SGR44" s="212"/>
      <c r="SGS44" s="212"/>
      <c r="SGT44" s="212"/>
      <c r="SGU44" s="212"/>
      <c r="SGV44" s="212"/>
      <c r="SGW44" s="212"/>
      <c r="SGX44" s="212"/>
      <c r="SGY44" s="212"/>
      <c r="SGZ44" s="212"/>
      <c r="SHA44" s="212"/>
      <c r="SHB44" s="212"/>
      <c r="SHC44" s="212"/>
      <c r="SHD44" s="212"/>
      <c r="SHE44" s="212"/>
      <c r="SHF44" s="212"/>
      <c r="SHG44" s="212"/>
      <c r="SHH44" s="212"/>
      <c r="SHI44" s="212"/>
      <c r="SHJ44" s="212"/>
      <c r="SHK44" s="212"/>
      <c r="SHL44" s="212"/>
      <c r="SHM44" s="212"/>
      <c r="SHN44" s="212"/>
      <c r="SHO44" s="212"/>
      <c r="SHP44" s="212"/>
      <c r="SHQ44" s="212"/>
      <c r="SHR44" s="212"/>
      <c r="SHS44" s="212"/>
      <c r="SHT44" s="212"/>
      <c r="SHU44" s="212"/>
      <c r="SHV44" s="212"/>
      <c r="SHW44" s="212"/>
      <c r="SHX44" s="212"/>
      <c r="SHY44" s="212"/>
      <c r="SHZ44" s="212"/>
      <c r="SIA44" s="212"/>
      <c r="SIB44" s="212"/>
      <c r="SIC44" s="212"/>
      <c r="SID44" s="212"/>
      <c r="SIE44" s="212"/>
      <c r="SIF44" s="212"/>
      <c r="SIG44" s="212"/>
      <c r="SIH44" s="212"/>
      <c r="SII44" s="212"/>
      <c r="SIJ44" s="212"/>
      <c r="SIK44" s="212"/>
      <c r="SIL44" s="212"/>
      <c r="SIM44" s="212"/>
      <c r="SIN44" s="212"/>
      <c r="SIO44" s="212"/>
      <c r="SIP44" s="212"/>
      <c r="SIQ44" s="212"/>
      <c r="SIR44" s="212"/>
      <c r="SIS44" s="212"/>
      <c r="SIT44" s="212"/>
      <c r="SIU44" s="212"/>
      <c r="SIV44" s="212"/>
      <c r="SIW44" s="212"/>
      <c r="SIX44" s="212"/>
      <c r="SIY44" s="212"/>
      <c r="SIZ44" s="212"/>
      <c r="SJA44" s="212"/>
      <c r="SJB44" s="212"/>
      <c r="SJC44" s="212"/>
      <c r="SJD44" s="212"/>
      <c r="SJE44" s="212"/>
      <c r="SJF44" s="212"/>
      <c r="SJG44" s="212"/>
      <c r="SJH44" s="212"/>
      <c r="SJI44" s="212"/>
      <c r="SJJ44" s="212"/>
      <c r="SJK44" s="212"/>
      <c r="SJL44" s="212"/>
      <c r="SJM44" s="212"/>
      <c r="SJN44" s="212"/>
      <c r="SJO44" s="212"/>
      <c r="SJP44" s="212"/>
      <c r="SJQ44" s="212"/>
      <c r="SJR44" s="212"/>
      <c r="SJS44" s="212"/>
      <c r="SJT44" s="212"/>
      <c r="SJU44" s="212"/>
      <c r="SJV44" s="212"/>
      <c r="SJW44" s="212"/>
      <c r="SJX44" s="212"/>
      <c r="SJY44" s="212"/>
      <c r="SJZ44" s="212"/>
      <c r="SKA44" s="212"/>
      <c r="SKB44" s="212"/>
      <c r="SKC44" s="212"/>
      <c r="SKD44" s="212"/>
      <c r="SKE44" s="212"/>
      <c r="SKF44" s="212"/>
      <c r="SKG44" s="212"/>
      <c r="SKH44" s="212"/>
      <c r="SKI44" s="212"/>
      <c r="SKJ44" s="212"/>
      <c r="SKK44" s="212"/>
      <c r="SKL44" s="212"/>
      <c r="SKM44" s="212"/>
      <c r="SKN44" s="212"/>
      <c r="SKO44" s="212"/>
      <c r="SKP44" s="212"/>
      <c r="SKQ44" s="212"/>
      <c r="SKR44" s="212"/>
      <c r="SKS44" s="212"/>
      <c r="SKT44" s="212"/>
      <c r="SKU44" s="212"/>
      <c r="SKV44" s="212"/>
      <c r="SKW44" s="212"/>
      <c r="SKX44" s="212"/>
      <c r="SKY44" s="212"/>
      <c r="SKZ44" s="212"/>
      <c r="SLA44" s="212"/>
      <c r="SLB44" s="212"/>
      <c r="SLC44" s="212"/>
      <c r="SLD44" s="212"/>
      <c r="SLE44" s="212"/>
      <c r="SLF44" s="212"/>
      <c r="SLG44" s="212"/>
      <c r="SLH44" s="212"/>
      <c r="SLI44" s="212"/>
      <c r="SLJ44" s="212"/>
      <c r="SLK44" s="212"/>
      <c r="SLL44" s="212"/>
      <c r="SLM44" s="212"/>
      <c r="SLN44" s="212"/>
      <c r="SLO44" s="212"/>
      <c r="SLP44" s="212"/>
      <c r="SLQ44" s="212"/>
      <c r="SLR44" s="212"/>
      <c r="SLS44" s="212"/>
      <c r="SLT44" s="212"/>
      <c r="SLU44" s="212"/>
      <c r="SLV44" s="212"/>
      <c r="SLW44" s="212"/>
      <c r="SLX44" s="212"/>
      <c r="SLY44" s="212"/>
      <c r="SLZ44" s="212"/>
      <c r="SMA44" s="212"/>
      <c r="SMB44" s="212"/>
      <c r="SMC44" s="212"/>
      <c r="SMD44" s="212"/>
      <c r="SME44" s="212"/>
      <c r="SMF44" s="212"/>
      <c r="SMG44" s="212"/>
      <c r="SMH44" s="212"/>
      <c r="SMI44" s="212"/>
      <c r="SMJ44" s="212"/>
      <c r="SMK44" s="212"/>
      <c r="SML44" s="212"/>
      <c r="SMM44" s="212"/>
      <c r="SMN44" s="212"/>
      <c r="SMO44" s="212"/>
      <c r="SMP44" s="212"/>
      <c r="SMQ44" s="212"/>
      <c r="SMR44" s="212"/>
      <c r="SMS44" s="212"/>
      <c r="SMT44" s="212"/>
      <c r="SMU44" s="212"/>
      <c r="SMV44" s="212"/>
      <c r="SMW44" s="212"/>
      <c r="SMX44" s="212"/>
      <c r="SMY44" s="212"/>
      <c r="SMZ44" s="212"/>
      <c r="SNA44" s="212"/>
      <c r="SNB44" s="212"/>
      <c r="SNC44" s="212"/>
      <c r="SND44" s="212"/>
      <c r="SNE44" s="212"/>
      <c r="SNF44" s="212"/>
      <c r="SNG44" s="212"/>
      <c r="SNH44" s="212"/>
      <c r="SNI44" s="212"/>
      <c r="SNJ44" s="212"/>
      <c r="SNK44" s="212"/>
      <c r="SNL44" s="212"/>
      <c r="SNM44" s="212"/>
      <c r="SNN44" s="212"/>
      <c r="SNO44" s="212"/>
      <c r="SNP44" s="212"/>
      <c r="SNQ44" s="212"/>
      <c r="SNR44" s="212"/>
      <c r="SNS44" s="212"/>
      <c r="SNT44" s="212"/>
      <c r="SNU44" s="212"/>
      <c r="SNV44" s="212"/>
      <c r="SNW44" s="212"/>
      <c r="SNX44" s="212"/>
      <c r="SNY44" s="212"/>
      <c r="SNZ44" s="212"/>
      <c r="SOA44" s="212"/>
      <c r="SOB44" s="212"/>
      <c r="SOC44" s="212"/>
      <c r="SOD44" s="212"/>
      <c r="SOE44" s="212"/>
      <c r="SOF44" s="212"/>
      <c r="SOG44" s="212"/>
      <c r="SOH44" s="212"/>
      <c r="SOI44" s="212"/>
      <c r="SOJ44" s="212"/>
      <c r="SOK44" s="212"/>
      <c r="SOL44" s="212"/>
      <c r="SOM44" s="212"/>
      <c r="SON44" s="212"/>
      <c r="SOO44" s="212"/>
      <c r="SOP44" s="212"/>
      <c r="SOQ44" s="212"/>
      <c r="SOR44" s="212"/>
      <c r="SOS44" s="212"/>
      <c r="SOT44" s="212"/>
      <c r="SOU44" s="212"/>
      <c r="SOV44" s="212"/>
      <c r="SOW44" s="212"/>
      <c r="SOX44" s="212"/>
      <c r="SOY44" s="212"/>
      <c r="SOZ44" s="212"/>
      <c r="SPA44" s="212"/>
      <c r="SPB44" s="212"/>
      <c r="SPC44" s="212"/>
      <c r="SPD44" s="212"/>
      <c r="SPE44" s="212"/>
      <c r="SPF44" s="212"/>
      <c r="SPG44" s="212"/>
      <c r="SPH44" s="212"/>
      <c r="SPI44" s="212"/>
      <c r="SPJ44" s="212"/>
      <c r="SPK44" s="212"/>
      <c r="SPL44" s="212"/>
      <c r="SPM44" s="212"/>
      <c r="SPN44" s="212"/>
      <c r="SPO44" s="212"/>
      <c r="SPP44" s="212"/>
      <c r="SPQ44" s="212"/>
      <c r="SPR44" s="212"/>
      <c r="SPS44" s="212"/>
      <c r="SPT44" s="212"/>
      <c r="SPU44" s="212"/>
      <c r="SPV44" s="212"/>
      <c r="SPW44" s="212"/>
      <c r="SPX44" s="212"/>
      <c r="SPY44" s="212"/>
      <c r="SPZ44" s="212"/>
      <c r="SQA44" s="212"/>
      <c r="SQB44" s="212"/>
      <c r="SQC44" s="212"/>
      <c r="SQD44" s="212"/>
      <c r="SQE44" s="212"/>
      <c r="SQF44" s="212"/>
      <c r="SQG44" s="212"/>
      <c r="SQH44" s="212"/>
      <c r="SQI44" s="212"/>
      <c r="SQJ44" s="212"/>
      <c r="SQK44" s="212"/>
      <c r="SQL44" s="212"/>
      <c r="SQM44" s="212"/>
      <c r="SQN44" s="212"/>
      <c r="SQO44" s="212"/>
      <c r="SQP44" s="212"/>
      <c r="SQQ44" s="212"/>
      <c r="SQR44" s="212"/>
      <c r="SQS44" s="212"/>
      <c r="SQT44" s="212"/>
      <c r="SQU44" s="212"/>
      <c r="SQV44" s="212"/>
      <c r="SQW44" s="212"/>
      <c r="SQX44" s="212"/>
      <c r="SQY44" s="212"/>
      <c r="SQZ44" s="212"/>
      <c r="SRA44" s="212"/>
      <c r="SRB44" s="212"/>
      <c r="SRC44" s="212"/>
      <c r="SRD44" s="212"/>
      <c r="SRE44" s="212"/>
      <c r="SRF44" s="212"/>
      <c r="SRG44" s="212"/>
      <c r="SRH44" s="212"/>
      <c r="SRI44" s="212"/>
      <c r="SRJ44" s="212"/>
      <c r="SRK44" s="212"/>
      <c r="SRL44" s="212"/>
      <c r="SRM44" s="212"/>
      <c r="SRN44" s="212"/>
      <c r="SRO44" s="212"/>
      <c r="SRP44" s="212"/>
      <c r="SRQ44" s="212"/>
      <c r="SRR44" s="212"/>
      <c r="SRS44" s="212"/>
      <c r="SRT44" s="212"/>
      <c r="SRU44" s="212"/>
      <c r="SRV44" s="212"/>
      <c r="SRW44" s="212"/>
      <c r="SRX44" s="212"/>
      <c r="SRY44" s="212"/>
      <c r="SRZ44" s="212"/>
      <c r="SSA44" s="212"/>
      <c r="SSB44" s="212"/>
      <c r="SSC44" s="212"/>
      <c r="SSD44" s="212"/>
      <c r="SSE44" s="212"/>
      <c r="SSF44" s="212"/>
      <c r="SSG44" s="212"/>
      <c r="SSH44" s="212"/>
      <c r="SSI44" s="212"/>
      <c r="SSJ44" s="212"/>
      <c r="SSK44" s="212"/>
      <c r="SSL44" s="212"/>
      <c r="SSM44" s="212"/>
      <c r="SSN44" s="212"/>
      <c r="SSO44" s="212"/>
      <c r="SSP44" s="212"/>
      <c r="SSQ44" s="212"/>
      <c r="SSR44" s="212"/>
      <c r="SSS44" s="212"/>
      <c r="SST44" s="212"/>
      <c r="SSU44" s="212"/>
      <c r="SSV44" s="212"/>
      <c r="SSW44" s="212"/>
      <c r="SSX44" s="212"/>
      <c r="SSY44" s="212"/>
      <c r="SSZ44" s="212"/>
      <c r="STA44" s="212"/>
      <c r="STB44" s="212"/>
      <c r="STC44" s="212"/>
      <c r="STD44" s="212"/>
      <c r="STE44" s="212"/>
      <c r="STF44" s="212"/>
      <c r="STG44" s="212"/>
      <c r="STH44" s="212"/>
      <c r="STI44" s="212"/>
      <c r="STJ44" s="212"/>
      <c r="STK44" s="212"/>
      <c r="STL44" s="212"/>
      <c r="STM44" s="212"/>
      <c r="STN44" s="212"/>
      <c r="STO44" s="212"/>
      <c r="STP44" s="212"/>
      <c r="STQ44" s="212"/>
      <c r="STR44" s="212"/>
      <c r="STS44" s="212"/>
      <c r="STT44" s="212"/>
      <c r="STU44" s="212"/>
      <c r="STV44" s="212"/>
      <c r="STW44" s="212"/>
      <c r="STX44" s="212"/>
      <c r="STY44" s="212"/>
      <c r="STZ44" s="212"/>
      <c r="SUA44" s="212"/>
      <c r="SUB44" s="212"/>
      <c r="SUC44" s="212"/>
      <c r="SUD44" s="212"/>
      <c r="SUE44" s="212"/>
      <c r="SUF44" s="212"/>
      <c r="SUG44" s="212"/>
      <c r="SUH44" s="212"/>
      <c r="SUI44" s="212"/>
      <c r="SUJ44" s="212"/>
      <c r="SUK44" s="212"/>
      <c r="SUL44" s="212"/>
      <c r="SUM44" s="212"/>
      <c r="SUN44" s="212"/>
      <c r="SUO44" s="212"/>
      <c r="SUP44" s="212"/>
      <c r="SUQ44" s="212"/>
      <c r="SUR44" s="212"/>
      <c r="SUS44" s="212"/>
      <c r="SUT44" s="212"/>
      <c r="SUU44" s="212"/>
      <c r="SUV44" s="212"/>
      <c r="SUW44" s="212"/>
      <c r="SUX44" s="212"/>
      <c r="SUY44" s="212"/>
      <c r="SUZ44" s="212"/>
      <c r="SVA44" s="212"/>
      <c r="SVB44" s="212"/>
      <c r="SVC44" s="212"/>
      <c r="SVD44" s="212"/>
      <c r="SVE44" s="212"/>
      <c r="SVF44" s="212"/>
      <c r="SVG44" s="212"/>
      <c r="SVH44" s="212"/>
      <c r="SVI44" s="212"/>
      <c r="SVJ44" s="212"/>
      <c r="SVK44" s="212"/>
      <c r="SVL44" s="212"/>
      <c r="SVM44" s="212"/>
      <c r="SVN44" s="212"/>
      <c r="SVO44" s="212"/>
      <c r="SVP44" s="212"/>
      <c r="SVQ44" s="212"/>
      <c r="SVR44" s="212"/>
      <c r="SVS44" s="212"/>
      <c r="SVT44" s="212"/>
      <c r="SVU44" s="212"/>
      <c r="SVV44" s="212"/>
      <c r="SVW44" s="212"/>
      <c r="SVX44" s="212"/>
      <c r="SVY44" s="212"/>
      <c r="SVZ44" s="212"/>
      <c r="SWA44" s="212"/>
      <c r="SWB44" s="212"/>
      <c r="SWC44" s="212"/>
      <c r="SWD44" s="212"/>
      <c r="SWE44" s="212"/>
      <c r="SWF44" s="212"/>
      <c r="SWG44" s="212"/>
      <c r="SWH44" s="212"/>
      <c r="SWI44" s="212"/>
      <c r="SWJ44" s="212"/>
      <c r="SWK44" s="212"/>
      <c r="SWL44" s="212"/>
      <c r="SWM44" s="212"/>
      <c r="SWN44" s="212"/>
      <c r="SWO44" s="212"/>
      <c r="SWP44" s="212"/>
      <c r="SWQ44" s="212"/>
      <c r="SWR44" s="212"/>
      <c r="SWS44" s="212"/>
      <c r="SWT44" s="212"/>
      <c r="SWU44" s="212"/>
      <c r="SWV44" s="212"/>
      <c r="SWW44" s="212"/>
      <c r="SWX44" s="212"/>
      <c r="SWY44" s="212"/>
      <c r="SWZ44" s="212"/>
      <c r="SXA44" s="212"/>
      <c r="SXB44" s="212"/>
      <c r="SXC44" s="212"/>
      <c r="SXD44" s="212"/>
      <c r="SXE44" s="212"/>
      <c r="SXF44" s="212"/>
      <c r="SXG44" s="212"/>
      <c r="SXH44" s="212"/>
      <c r="SXI44" s="212"/>
      <c r="SXJ44" s="212"/>
      <c r="SXK44" s="212"/>
      <c r="SXL44" s="212"/>
      <c r="SXM44" s="212"/>
      <c r="SXN44" s="212"/>
      <c r="SXO44" s="212"/>
      <c r="SXP44" s="212"/>
      <c r="SXQ44" s="212"/>
      <c r="SXR44" s="212"/>
      <c r="SXS44" s="212"/>
      <c r="SXT44" s="212"/>
      <c r="SXU44" s="212"/>
      <c r="SXV44" s="212"/>
      <c r="SXW44" s="212"/>
      <c r="SXX44" s="212"/>
      <c r="SXY44" s="212"/>
      <c r="SXZ44" s="212"/>
      <c r="SYA44" s="212"/>
      <c r="SYB44" s="212"/>
      <c r="SYC44" s="212"/>
      <c r="SYD44" s="212"/>
      <c r="SYE44" s="212"/>
      <c r="SYF44" s="212"/>
      <c r="SYG44" s="212"/>
      <c r="SYH44" s="212"/>
      <c r="SYI44" s="212"/>
      <c r="SYJ44" s="212"/>
      <c r="SYK44" s="212"/>
      <c r="SYL44" s="212"/>
      <c r="SYM44" s="212"/>
      <c r="SYN44" s="212"/>
      <c r="SYO44" s="212"/>
      <c r="SYP44" s="212"/>
      <c r="SYQ44" s="212"/>
      <c r="SYR44" s="212"/>
      <c r="SYS44" s="212"/>
      <c r="SYT44" s="212"/>
      <c r="SYU44" s="212"/>
      <c r="SYV44" s="212"/>
      <c r="SYW44" s="212"/>
      <c r="SYX44" s="212"/>
      <c r="SYY44" s="212"/>
      <c r="SYZ44" s="212"/>
      <c r="SZA44" s="212"/>
      <c r="SZB44" s="212"/>
      <c r="SZC44" s="212"/>
      <c r="SZD44" s="212"/>
      <c r="SZE44" s="212"/>
      <c r="SZF44" s="212"/>
      <c r="SZG44" s="212"/>
      <c r="SZH44" s="212"/>
      <c r="SZI44" s="212"/>
      <c r="SZJ44" s="212"/>
      <c r="SZK44" s="212"/>
      <c r="SZL44" s="212"/>
      <c r="SZM44" s="212"/>
      <c r="SZN44" s="212"/>
      <c r="SZO44" s="212"/>
      <c r="SZP44" s="212"/>
      <c r="SZQ44" s="212"/>
      <c r="SZR44" s="212"/>
      <c r="SZS44" s="212"/>
      <c r="SZT44" s="212"/>
      <c r="SZU44" s="212"/>
      <c r="SZV44" s="212"/>
      <c r="SZW44" s="212"/>
      <c r="SZX44" s="212"/>
      <c r="SZY44" s="212"/>
      <c r="SZZ44" s="212"/>
      <c r="TAA44" s="212"/>
      <c r="TAB44" s="212"/>
      <c r="TAC44" s="212"/>
      <c r="TAD44" s="212"/>
      <c r="TAE44" s="212"/>
      <c r="TAF44" s="212"/>
      <c r="TAG44" s="212"/>
      <c r="TAH44" s="212"/>
      <c r="TAI44" s="212"/>
      <c r="TAJ44" s="212"/>
      <c r="TAK44" s="212"/>
      <c r="TAL44" s="212"/>
      <c r="TAM44" s="212"/>
      <c r="TAN44" s="212"/>
      <c r="TAO44" s="212"/>
      <c r="TAP44" s="212"/>
      <c r="TAQ44" s="212"/>
      <c r="TAR44" s="212"/>
      <c r="TAS44" s="212"/>
      <c r="TAT44" s="212"/>
      <c r="TAU44" s="212"/>
      <c r="TAV44" s="212"/>
      <c r="TAW44" s="212"/>
      <c r="TAX44" s="212"/>
      <c r="TAY44" s="212"/>
      <c r="TAZ44" s="212"/>
      <c r="TBA44" s="212"/>
      <c r="TBB44" s="212"/>
      <c r="TBC44" s="212"/>
      <c r="TBD44" s="212"/>
      <c r="TBE44" s="212"/>
      <c r="TBF44" s="212"/>
      <c r="TBG44" s="212"/>
      <c r="TBH44" s="212"/>
      <c r="TBI44" s="212"/>
      <c r="TBJ44" s="212"/>
      <c r="TBK44" s="212"/>
      <c r="TBL44" s="212"/>
      <c r="TBM44" s="212"/>
      <c r="TBN44" s="212"/>
      <c r="TBO44" s="212"/>
      <c r="TBP44" s="212"/>
      <c r="TBQ44" s="212"/>
      <c r="TBR44" s="212"/>
      <c r="TBS44" s="212"/>
      <c r="TBT44" s="212"/>
      <c r="TBU44" s="212"/>
      <c r="TBV44" s="212"/>
      <c r="TBW44" s="212"/>
      <c r="TBX44" s="212"/>
      <c r="TBY44" s="212"/>
      <c r="TBZ44" s="212"/>
      <c r="TCA44" s="212"/>
      <c r="TCB44" s="212"/>
      <c r="TCC44" s="212"/>
      <c r="TCD44" s="212"/>
      <c r="TCE44" s="212"/>
      <c r="TCF44" s="212"/>
      <c r="TCG44" s="212"/>
      <c r="TCH44" s="212"/>
      <c r="TCI44" s="212"/>
      <c r="TCJ44" s="212"/>
      <c r="TCK44" s="212"/>
      <c r="TCL44" s="212"/>
      <c r="TCM44" s="212"/>
      <c r="TCN44" s="212"/>
      <c r="TCO44" s="212"/>
      <c r="TCP44" s="212"/>
      <c r="TCQ44" s="212"/>
      <c r="TCR44" s="212"/>
      <c r="TCS44" s="212"/>
      <c r="TCT44" s="212"/>
      <c r="TCU44" s="212"/>
      <c r="TCV44" s="212"/>
      <c r="TCW44" s="212"/>
      <c r="TCX44" s="212"/>
      <c r="TCY44" s="212"/>
      <c r="TCZ44" s="212"/>
      <c r="TDA44" s="212"/>
      <c r="TDB44" s="212"/>
      <c r="TDC44" s="212"/>
      <c r="TDD44" s="212"/>
      <c r="TDE44" s="212"/>
      <c r="TDF44" s="212"/>
      <c r="TDG44" s="212"/>
      <c r="TDH44" s="212"/>
      <c r="TDI44" s="212"/>
      <c r="TDJ44" s="212"/>
      <c r="TDK44" s="212"/>
      <c r="TDL44" s="212"/>
      <c r="TDM44" s="212"/>
      <c r="TDN44" s="212"/>
      <c r="TDO44" s="212"/>
      <c r="TDP44" s="212"/>
      <c r="TDQ44" s="212"/>
      <c r="TDR44" s="212"/>
      <c r="TDS44" s="212"/>
      <c r="TDT44" s="212"/>
      <c r="TDU44" s="212"/>
      <c r="TDV44" s="212"/>
      <c r="TDW44" s="212"/>
      <c r="TDX44" s="212"/>
      <c r="TDY44" s="212"/>
      <c r="TDZ44" s="212"/>
      <c r="TEA44" s="212"/>
      <c r="TEB44" s="212"/>
      <c r="TEC44" s="212"/>
      <c r="TED44" s="212"/>
      <c r="TEE44" s="212"/>
      <c r="TEF44" s="212"/>
      <c r="TEG44" s="212"/>
      <c r="TEH44" s="212"/>
      <c r="TEI44" s="212"/>
      <c r="TEJ44" s="212"/>
      <c r="TEK44" s="212"/>
      <c r="TEL44" s="212"/>
      <c r="TEM44" s="212"/>
      <c r="TEN44" s="212"/>
      <c r="TEO44" s="212"/>
      <c r="TEP44" s="212"/>
      <c r="TEQ44" s="212"/>
      <c r="TER44" s="212"/>
      <c r="TES44" s="212"/>
      <c r="TET44" s="212"/>
      <c r="TEU44" s="212"/>
      <c r="TEV44" s="212"/>
      <c r="TEW44" s="212"/>
      <c r="TEX44" s="212"/>
      <c r="TEY44" s="212"/>
      <c r="TEZ44" s="212"/>
      <c r="TFA44" s="212"/>
      <c r="TFB44" s="212"/>
      <c r="TFC44" s="212"/>
      <c r="TFD44" s="212"/>
      <c r="TFE44" s="212"/>
      <c r="TFF44" s="212"/>
      <c r="TFG44" s="212"/>
      <c r="TFH44" s="212"/>
      <c r="TFI44" s="212"/>
      <c r="TFJ44" s="212"/>
      <c r="TFK44" s="212"/>
      <c r="TFL44" s="212"/>
      <c r="TFM44" s="212"/>
      <c r="TFN44" s="212"/>
      <c r="TFO44" s="212"/>
      <c r="TFP44" s="212"/>
      <c r="TFQ44" s="212"/>
      <c r="TFR44" s="212"/>
      <c r="TFS44" s="212"/>
      <c r="TFT44" s="212"/>
      <c r="TFU44" s="212"/>
      <c r="TFV44" s="212"/>
      <c r="TFW44" s="212"/>
      <c r="TFX44" s="212"/>
      <c r="TFY44" s="212"/>
      <c r="TFZ44" s="212"/>
      <c r="TGA44" s="212"/>
      <c r="TGB44" s="212"/>
      <c r="TGC44" s="212"/>
      <c r="TGD44" s="212"/>
      <c r="TGE44" s="212"/>
      <c r="TGF44" s="212"/>
      <c r="TGG44" s="212"/>
      <c r="TGH44" s="212"/>
      <c r="TGI44" s="212"/>
      <c r="TGJ44" s="212"/>
      <c r="TGK44" s="212"/>
      <c r="TGL44" s="212"/>
      <c r="TGM44" s="212"/>
      <c r="TGN44" s="212"/>
      <c r="TGO44" s="212"/>
      <c r="TGP44" s="212"/>
      <c r="TGQ44" s="212"/>
      <c r="TGR44" s="212"/>
      <c r="TGS44" s="212"/>
      <c r="TGT44" s="212"/>
      <c r="TGU44" s="212"/>
      <c r="TGV44" s="212"/>
      <c r="TGW44" s="212"/>
      <c r="TGX44" s="212"/>
      <c r="TGY44" s="212"/>
      <c r="TGZ44" s="212"/>
      <c r="THA44" s="212"/>
      <c r="THB44" s="212"/>
      <c r="THC44" s="212"/>
      <c r="THD44" s="212"/>
      <c r="THE44" s="212"/>
      <c r="THF44" s="212"/>
      <c r="THG44" s="212"/>
      <c r="THH44" s="212"/>
      <c r="THI44" s="212"/>
      <c r="THJ44" s="212"/>
      <c r="THK44" s="212"/>
      <c r="THL44" s="212"/>
      <c r="THM44" s="212"/>
      <c r="THN44" s="212"/>
      <c r="THO44" s="212"/>
      <c r="THP44" s="212"/>
      <c r="THQ44" s="212"/>
      <c r="THR44" s="212"/>
      <c r="THS44" s="212"/>
      <c r="THT44" s="212"/>
      <c r="THU44" s="212"/>
      <c r="THV44" s="212"/>
      <c r="THW44" s="212"/>
      <c r="THX44" s="212"/>
      <c r="THY44" s="212"/>
      <c r="THZ44" s="212"/>
      <c r="TIA44" s="212"/>
      <c r="TIB44" s="212"/>
      <c r="TIC44" s="212"/>
      <c r="TID44" s="212"/>
      <c r="TIE44" s="212"/>
      <c r="TIF44" s="212"/>
      <c r="TIG44" s="212"/>
      <c r="TIH44" s="212"/>
      <c r="TII44" s="212"/>
      <c r="TIJ44" s="212"/>
      <c r="TIK44" s="212"/>
      <c r="TIL44" s="212"/>
      <c r="TIM44" s="212"/>
      <c r="TIN44" s="212"/>
      <c r="TIO44" s="212"/>
      <c r="TIP44" s="212"/>
      <c r="TIQ44" s="212"/>
      <c r="TIR44" s="212"/>
      <c r="TIS44" s="212"/>
      <c r="TIT44" s="212"/>
      <c r="TIU44" s="212"/>
      <c r="TIV44" s="212"/>
      <c r="TIW44" s="212"/>
      <c r="TIX44" s="212"/>
      <c r="TIY44" s="212"/>
      <c r="TIZ44" s="212"/>
      <c r="TJA44" s="212"/>
      <c r="TJB44" s="212"/>
      <c r="TJC44" s="212"/>
      <c r="TJD44" s="212"/>
      <c r="TJE44" s="212"/>
      <c r="TJF44" s="212"/>
      <c r="TJG44" s="212"/>
      <c r="TJH44" s="212"/>
      <c r="TJI44" s="212"/>
      <c r="TJJ44" s="212"/>
      <c r="TJK44" s="212"/>
      <c r="TJL44" s="212"/>
      <c r="TJM44" s="212"/>
      <c r="TJN44" s="212"/>
      <c r="TJO44" s="212"/>
      <c r="TJP44" s="212"/>
      <c r="TJQ44" s="212"/>
      <c r="TJR44" s="212"/>
      <c r="TJS44" s="212"/>
      <c r="TJT44" s="212"/>
      <c r="TJU44" s="212"/>
      <c r="TJV44" s="212"/>
      <c r="TJW44" s="212"/>
      <c r="TJX44" s="212"/>
      <c r="TJY44" s="212"/>
      <c r="TJZ44" s="212"/>
      <c r="TKA44" s="212"/>
      <c r="TKB44" s="212"/>
      <c r="TKC44" s="212"/>
      <c r="TKD44" s="212"/>
      <c r="TKE44" s="212"/>
      <c r="TKF44" s="212"/>
      <c r="TKG44" s="212"/>
      <c r="TKH44" s="212"/>
      <c r="TKI44" s="212"/>
      <c r="TKJ44" s="212"/>
      <c r="TKK44" s="212"/>
      <c r="TKL44" s="212"/>
      <c r="TKM44" s="212"/>
      <c r="TKN44" s="212"/>
      <c r="TKO44" s="212"/>
      <c r="TKP44" s="212"/>
      <c r="TKQ44" s="212"/>
      <c r="TKR44" s="212"/>
      <c r="TKS44" s="212"/>
      <c r="TKT44" s="212"/>
      <c r="TKU44" s="212"/>
      <c r="TKV44" s="212"/>
      <c r="TKW44" s="212"/>
      <c r="TKX44" s="212"/>
      <c r="TKY44" s="212"/>
      <c r="TKZ44" s="212"/>
      <c r="TLA44" s="212"/>
      <c r="TLB44" s="212"/>
      <c r="TLC44" s="212"/>
      <c r="TLD44" s="212"/>
      <c r="TLE44" s="212"/>
      <c r="TLF44" s="212"/>
      <c r="TLG44" s="212"/>
      <c r="TLH44" s="212"/>
      <c r="TLI44" s="212"/>
      <c r="TLJ44" s="212"/>
      <c r="TLK44" s="212"/>
      <c r="TLL44" s="212"/>
      <c r="TLM44" s="212"/>
      <c r="TLN44" s="212"/>
      <c r="TLO44" s="212"/>
      <c r="TLP44" s="212"/>
      <c r="TLQ44" s="212"/>
      <c r="TLR44" s="212"/>
      <c r="TLS44" s="212"/>
      <c r="TLT44" s="212"/>
      <c r="TLU44" s="212"/>
      <c r="TLV44" s="212"/>
      <c r="TLW44" s="212"/>
      <c r="TLX44" s="212"/>
      <c r="TLY44" s="212"/>
      <c r="TLZ44" s="212"/>
      <c r="TMA44" s="212"/>
      <c r="TMB44" s="212"/>
      <c r="TMC44" s="212"/>
      <c r="TMD44" s="212"/>
      <c r="TME44" s="212"/>
      <c r="TMF44" s="212"/>
      <c r="TMG44" s="212"/>
      <c r="TMH44" s="212"/>
      <c r="TMI44" s="212"/>
      <c r="TMJ44" s="212"/>
      <c r="TMK44" s="212"/>
      <c r="TML44" s="212"/>
      <c r="TMM44" s="212"/>
      <c r="TMN44" s="212"/>
      <c r="TMO44" s="212"/>
      <c r="TMP44" s="212"/>
      <c r="TMQ44" s="212"/>
      <c r="TMR44" s="212"/>
      <c r="TMS44" s="212"/>
      <c r="TMT44" s="212"/>
      <c r="TMU44" s="212"/>
      <c r="TMV44" s="212"/>
      <c r="TMW44" s="212"/>
      <c r="TMX44" s="212"/>
      <c r="TMY44" s="212"/>
      <c r="TMZ44" s="212"/>
      <c r="TNA44" s="212"/>
      <c r="TNB44" s="212"/>
      <c r="TNC44" s="212"/>
      <c r="TND44" s="212"/>
      <c r="TNE44" s="212"/>
      <c r="TNF44" s="212"/>
      <c r="TNG44" s="212"/>
      <c r="TNH44" s="212"/>
      <c r="TNI44" s="212"/>
      <c r="TNJ44" s="212"/>
      <c r="TNK44" s="212"/>
      <c r="TNL44" s="212"/>
      <c r="TNM44" s="212"/>
      <c r="TNN44" s="212"/>
      <c r="TNO44" s="212"/>
      <c r="TNP44" s="212"/>
      <c r="TNQ44" s="212"/>
      <c r="TNR44" s="212"/>
      <c r="TNS44" s="212"/>
      <c r="TNT44" s="212"/>
      <c r="TNU44" s="212"/>
      <c r="TNV44" s="212"/>
      <c r="TNW44" s="212"/>
      <c r="TNX44" s="212"/>
      <c r="TNY44" s="212"/>
      <c r="TNZ44" s="212"/>
      <c r="TOA44" s="212"/>
      <c r="TOB44" s="212"/>
      <c r="TOC44" s="212"/>
      <c r="TOD44" s="212"/>
      <c r="TOE44" s="212"/>
      <c r="TOF44" s="212"/>
      <c r="TOG44" s="212"/>
      <c r="TOH44" s="212"/>
      <c r="TOI44" s="212"/>
      <c r="TOJ44" s="212"/>
      <c r="TOK44" s="212"/>
      <c r="TOL44" s="212"/>
      <c r="TOM44" s="212"/>
      <c r="TON44" s="212"/>
      <c r="TOO44" s="212"/>
      <c r="TOP44" s="212"/>
      <c r="TOQ44" s="212"/>
      <c r="TOR44" s="212"/>
      <c r="TOS44" s="212"/>
      <c r="TOT44" s="212"/>
      <c r="TOU44" s="212"/>
      <c r="TOV44" s="212"/>
      <c r="TOW44" s="212"/>
      <c r="TOX44" s="212"/>
      <c r="TOY44" s="212"/>
      <c r="TOZ44" s="212"/>
      <c r="TPA44" s="212"/>
      <c r="TPB44" s="212"/>
      <c r="TPC44" s="212"/>
      <c r="TPD44" s="212"/>
      <c r="TPE44" s="212"/>
      <c r="TPF44" s="212"/>
      <c r="TPG44" s="212"/>
      <c r="TPH44" s="212"/>
      <c r="TPI44" s="212"/>
      <c r="TPJ44" s="212"/>
      <c r="TPK44" s="212"/>
      <c r="TPL44" s="212"/>
      <c r="TPM44" s="212"/>
      <c r="TPN44" s="212"/>
      <c r="TPO44" s="212"/>
      <c r="TPP44" s="212"/>
      <c r="TPQ44" s="212"/>
      <c r="TPR44" s="212"/>
      <c r="TPS44" s="212"/>
      <c r="TPT44" s="212"/>
      <c r="TPU44" s="212"/>
      <c r="TPV44" s="212"/>
      <c r="TPW44" s="212"/>
      <c r="TPX44" s="212"/>
      <c r="TPY44" s="212"/>
      <c r="TPZ44" s="212"/>
      <c r="TQA44" s="212"/>
      <c r="TQB44" s="212"/>
      <c r="TQC44" s="212"/>
      <c r="TQD44" s="212"/>
      <c r="TQE44" s="212"/>
      <c r="TQF44" s="212"/>
      <c r="TQG44" s="212"/>
      <c r="TQH44" s="212"/>
      <c r="TQI44" s="212"/>
      <c r="TQJ44" s="212"/>
      <c r="TQK44" s="212"/>
      <c r="TQL44" s="212"/>
      <c r="TQM44" s="212"/>
      <c r="TQN44" s="212"/>
      <c r="TQO44" s="212"/>
      <c r="TQP44" s="212"/>
      <c r="TQQ44" s="212"/>
      <c r="TQR44" s="212"/>
      <c r="TQS44" s="212"/>
      <c r="TQT44" s="212"/>
      <c r="TQU44" s="212"/>
      <c r="TQV44" s="212"/>
      <c r="TQW44" s="212"/>
      <c r="TQX44" s="212"/>
      <c r="TQY44" s="212"/>
      <c r="TQZ44" s="212"/>
      <c r="TRA44" s="212"/>
      <c r="TRB44" s="212"/>
      <c r="TRC44" s="212"/>
      <c r="TRD44" s="212"/>
      <c r="TRE44" s="212"/>
      <c r="TRF44" s="212"/>
      <c r="TRG44" s="212"/>
      <c r="TRH44" s="212"/>
      <c r="TRI44" s="212"/>
      <c r="TRJ44" s="212"/>
      <c r="TRK44" s="212"/>
      <c r="TRL44" s="212"/>
      <c r="TRM44" s="212"/>
      <c r="TRN44" s="212"/>
      <c r="TRO44" s="212"/>
      <c r="TRP44" s="212"/>
      <c r="TRQ44" s="212"/>
      <c r="TRR44" s="212"/>
      <c r="TRS44" s="212"/>
      <c r="TRT44" s="212"/>
      <c r="TRU44" s="212"/>
      <c r="TRV44" s="212"/>
      <c r="TRW44" s="212"/>
      <c r="TRX44" s="212"/>
      <c r="TRY44" s="212"/>
      <c r="TRZ44" s="212"/>
      <c r="TSA44" s="212"/>
      <c r="TSB44" s="212"/>
      <c r="TSC44" s="212"/>
      <c r="TSD44" s="212"/>
      <c r="TSE44" s="212"/>
      <c r="TSF44" s="212"/>
      <c r="TSG44" s="212"/>
      <c r="TSH44" s="212"/>
      <c r="TSI44" s="212"/>
      <c r="TSJ44" s="212"/>
      <c r="TSK44" s="212"/>
      <c r="TSL44" s="212"/>
      <c r="TSM44" s="212"/>
      <c r="TSN44" s="212"/>
      <c r="TSO44" s="212"/>
      <c r="TSP44" s="212"/>
      <c r="TSQ44" s="212"/>
      <c r="TSR44" s="212"/>
      <c r="TSS44" s="212"/>
      <c r="TST44" s="212"/>
      <c r="TSU44" s="212"/>
      <c r="TSV44" s="212"/>
      <c r="TSW44" s="212"/>
      <c r="TSX44" s="212"/>
      <c r="TSY44" s="212"/>
      <c r="TSZ44" s="212"/>
      <c r="TTA44" s="212"/>
      <c r="TTB44" s="212"/>
      <c r="TTC44" s="212"/>
      <c r="TTD44" s="212"/>
      <c r="TTE44" s="212"/>
      <c r="TTF44" s="212"/>
      <c r="TTG44" s="212"/>
      <c r="TTH44" s="212"/>
      <c r="TTI44" s="212"/>
      <c r="TTJ44" s="212"/>
      <c r="TTK44" s="212"/>
      <c r="TTL44" s="212"/>
      <c r="TTM44" s="212"/>
      <c r="TTN44" s="212"/>
      <c r="TTO44" s="212"/>
      <c r="TTP44" s="212"/>
      <c r="TTQ44" s="212"/>
      <c r="TTR44" s="212"/>
      <c r="TTS44" s="212"/>
      <c r="TTT44" s="212"/>
      <c r="TTU44" s="212"/>
      <c r="TTV44" s="212"/>
      <c r="TTW44" s="212"/>
      <c r="TTX44" s="212"/>
      <c r="TTY44" s="212"/>
      <c r="TTZ44" s="212"/>
      <c r="TUA44" s="212"/>
      <c r="TUB44" s="212"/>
      <c r="TUC44" s="212"/>
      <c r="TUD44" s="212"/>
      <c r="TUE44" s="212"/>
      <c r="TUF44" s="212"/>
      <c r="TUG44" s="212"/>
      <c r="TUH44" s="212"/>
      <c r="TUI44" s="212"/>
      <c r="TUJ44" s="212"/>
      <c r="TUK44" s="212"/>
      <c r="TUL44" s="212"/>
      <c r="TUM44" s="212"/>
      <c r="TUN44" s="212"/>
      <c r="TUO44" s="212"/>
      <c r="TUP44" s="212"/>
      <c r="TUQ44" s="212"/>
      <c r="TUR44" s="212"/>
      <c r="TUS44" s="212"/>
      <c r="TUT44" s="212"/>
      <c r="TUU44" s="212"/>
      <c r="TUV44" s="212"/>
      <c r="TUW44" s="212"/>
      <c r="TUX44" s="212"/>
      <c r="TUY44" s="212"/>
      <c r="TUZ44" s="212"/>
      <c r="TVA44" s="212"/>
      <c r="TVB44" s="212"/>
      <c r="TVC44" s="212"/>
      <c r="TVD44" s="212"/>
      <c r="TVE44" s="212"/>
      <c r="TVF44" s="212"/>
      <c r="TVG44" s="212"/>
      <c r="TVH44" s="212"/>
      <c r="TVI44" s="212"/>
      <c r="TVJ44" s="212"/>
      <c r="TVK44" s="212"/>
      <c r="TVL44" s="212"/>
      <c r="TVM44" s="212"/>
      <c r="TVN44" s="212"/>
      <c r="TVO44" s="212"/>
      <c r="TVP44" s="212"/>
      <c r="TVQ44" s="212"/>
      <c r="TVR44" s="212"/>
      <c r="TVS44" s="212"/>
      <c r="TVT44" s="212"/>
      <c r="TVU44" s="212"/>
      <c r="TVV44" s="212"/>
      <c r="TVW44" s="212"/>
      <c r="TVX44" s="212"/>
      <c r="TVY44" s="212"/>
      <c r="TVZ44" s="212"/>
      <c r="TWA44" s="212"/>
      <c r="TWB44" s="212"/>
      <c r="TWC44" s="212"/>
      <c r="TWD44" s="212"/>
      <c r="TWE44" s="212"/>
      <c r="TWF44" s="212"/>
      <c r="TWG44" s="212"/>
      <c r="TWH44" s="212"/>
      <c r="TWI44" s="212"/>
      <c r="TWJ44" s="212"/>
      <c r="TWK44" s="212"/>
      <c r="TWL44" s="212"/>
      <c r="TWM44" s="212"/>
      <c r="TWN44" s="212"/>
      <c r="TWO44" s="212"/>
      <c r="TWP44" s="212"/>
      <c r="TWQ44" s="212"/>
      <c r="TWR44" s="212"/>
      <c r="TWS44" s="212"/>
      <c r="TWT44" s="212"/>
      <c r="TWU44" s="212"/>
      <c r="TWV44" s="212"/>
      <c r="TWW44" s="212"/>
      <c r="TWX44" s="212"/>
      <c r="TWY44" s="212"/>
      <c r="TWZ44" s="212"/>
      <c r="TXA44" s="212"/>
      <c r="TXB44" s="212"/>
      <c r="TXC44" s="212"/>
      <c r="TXD44" s="212"/>
      <c r="TXE44" s="212"/>
      <c r="TXF44" s="212"/>
      <c r="TXG44" s="212"/>
      <c r="TXH44" s="212"/>
      <c r="TXI44" s="212"/>
      <c r="TXJ44" s="212"/>
      <c r="TXK44" s="212"/>
      <c r="TXL44" s="212"/>
      <c r="TXM44" s="212"/>
      <c r="TXN44" s="212"/>
      <c r="TXO44" s="212"/>
      <c r="TXP44" s="212"/>
      <c r="TXQ44" s="212"/>
      <c r="TXR44" s="212"/>
      <c r="TXS44" s="212"/>
      <c r="TXT44" s="212"/>
      <c r="TXU44" s="212"/>
      <c r="TXV44" s="212"/>
      <c r="TXW44" s="212"/>
      <c r="TXX44" s="212"/>
      <c r="TXY44" s="212"/>
      <c r="TXZ44" s="212"/>
      <c r="TYA44" s="212"/>
      <c r="TYB44" s="212"/>
      <c r="TYC44" s="212"/>
      <c r="TYD44" s="212"/>
      <c r="TYE44" s="212"/>
      <c r="TYF44" s="212"/>
      <c r="TYG44" s="212"/>
      <c r="TYH44" s="212"/>
      <c r="TYI44" s="212"/>
      <c r="TYJ44" s="212"/>
      <c r="TYK44" s="212"/>
      <c r="TYL44" s="212"/>
      <c r="TYM44" s="212"/>
      <c r="TYN44" s="212"/>
      <c r="TYO44" s="212"/>
      <c r="TYP44" s="212"/>
      <c r="TYQ44" s="212"/>
      <c r="TYR44" s="212"/>
      <c r="TYS44" s="212"/>
      <c r="TYT44" s="212"/>
      <c r="TYU44" s="212"/>
      <c r="TYV44" s="212"/>
      <c r="TYW44" s="212"/>
      <c r="TYX44" s="212"/>
      <c r="TYY44" s="212"/>
      <c r="TYZ44" s="212"/>
      <c r="TZA44" s="212"/>
      <c r="TZB44" s="212"/>
      <c r="TZC44" s="212"/>
      <c r="TZD44" s="212"/>
      <c r="TZE44" s="212"/>
      <c r="TZF44" s="212"/>
      <c r="TZG44" s="212"/>
      <c r="TZH44" s="212"/>
      <c r="TZI44" s="212"/>
      <c r="TZJ44" s="212"/>
      <c r="TZK44" s="212"/>
      <c r="TZL44" s="212"/>
      <c r="TZM44" s="212"/>
      <c r="TZN44" s="212"/>
      <c r="TZO44" s="212"/>
      <c r="TZP44" s="212"/>
      <c r="TZQ44" s="212"/>
      <c r="TZR44" s="212"/>
      <c r="TZS44" s="212"/>
      <c r="TZT44" s="212"/>
      <c r="TZU44" s="212"/>
      <c r="TZV44" s="212"/>
      <c r="TZW44" s="212"/>
      <c r="TZX44" s="212"/>
      <c r="TZY44" s="212"/>
      <c r="TZZ44" s="212"/>
      <c r="UAA44" s="212"/>
      <c r="UAB44" s="212"/>
      <c r="UAC44" s="212"/>
      <c r="UAD44" s="212"/>
      <c r="UAE44" s="212"/>
      <c r="UAF44" s="212"/>
      <c r="UAG44" s="212"/>
      <c r="UAH44" s="212"/>
      <c r="UAI44" s="212"/>
      <c r="UAJ44" s="212"/>
      <c r="UAK44" s="212"/>
      <c r="UAL44" s="212"/>
      <c r="UAM44" s="212"/>
      <c r="UAN44" s="212"/>
      <c r="UAO44" s="212"/>
      <c r="UAP44" s="212"/>
      <c r="UAQ44" s="212"/>
      <c r="UAR44" s="212"/>
      <c r="UAS44" s="212"/>
      <c r="UAT44" s="212"/>
      <c r="UAU44" s="212"/>
      <c r="UAV44" s="212"/>
      <c r="UAW44" s="212"/>
      <c r="UAX44" s="212"/>
      <c r="UAY44" s="212"/>
      <c r="UAZ44" s="212"/>
      <c r="UBA44" s="212"/>
      <c r="UBB44" s="212"/>
      <c r="UBC44" s="212"/>
      <c r="UBD44" s="212"/>
      <c r="UBE44" s="212"/>
      <c r="UBF44" s="212"/>
      <c r="UBG44" s="212"/>
      <c r="UBH44" s="212"/>
      <c r="UBI44" s="212"/>
      <c r="UBJ44" s="212"/>
      <c r="UBK44" s="212"/>
      <c r="UBL44" s="212"/>
      <c r="UBM44" s="212"/>
      <c r="UBN44" s="212"/>
      <c r="UBO44" s="212"/>
      <c r="UBP44" s="212"/>
      <c r="UBQ44" s="212"/>
      <c r="UBR44" s="212"/>
      <c r="UBS44" s="212"/>
      <c r="UBT44" s="212"/>
      <c r="UBU44" s="212"/>
      <c r="UBV44" s="212"/>
      <c r="UBW44" s="212"/>
      <c r="UBX44" s="212"/>
      <c r="UBY44" s="212"/>
      <c r="UBZ44" s="212"/>
      <c r="UCA44" s="212"/>
      <c r="UCB44" s="212"/>
      <c r="UCC44" s="212"/>
      <c r="UCD44" s="212"/>
      <c r="UCE44" s="212"/>
      <c r="UCF44" s="212"/>
      <c r="UCG44" s="212"/>
      <c r="UCH44" s="212"/>
      <c r="UCI44" s="212"/>
      <c r="UCJ44" s="212"/>
      <c r="UCK44" s="212"/>
      <c r="UCL44" s="212"/>
      <c r="UCM44" s="212"/>
      <c r="UCN44" s="212"/>
      <c r="UCO44" s="212"/>
      <c r="UCP44" s="212"/>
      <c r="UCQ44" s="212"/>
      <c r="UCR44" s="212"/>
      <c r="UCS44" s="212"/>
      <c r="UCT44" s="212"/>
      <c r="UCU44" s="212"/>
      <c r="UCV44" s="212"/>
      <c r="UCW44" s="212"/>
      <c r="UCX44" s="212"/>
      <c r="UCY44" s="212"/>
      <c r="UCZ44" s="212"/>
      <c r="UDA44" s="212"/>
      <c r="UDB44" s="212"/>
      <c r="UDC44" s="212"/>
      <c r="UDD44" s="212"/>
      <c r="UDE44" s="212"/>
      <c r="UDF44" s="212"/>
      <c r="UDG44" s="212"/>
      <c r="UDH44" s="212"/>
      <c r="UDI44" s="212"/>
      <c r="UDJ44" s="212"/>
      <c r="UDK44" s="212"/>
      <c r="UDL44" s="212"/>
      <c r="UDM44" s="212"/>
      <c r="UDN44" s="212"/>
      <c r="UDO44" s="212"/>
      <c r="UDP44" s="212"/>
      <c r="UDQ44" s="212"/>
      <c r="UDR44" s="212"/>
      <c r="UDS44" s="212"/>
      <c r="UDT44" s="212"/>
      <c r="UDU44" s="212"/>
      <c r="UDV44" s="212"/>
      <c r="UDW44" s="212"/>
      <c r="UDX44" s="212"/>
      <c r="UDY44" s="212"/>
      <c r="UDZ44" s="212"/>
      <c r="UEA44" s="212"/>
      <c r="UEB44" s="212"/>
      <c r="UEC44" s="212"/>
      <c r="UED44" s="212"/>
      <c r="UEE44" s="212"/>
      <c r="UEF44" s="212"/>
      <c r="UEG44" s="212"/>
      <c r="UEH44" s="212"/>
      <c r="UEI44" s="212"/>
      <c r="UEJ44" s="212"/>
      <c r="UEK44" s="212"/>
      <c r="UEL44" s="212"/>
      <c r="UEM44" s="212"/>
      <c r="UEN44" s="212"/>
      <c r="UEO44" s="212"/>
      <c r="UEP44" s="212"/>
      <c r="UEQ44" s="212"/>
      <c r="UER44" s="212"/>
      <c r="UES44" s="212"/>
      <c r="UET44" s="212"/>
      <c r="UEU44" s="212"/>
      <c r="UEV44" s="212"/>
      <c r="UEW44" s="212"/>
      <c r="UEX44" s="212"/>
      <c r="UEY44" s="212"/>
      <c r="UEZ44" s="212"/>
      <c r="UFA44" s="212"/>
      <c r="UFB44" s="212"/>
      <c r="UFC44" s="212"/>
      <c r="UFD44" s="212"/>
      <c r="UFE44" s="212"/>
      <c r="UFF44" s="212"/>
      <c r="UFG44" s="212"/>
      <c r="UFH44" s="212"/>
      <c r="UFI44" s="212"/>
      <c r="UFJ44" s="212"/>
      <c r="UFK44" s="212"/>
      <c r="UFL44" s="212"/>
      <c r="UFM44" s="212"/>
      <c r="UFN44" s="212"/>
      <c r="UFO44" s="212"/>
      <c r="UFP44" s="212"/>
      <c r="UFQ44" s="212"/>
      <c r="UFR44" s="212"/>
      <c r="UFS44" s="212"/>
      <c r="UFT44" s="212"/>
      <c r="UFU44" s="212"/>
      <c r="UFV44" s="212"/>
      <c r="UFW44" s="212"/>
      <c r="UFX44" s="212"/>
      <c r="UFY44" s="212"/>
      <c r="UFZ44" s="212"/>
      <c r="UGA44" s="212"/>
      <c r="UGB44" s="212"/>
      <c r="UGC44" s="212"/>
      <c r="UGD44" s="212"/>
      <c r="UGE44" s="212"/>
      <c r="UGF44" s="212"/>
      <c r="UGG44" s="212"/>
      <c r="UGH44" s="212"/>
      <c r="UGI44" s="212"/>
      <c r="UGJ44" s="212"/>
      <c r="UGK44" s="212"/>
      <c r="UGL44" s="212"/>
      <c r="UGM44" s="212"/>
      <c r="UGN44" s="212"/>
      <c r="UGO44" s="212"/>
      <c r="UGP44" s="212"/>
      <c r="UGQ44" s="212"/>
      <c r="UGR44" s="212"/>
      <c r="UGS44" s="212"/>
      <c r="UGT44" s="212"/>
      <c r="UGU44" s="212"/>
      <c r="UGV44" s="212"/>
      <c r="UGW44" s="212"/>
      <c r="UGX44" s="212"/>
      <c r="UGY44" s="212"/>
      <c r="UGZ44" s="212"/>
      <c r="UHA44" s="212"/>
      <c r="UHB44" s="212"/>
      <c r="UHC44" s="212"/>
      <c r="UHD44" s="212"/>
      <c r="UHE44" s="212"/>
      <c r="UHF44" s="212"/>
      <c r="UHG44" s="212"/>
      <c r="UHH44" s="212"/>
      <c r="UHI44" s="212"/>
      <c r="UHJ44" s="212"/>
      <c r="UHK44" s="212"/>
      <c r="UHL44" s="212"/>
      <c r="UHM44" s="212"/>
      <c r="UHN44" s="212"/>
      <c r="UHO44" s="212"/>
      <c r="UHP44" s="212"/>
      <c r="UHQ44" s="212"/>
      <c r="UHR44" s="212"/>
      <c r="UHS44" s="212"/>
      <c r="UHT44" s="212"/>
      <c r="UHU44" s="212"/>
      <c r="UHV44" s="212"/>
      <c r="UHW44" s="212"/>
      <c r="UHX44" s="212"/>
      <c r="UHY44" s="212"/>
      <c r="UHZ44" s="212"/>
      <c r="UIA44" s="212"/>
      <c r="UIB44" s="212"/>
      <c r="UIC44" s="212"/>
      <c r="UID44" s="212"/>
      <c r="UIE44" s="212"/>
      <c r="UIF44" s="212"/>
      <c r="UIG44" s="212"/>
      <c r="UIH44" s="212"/>
      <c r="UII44" s="212"/>
      <c r="UIJ44" s="212"/>
      <c r="UIK44" s="212"/>
      <c r="UIL44" s="212"/>
      <c r="UIM44" s="212"/>
      <c r="UIN44" s="212"/>
      <c r="UIO44" s="212"/>
      <c r="UIP44" s="212"/>
      <c r="UIQ44" s="212"/>
      <c r="UIR44" s="212"/>
      <c r="UIS44" s="212"/>
      <c r="UIT44" s="212"/>
      <c r="UIU44" s="212"/>
      <c r="UIV44" s="212"/>
      <c r="UIW44" s="212"/>
      <c r="UIX44" s="212"/>
      <c r="UIY44" s="212"/>
      <c r="UIZ44" s="212"/>
      <c r="UJA44" s="212"/>
      <c r="UJB44" s="212"/>
      <c r="UJC44" s="212"/>
      <c r="UJD44" s="212"/>
      <c r="UJE44" s="212"/>
      <c r="UJF44" s="212"/>
      <c r="UJG44" s="212"/>
      <c r="UJH44" s="212"/>
      <c r="UJI44" s="212"/>
      <c r="UJJ44" s="212"/>
      <c r="UJK44" s="212"/>
      <c r="UJL44" s="212"/>
      <c r="UJM44" s="212"/>
      <c r="UJN44" s="212"/>
      <c r="UJO44" s="212"/>
      <c r="UJP44" s="212"/>
      <c r="UJQ44" s="212"/>
      <c r="UJR44" s="212"/>
      <c r="UJS44" s="212"/>
      <c r="UJT44" s="212"/>
      <c r="UJU44" s="212"/>
      <c r="UJV44" s="212"/>
      <c r="UJW44" s="212"/>
      <c r="UJX44" s="212"/>
      <c r="UJY44" s="212"/>
      <c r="UJZ44" s="212"/>
      <c r="UKA44" s="212"/>
      <c r="UKB44" s="212"/>
      <c r="UKC44" s="212"/>
      <c r="UKD44" s="212"/>
      <c r="UKE44" s="212"/>
      <c r="UKF44" s="212"/>
      <c r="UKG44" s="212"/>
      <c r="UKH44" s="212"/>
      <c r="UKI44" s="212"/>
      <c r="UKJ44" s="212"/>
      <c r="UKK44" s="212"/>
      <c r="UKL44" s="212"/>
      <c r="UKM44" s="212"/>
      <c r="UKN44" s="212"/>
      <c r="UKO44" s="212"/>
      <c r="UKP44" s="212"/>
      <c r="UKQ44" s="212"/>
      <c r="UKR44" s="212"/>
      <c r="UKS44" s="212"/>
      <c r="UKT44" s="212"/>
      <c r="UKU44" s="212"/>
      <c r="UKV44" s="212"/>
      <c r="UKW44" s="212"/>
      <c r="UKX44" s="212"/>
      <c r="UKY44" s="212"/>
      <c r="UKZ44" s="212"/>
      <c r="ULA44" s="212"/>
      <c r="ULB44" s="212"/>
      <c r="ULC44" s="212"/>
      <c r="ULD44" s="212"/>
      <c r="ULE44" s="212"/>
      <c r="ULF44" s="212"/>
      <c r="ULG44" s="212"/>
      <c r="ULH44" s="212"/>
      <c r="ULI44" s="212"/>
      <c r="ULJ44" s="212"/>
      <c r="ULK44" s="212"/>
      <c r="ULL44" s="212"/>
      <c r="ULM44" s="212"/>
      <c r="ULN44" s="212"/>
      <c r="ULO44" s="212"/>
      <c r="ULP44" s="212"/>
      <c r="ULQ44" s="212"/>
      <c r="ULR44" s="212"/>
      <c r="ULS44" s="212"/>
      <c r="ULT44" s="212"/>
      <c r="ULU44" s="212"/>
      <c r="ULV44" s="212"/>
      <c r="ULW44" s="212"/>
      <c r="ULX44" s="212"/>
      <c r="ULY44" s="212"/>
      <c r="ULZ44" s="212"/>
      <c r="UMA44" s="212"/>
      <c r="UMB44" s="212"/>
      <c r="UMC44" s="212"/>
      <c r="UMD44" s="212"/>
      <c r="UME44" s="212"/>
      <c r="UMF44" s="212"/>
      <c r="UMG44" s="212"/>
      <c r="UMH44" s="212"/>
      <c r="UMI44" s="212"/>
      <c r="UMJ44" s="212"/>
      <c r="UMK44" s="212"/>
      <c r="UML44" s="212"/>
      <c r="UMM44" s="212"/>
      <c r="UMN44" s="212"/>
      <c r="UMO44" s="212"/>
      <c r="UMP44" s="212"/>
      <c r="UMQ44" s="212"/>
      <c r="UMR44" s="212"/>
      <c r="UMS44" s="212"/>
      <c r="UMT44" s="212"/>
      <c r="UMU44" s="212"/>
      <c r="UMV44" s="212"/>
      <c r="UMW44" s="212"/>
      <c r="UMX44" s="212"/>
      <c r="UMY44" s="212"/>
      <c r="UMZ44" s="212"/>
      <c r="UNA44" s="212"/>
      <c r="UNB44" s="212"/>
      <c r="UNC44" s="212"/>
      <c r="UND44" s="212"/>
      <c r="UNE44" s="212"/>
      <c r="UNF44" s="212"/>
      <c r="UNG44" s="212"/>
      <c r="UNH44" s="212"/>
      <c r="UNI44" s="212"/>
      <c r="UNJ44" s="212"/>
      <c r="UNK44" s="212"/>
      <c r="UNL44" s="212"/>
      <c r="UNM44" s="212"/>
      <c r="UNN44" s="212"/>
      <c r="UNO44" s="212"/>
      <c r="UNP44" s="212"/>
      <c r="UNQ44" s="212"/>
      <c r="UNR44" s="212"/>
      <c r="UNS44" s="212"/>
      <c r="UNT44" s="212"/>
      <c r="UNU44" s="212"/>
      <c r="UNV44" s="212"/>
      <c r="UNW44" s="212"/>
      <c r="UNX44" s="212"/>
      <c r="UNY44" s="212"/>
      <c r="UNZ44" s="212"/>
      <c r="UOA44" s="212"/>
      <c r="UOB44" s="212"/>
      <c r="UOC44" s="212"/>
      <c r="UOD44" s="212"/>
      <c r="UOE44" s="212"/>
      <c r="UOF44" s="212"/>
      <c r="UOG44" s="212"/>
      <c r="UOH44" s="212"/>
      <c r="UOI44" s="212"/>
      <c r="UOJ44" s="212"/>
      <c r="UOK44" s="212"/>
      <c r="UOL44" s="212"/>
      <c r="UOM44" s="212"/>
      <c r="UON44" s="212"/>
      <c r="UOO44" s="212"/>
      <c r="UOP44" s="212"/>
      <c r="UOQ44" s="212"/>
      <c r="UOR44" s="212"/>
      <c r="UOS44" s="212"/>
      <c r="UOT44" s="212"/>
      <c r="UOU44" s="212"/>
      <c r="UOV44" s="212"/>
      <c r="UOW44" s="212"/>
      <c r="UOX44" s="212"/>
      <c r="UOY44" s="212"/>
      <c r="UOZ44" s="212"/>
      <c r="UPA44" s="212"/>
      <c r="UPB44" s="212"/>
      <c r="UPC44" s="212"/>
      <c r="UPD44" s="212"/>
      <c r="UPE44" s="212"/>
      <c r="UPF44" s="212"/>
      <c r="UPG44" s="212"/>
      <c r="UPH44" s="212"/>
      <c r="UPI44" s="212"/>
      <c r="UPJ44" s="212"/>
      <c r="UPK44" s="212"/>
      <c r="UPL44" s="212"/>
      <c r="UPM44" s="212"/>
      <c r="UPN44" s="212"/>
      <c r="UPO44" s="212"/>
      <c r="UPP44" s="212"/>
      <c r="UPQ44" s="212"/>
      <c r="UPR44" s="212"/>
      <c r="UPS44" s="212"/>
      <c r="UPT44" s="212"/>
      <c r="UPU44" s="212"/>
      <c r="UPV44" s="212"/>
      <c r="UPW44" s="212"/>
      <c r="UPX44" s="212"/>
      <c r="UPY44" s="212"/>
      <c r="UPZ44" s="212"/>
      <c r="UQA44" s="212"/>
      <c r="UQB44" s="212"/>
      <c r="UQC44" s="212"/>
      <c r="UQD44" s="212"/>
      <c r="UQE44" s="212"/>
      <c r="UQF44" s="212"/>
      <c r="UQG44" s="212"/>
      <c r="UQH44" s="212"/>
      <c r="UQI44" s="212"/>
      <c r="UQJ44" s="212"/>
      <c r="UQK44" s="212"/>
      <c r="UQL44" s="212"/>
      <c r="UQM44" s="212"/>
      <c r="UQN44" s="212"/>
      <c r="UQO44" s="212"/>
      <c r="UQP44" s="212"/>
      <c r="UQQ44" s="212"/>
      <c r="UQR44" s="212"/>
      <c r="UQS44" s="212"/>
      <c r="UQT44" s="212"/>
      <c r="UQU44" s="212"/>
      <c r="UQV44" s="212"/>
      <c r="UQW44" s="212"/>
      <c r="UQX44" s="212"/>
      <c r="UQY44" s="212"/>
      <c r="UQZ44" s="212"/>
      <c r="URA44" s="212"/>
      <c r="URB44" s="212"/>
      <c r="URC44" s="212"/>
      <c r="URD44" s="212"/>
      <c r="URE44" s="212"/>
      <c r="URF44" s="212"/>
      <c r="URG44" s="212"/>
      <c r="URH44" s="212"/>
      <c r="URI44" s="212"/>
      <c r="URJ44" s="212"/>
      <c r="URK44" s="212"/>
      <c r="URL44" s="212"/>
      <c r="URM44" s="212"/>
      <c r="URN44" s="212"/>
      <c r="URO44" s="212"/>
      <c r="URP44" s="212"/>
      <c r="URQ44" s="212"/>
      <c r="URR44" s="212"/>
      <c r="URS44" s="212"/>
      <c r="URT44" s="212"/>
      <c r="URU44" s="212"/>
      <c r="URV44" s="212"/>
      <c r="URW44" s="212"/>
      <c r="URX44" s="212"/>
      <c r="URY44" s="212"/>
      <c r="URZ44" s="212"/>
      <c r="USA44" s="212"/>
      <c r="USB44" s="212"/>
      <c r="USC44" s="212"/>
      <c r="USD44" s="212"/>
      <c r="USE44" s="212"/>
      <c r="USF44" s="212"/>
      <c r="USG44" s="212"/>
      <c r="USH44" s="212"/>
      <c r="USI44" s="212"/>
      <c r="USJ44" s="212"/>
      <c r="USK44" s="212"/>
      <c r="USL44" s="212"/>
      <c r="USM44" s="212"/>
      <c r="USN44" s="212"/>
      <c r="USO44" s="212"/>
      <c r="USP44" s="212"/>
      <c r="USQ44" s="212"/>
      <c r="USR44" s="212"/>
      <c r="USS44" s="212"/>
      <c r="UST44" s="212"/>
      <c r="USU44" s="212"/>
      <c r="USV44" s="212"/>
      <c r="USW44" s="212"/>
      <c r="USX44" s="212"/>
      <c r="USY44" s="212"/>
      <c r="USZ44" s="212"/>
      <c r="UTA44" s="212"/>
      <c r="UTB44" s="212"/>
      <c r="UTC44" s="212"/>
      <c r="UTD44" s="212"/>
      <c r="UTE44" s="212"/>
      <c r="UTF44" s="212"/>
      <c r="UTG44" s="212"/>
      <c r="UTH44" s="212"/>
      <c r="UTI44" s="212"/>
      <c r="UTJ44" s="212"/>
      <c r="UTK44" s="212"/>
      <c r="UTL44" s="212"/>
      <c r="UTM44" s="212"/>
      <c r="UTN44" s="212"/>
      <c r="UTO44" s="212"/>
      <c r="UTP44" s="212"/>
      <c r="UTQ44" s="212"/>
      <c r="UTR44" s="212"/>
      <c r="UTS44" s="212"/>
      <c r="UTT44" s="212"/>
      <c r="UTU44" s="212"/>
      <c r="UTV44" s="212"/>
      <c r="UTW44" s="212"/>
      <c r="UTX44" s="212"/>
      <c r="UTY44" s="212"/>
      <c r="UTZ44" s="212"/>
      <c r="UUA44" s="212"/>
      <c r="UUB44" s="212"/>
      <c r="UUC44" s="212"/>
      <c r="UUD44" s="212"/>
      <c r="UUE44" s="212"/>
      <c r="UUF44" s="212"/>
      <c r="UUG44" s="212"/>
      <c r="UUH44" s="212"/>
      <c r="UUI44" s="212"/>
      <c r="UUJ44" s="212"/>
      <c r="UUK44" s="212"/>
      <c r="UUL44" s="212"/>
      <c r="UUM44" s="212"/>
      <c r="UUN44" s="212"/>
      <c r="UUO44" s="212"/>
      <c r="UUP44" s="212"/>
      <c r="UUQ44" s="212"/>
      <c r="UUR44" s="212"/>
      <c r="UUS44" s="212"/>
      <c r="UUT44" s="212"/>
      <c r="UUU44" s="212"/>
      <c r="UUV44" s="212"/>
      <c r="UUW44" s="212"/>
      <c r="UUX44" s="212"/>
      <c r="UUY44" s="212"/>
      <c r="UUZ44" s="212"/>
      <c r="UVA44" s="212"/>
      <c r="UVB44" s="212"/>
      <c r="UVC44" s="212"/>
      <c r="UVD44" s="212"/>
      <c r="UVE44" s="212"/>
      <c r="UVF44" s="212"/>
      <c r="UVG44" s="212"/>
      <c r="UVH44" s="212"/>
      <c r="UVI44" s="212"/>
      <c r="UVJ44" s="212"/>
      <c r="UVK44" s="212"/>
      <c r="UVL44" s="212"/>
      <c r="UVM44" s="212"/>
      <c r="UVN44" s="212"/>
      <c r="UVO44" s="212"/>
      <c r="UVP44" s="212"/>
      <c r="UVQ44" s="212"/>
      <c r="UVR44" s="212"/>
      <c r="UVS44" s="212"/>
      <c r="UVT44" s="212"/>
      <c r="UVU44" s="212"/>
      <c r="UVV44" s="212"/>
      <c r="UVW44" s="212"/>
      <c r="UVX44" s="212"/>
      <c r="UVY44" s="212"/>
      <c r="UVZ44" s="212"/>
      <c r="UWA44" s="212"/>
      <c r="UWB44" s="212"/>
      <c r="UWC44" s="212"/>
      <c r="UWD44" s="212"/>
      <c r="UWE44" s="212"/>
      <c r="UWF44" s="212"/>
      <c r="UWG44" s="212"/>
      <c r="UWH44" s="212"/>
      <c r="UWI44" s="212"/>
      <c r="UWJ44" s="212"/>
      <c r="UWK44" s="212"/>
      <c r="UWL44" s="212"/>
      <c r="UWM44" s="212"/>
      <c r="UWN44" s="212"/>
      <c r="UWO44" s="212"/>
      <c r="UWP44" s="212"/>
      <c r="UWQ44" s="212"/>
      <c r="UWR44" s="212"/>
      <c r="UWS44" s="212"/>
      <c r="UWT44" s="212"/>
      <c r="UWU44" s="212"/>
      <c r="UWV44" s="212"/>
      <c r="UWW44" s="212"/>
      <c r="UWX44" s="212"/>
      <c r="UWY44" s="212"/>
      <c r="UWZ44" s="212"/>
      <c r="UXA44" s="212"/>
      <c r="UXB44" s="212"/>
      <c r="UXC44" s="212"/>
      <c r="UXD44" s="212"/>
      <c r="UXE44" s="212"/>
      <c r="UXF44" s="212"/>
      <c r="UXG44" s="212"/>
      <c r="UXH44" s="212"/>
      <c r="UXI44" s="212"/>
      <c r="UXJ44" s="212"/>
      <c r="UXK44" s="212"/>
      <c r="UXL44" s="212"/>
      <c r="UXM44" s="212"/>
      <c r="UXN44" s="212"/>
      <c r="UXO44" s="212"/>
      <c r="UXP44" s="212"/>
      <c r="UXQ44" s="212"/>
      <c r="UXR44" s="212"/>
      <c r="UXS44" s="212"/>
      <c r="UXT44" s="212"/>
      <c r="UXU44" s="212"/>
      <c r="UXV44" s="212"/>
      <c r="UXW44" s="212"/>
      <c r="UXX44" s="212"/>
      <c r="UXY44" s="212"/>
      <c r="UXZ44" s="212"/>
      <c r="UYA44" s="212"/>
      <c r="UYB44" s="212"/>
      <c r="UYC44" s="212"/>
      <c r="UYD44" s="212"/>
      <c r="UYE44" s="212"/>
      <c r="UYF44" s="212"/>
      <c r="UYG44" s="212"/>
      <c r="UYH44" s="212"/>
      <c r="UYI44" s="212"/>
      <c r="UYJ44" s="212"/>
      <c r="UYK44" s="212"/>
      <c r="UYL44" s="212"/>
      <c r="UYM44" s="212"/>
      <c r="UYN44" s="212"/>
      <c r="UYO44" s="212"/>
      <c r="UYP44" s="212"/>
      <c r="UYQ44" s="212"/>
      <c r="UYR44" s="212"/>
      <c r="UYS44" s="212"/>
      <c r="UYT44" s="212"/>
      <c r="UYU44" s="212"/>
      <c r="UYV44" s="212"/>
      <c r="UYW44" s="212"/>
      <c r="UYX44" s="212"/>
      <c r="UYY44" s="212"/>
      <c r="UYZ44" s="212"/>
      <c r="UZA44" s="212"/>
      <c r="UZB44" s="212"/>
      <c r="UZC44" s="212"/>
      <c r="UZD44" s="212"/>
      <c r="UZE44" s="212"/>
      <c r="UZF44" s="212"/>
      <c r="UZG44" s="212"/>
      <c r="UZH44" s="212"/>
      <c r="UZI44" s="212"/>
      <c r="UZJ44" s="212"/>
      <c r="UZK44" s="212"/>
      <c r="UZL44" s="212"/>
      <c r="UZM44" s="212"/>
      <c r="UZN44" s="212"/>
      <c r="UZO44" s="212"/>
      <c r="UZP44" s="212"/>
      <c r="UZQ44" s="212"/>
      <c r="UZR44" s="212"/>
      <c r="UZS44" s="212"/>
      <c r="UZT44" s="212"/>
      <c r="UZU44" s="212"/>
      <c r="UZV44" s="212"/>
      <c r="UZW44" s="212"/>
      <c r="UZX44" s="212"/>
      <c r="UZY44" s="212"/>
      <c r="UZZ44" s="212"/>
      <c r="VAA44" s="212"/>
      <c r="VAB44" s="212"/>
      <c r="VAC44" s="212"/>
      <c r="VAD44" s="212"/>
      <c r="VAE44" s="212"/>
      <c r="VAF44" s="212"/>
      <c r="VAG44" s="212"/>
      <c r="VAH44" s="212"/>
      <c r="VAI44" s="212"/>
      <c r="VAJ44" s="212"/>
      <c r="VAK44" s="212"/>
      <c r="VAL44" s="212"/>
      <c r="VAM44" s="212"/>
      <c r="VAN44" s="212"/>
      <c r="VAO44" s="212"/>
      <c r="VAP44" s="212"/>
      <c r="VAQ44" s="212"/>
      <c r="VAR44" s="212"/>
      <c r="VAS44" s="212"/>
      <c r="VAT44" s="212"/>
      <c r="VAU44" s="212"/>
      <c r="VAV44" s="212"/>
      <c r="VAW44" s="212"/>
      <c r="VAX44" s="212"/>
      <c r="VAY44" s="212"/>
      <c r="VAZ44" s="212"/>
      <c r="VBA44" s="212"/>
      <c r="VBB44" s="212"/>
      <c r="VBC44" s="212"/>
      <c r="VBD44" s="212"/>
      <c r="VBE44" s="212"/>
      <c r="VBF44" s="212"/>
      <c r="VBG44" s="212"/>
      <c r="VBH44" s="212"/>
      <c r="VBI44" s="212"/>
      <c r="VBJ44" s="212"/>
      <c r="VBK44" s="212"/>
      <c r="VBL44" s="212"/>
      <c r="VBM44" s="212"/>
      <c r="VBN44" s="212"/>
      <c r="VBO44" s="212"/>
      <c r="VBP44" s="212"/>
      <c r="VBQ44" s="212"/>
      <c r="VBR44" s="212"/>
      <c r="VBS44" s="212"/>
      <c r="VBT44" s="212"/>
      <c r="VBU44" s="212"/>
      <c r="VBV44" s="212"/>
      <c r="VBW44" s="212"/>
      <c r="VBX44" s="212"/>
      <c r="VBY44" s="212"/>
      <c r="VBZ44" s="212"/>
      <c r="VCA44" s="212"/>
      <c r="VCB44" s="212"/>
      <c r="VCC44" s="212"/>
      <c r="VCD44" s="212"/>
      <c r="VCE44" s="212"/>
      <c r="VCF44" s="212"/>
      <c r="VCG44" s="212"/>
      <c r="VCH44" s="212"/>
      <c r="VCI44" s="212"/>
      <c r="VCJ44" s="212"/>
      <c r="VCK44" s="212"/>
      <c r="VCL44" s="212"/>
      <c r="VCM44" s="212"/>
      <c r="VCN44" s="212"/>
      <c r="VCO44" s="212"/>
      <c r="VCP44" s="212"/>
      <c r="VCQ44" s="212"/>
      <c r="VCR44" s="212"/>
      <c r="VCS44" s="212"/>
      <c r="VCT44" s="212"/>
      <c r="VCU44" s="212"/>
      <c r="VCV44" s="212"/>
      <c r="VCW44" s="212"/>
      <c r="VCX44" s="212"/>
      <c r="VCY44" s="212"/>
      <c r="VCZ44" s="212"/>
      <c r="VDA44" s="212"/>
      <c r="VDB44" s="212"/>
      <c r="VDC44" s="212"/>
      <c r="VDD44" s="212"/>
      <c r="VDE44" s="212"/>
      <c r="VDF44" s="212"/>
      <c r="VDG44" s="212"/>
      <c r="VDH44" s="212"/>
      <c r="VDI44" s="212"/>
      <c r="VDJ44" s="212"/>
      <c r="VDK44" s="212"/>
      <c r="VDL44" s="212"/>
      <c r="VDM44" s="212"/>
      <c r="VDN44" s="212"/>
      <c r="VDO44" s="212"/>
      <c r="VDP44" s="212"/>
      <c r="VDQ44" s="212"/>
      <c r="VDR44" s="212"/>
      <c r="VDS44" s="212"/>
      <c r="VDT44" s="212"/>
      <c r="VDU44" s="212"/>
      <c r="VDV44" s="212"/>
      <c r="VDW44" s="212"/>
      <c r="VDX44" s="212"/>
      <c r="VDY44" s="212"/>
      <c r="VDZ44" s="212"/>
      <c r="VEA44" s="212"/>
      <c r="VEB44" s="212"/>
      <c r="VEC44" s="212"/>
      <c r="VED44" s="212"/>
      <c r="VEE44" s="212"/>
      <c r="VEF44" s="212"/>
      <c r="VEG44" s="212"/>
      <c r="VEH44" s="212"/>
      <c r="VEI44" s="212"/>
      <c r="VEJ44" s="212"/>
      <c r="VEK44" s="212"/>
      <c r="VEL44" s="212"/>
      <c r="VEM44" s="212"/>
      <c r="VEN44" s="212"/>
      <c r="VEO44" s="212"/>
      <c r="VEP44" s="212"/>
      <c r="VEQ44" s="212"/>
      <c r="VER44" s="212"/>
      <c r="VES44" s="212"/>
      <c r="VET44" s="212"/>
      <c r="VEU44" s="212"/>
      <c r="VEV44" s="212"/>
      <c r="VEW44" s="212"/>
      <c r="VEX44" s="212"/>
      <c r="VEY44" s="212"/>
      <c r="VEZ44" s="212"/>
      <c r="VFA44" s="212"/>
      <c r="VFB44" s="212"/>
      <c r="VFC44" s="212"/>
      <c r="VFD44" s="212"/>
      <c r="VFE44" s="212"/>
      <c r="VFF44" s="212"/>
      <c r="VFG44" s="212"/>
      <c r="VFH44" s="212"/>
      <c r="VFI44" s="212"/>
      <c r="VFJ44" s="212"/>
      <c r="VFK44" s="212"/>
      <c r="VFL44" s="212"/>
      <c r="VFM44" s="212"/>
      <c r="VFN44" s="212"/>
      <c r="VFO44" s="212"/>
      <c r="VFP44" s="212"/>
      <c r="VFQ44" s="212"/>
      <c r="VFR44" s="212"/>
      <c r="VFS44" s="212"/>
      <c r="VFT44" s="212"/>
      <c r="VFU44" s="212"/>
      <c r="VFV44" s="212"/>
      <c r="VFW44" s="212"/>
      <c r="VFX44" s="212"/>
      <c r="VFY44" s="212"/>
      <c r="VFZ44" s="212"/>
      <c r="VGA44" s="212"/>
      <c r="VGB44" s="212"/>
      <c r="VGC44" s="212"/>
      <c r="VGD44" s="212"/>
      <c r="VGE44" s="212"/>
      <c r="VGF44" s="212"/>
      <c r="VGG44" s="212"/>
      <c r="VGH44" s="212"/>
      <c r="VGI44" s="212"/>
      <c r="VGJ44" s="212"/>
      <c r="VGK44" s="212"/>
      <c r="VGL44" s="212"/>
      <c r="VGM44" s="212"/>
      <c r="VGN44" s="212"/>
      <c r="VGO44" s="212"/>
      <c r="VGP44" s="212"/>
      <c r="VGQ44" s="212"/>
      <c r="VGR44" s="212"/>
      <c r="VGS44" s="212"/>
      <c r="VGT44" s="212"/>
      <c r="VGU44" s="212"/>
      <c r="VGV44" s="212"/>
      <c r="VGW44" s="212"/>
      <c r="VGX44" s="212"/>
      <c r="VGY44" s="212"/>
      <c r="VGZ44" s="212"/>
      <c r="VHA44" s="212"/>
      <c r="VHB44" s="212"/>
      <c r="VHC44" s="212"/>
      <c r="VHD44" s="212"/>
      <c r="VHE44" s="212"/>
      <c r="VHF44" s="212"/>
      <c r="VHG44" s="212"/>
      <c r="VHH44" s="212"/>
      <c r="VHI44" s="212"/>
      <c r="VHJ44" s="212"/>
      <c r="VHK44" s="212"/>
      <c r="VHL44" s="212"/>
      <c r="VHM44" s="212"/>
      <c r="VHN44" s="212"/>
      <c r="VHO44" s="212"/>
      <c r="VHP44" s="212"/>
      <c r="VHQ44" s="212"/>
      <c r="VHR44" s="212"/>
      <c r="VHS44" s="212"/>
      <c r="VHT44" s="212"/>
      <c r="VHU44" s="212"/>
      <c r="VHV44" s="212"/>
      <c r="VHW44" s="212"/>
      <c r="VHX44" s="212"/>
      <c r="VHY44" s="212"/>
      <c r="VHZ44" s="212"/>
      <c r="VIA44" s="212"/>
      <c r="VIB44" s="212"/>
      <c r="VIC44" s="212"/>
      <c r="VID44" s="212"/>
      <c r="VIE44" s="212"/>
      <c r="VIF44" s="212"/>
      <c r="VIG44" s="212"/>
      <c r="VIH44" s="212"/>
      <c r="VII44" s="212"/>
      <c r="VIJ44" s="212"/>
      <c r="VIK44" s="212"/>
      <c r="VIL44" s="212"/>
      <c r="VIM44" s="212"/>
      <c r="VIN44" s="212"/>
      <c r="VIO44" s="212"/>
      <c r="VIP44" s="212"/>
      <c r="VIQ44" s="212"/>
      <c r="VIR44" s="212"/>
      <c r="VIS44" s="212"/>
      <c r="VIT44" s="212"/>
      <c r="VIU44" s="212"/>
      <c r="VIV44" s="212"/>
      <c r="VIW44" s="212"/>
      <c r="VIX44" s="212"/>
      <c r="VIY44" s="212"/>
      <c r="VIZ44" s="212"/>
      <c r="VJA44" s="212"/>
      <c r="VJB44" s="212"/>
      <c r="VJC44" s="212"/>
      <c r="VJD44" s="212"/>
      <c r="VJE44" s="212"/>
      <c r="VJF44" s="212"/>
      <c r="VJG44" s="212"/>
      <c r="VJH44" s="212"/>
      <c r="VJI44" s="212"/>
      <c r="VJJ44" s="212"/>
      <c r="VJK44" s="212"/>
      <c r="VJL44" s="212"/>
      <c r="VJM44" s="212"/>
      <c r="VJN44" s="212"/>
      <c r="VJO44" s="212"/>
      <c r="VJP44" s="212"/>
      <c r="VJQ44" s="212"/>
      <c r="VJR44" s="212"/>
      <c r="VJS44" s="212"/>
      <c r="VJT44" s="212"/>
      <c r="VJU44" s="212"/>
      <c r="VJV44" s="212"/>
      <c r="VJW44" s="212"/>
      <c r="VJX44" s="212"/>
      <c r="VJY44" s="212"/>
      <c r="VJZ44" s="212"/>
      <c r="VKA44" s="212"/>
      <c r="VKB44" s="212"/>
      <c r="VKC44" s="212"/>
      <c r="VKD44" s="212"/>
      <c r="VKE44" s="212"/>
      <c r="VKF44" s="212"/>
      <c r="VKG44" s="212"/>
      <c r="VKH44" s="212"/>
      <c r="VKI44" s="212"/>
      <c r="VKJ44" s="212"/>
      <c r="VKK44" s="212"/>
      <c r="VKL44" s="212"/>
      <c r="VKM44" s="212"/>
      <c r="VKN44" s="212"/>
      <c r="VKO44" s="212"/>
      <c r="VKP44" s="212"/>
      <c r="VKQ44" s="212"/>
      <c r="VKR44" s="212"/>
      <c r="VKS44" s="212"/>
      <c r="VKT44" s="212"/>
      <c r="VKU44" s="212"/>
      <c r="VKV44" s="212"/>
      <c r="VKW44" s="212"/>
      <c r="VKX44" s="212"/>
      <c r="VKY44" s="212"/>
      <c r="VKZ44" s="212"/>
      <c r="VLA44" s="212"/>
      <c r="VLB44" s="212"/>
      <c r="VLC44" s="212"/>
      <c r="VLD44" s="212"/>
      <c r="VLE44" s="212"/>
      <c r="VLF44" s="212"/>
      <c r="VLG44" s="212"/>
      <c r="VLH44" s="212"/>
      <c r="VLI44" s="212"/>
      <c r="VLJ44" s="212"/>
      <c r="VLK44" s="212"/>
      <c r="VLL44" s="212"/>
      <c r="VLM44" s="212"/>
      <c r="VLN44" s="212"/>
      <c r="VLO44" s="212"/>
      <c r="VLP44" s="212"/>
      <c r="VLQ44" s="212"/>
      <c r="VLR44" s="212"/>
      <c r="VLS44" s="212"/>
      <c r="VLT44" s="212"/>
      <c r="VLU44" s="212"/>
      <c r="VLV44" s="212"/>
      <c r="VLW44" s="212"/>
      <c r="VLX44" s="212"/>
      <c r="VLY44" s="212"/>
      <c r="VLZ44" s="212"/>
      <c r="VMA44" s="212"/>
      <c r="VMB44" s="212"/>
      <c r="VMC44" s="212"/>
      <c r="VMD44" s="212"/>
      <c r="VME44" s="212"/>
      <c r="VMF44" s="212"/>
      <c r="VMG44" s="212"/>
      <c r="VMH44" s="212"/>
      <c r="VMI44" s="212"/>
      <c r="VMJ44" s="212"/>
      <c r="VMK44" s="212"/>
      <c r="VML44" s="212"/>
      <c r="VMM44" s="212"/>
      <c r="VMN44" s="212"/>
      <c r="VMO44" s="212"/>
      <c r="VMP44" s="212"/>
      <c r="VMQ44" s="212"/>
      <c r="VMR44" s="212"/>
      <c r="VMS44" s="212"/>
      <c r="VMT44" s="212"/>
      <c r="VMU44" s="212"/>
      <c r="VMV44" s="212"/>
      <c r="VMW44" s="212"/>
      <c r="VMX44" s="212"/>
      <c r="VMY44" s="212"/>
      <c r="VMZ44" s="212"/>
      <c r="VNA44" s="212"/>
      <c r="VNB44" s="212"/>
      <c r="VNC44" s="212"/>
      <c r="VND44" s="212"/>
      <c r="VNE44" s="212"/>
      <c r="VNF44" s="212"/>
      <c r="VNG44" s="212"/>
      <c r="VNH44" s="212"/>
      <c r="VNI44" s="212"/>
      <c r="VNJ44" s="212"/>
      <c r="VNK44" s="212"/>
      <c r="VNL44" s="212"/>
      <c r="VNM44" s="212"/>
      <c r="VNN44" s="212"/>
      <c r="VNO44" s="212"/>
      <c r="VNP44" s="212"/>
      <c r="VNQ44" s="212"/>
      <c r="VNR44" s="212"/>
      <c r="VNS44" s="212"/>
      <c r="VNT44" s="212"/>
      <c r="VNU44" s="212"/>
      <c r="VNV44" s="212"/>
      <c r="VNW44" s="212"/>
      <c r="VNX44" s="212"/>
      <c r="VNY44" s="212"/>
      <c r="VNZ44" s="212"/>
      <c r="VOA44" s="212"/>
      <c r="VOB44" s="212"/>
      <c r="VOC44" s="212"/>
      <c r="VOD44" s="212"/>
      <c r="VOE44" s="212"/>
      <c r="VOF44" s="212"/>
      <c r="VOG44" s="212"/>
      <c r="VOH44" s="212"/>
      <c r="VOI44" s="212"/>
      <c r="VOJ44" s="212"/>
      <c r="VOK44" s="212"/>
      <c r="VOL44" s="212"/>
      <c r="VOM44" s="212"/>
      <c r="VON44" s="212"/>
      <c r="VOO44" s="212"/>
      <c r="VOP44" s="212"/>
      <c r="VOQ44" s="212"/>
      <c r="VOR44" s="212"/>
      <c r="VOS44" s="212"/>
      <c r="VOT44" s="212"/>
      <c r="VOU44" s="212"/>
      <c r="VOV44" s="212"/>
      <c r="VOW44" s="212"/>
      <c r="VOX44" s="212"/>
      <c r="VOY44" s="212"/>
      <c r="VOZ44" s="212"/>
      <c r="VPA44" s="212"/>
      <c r="VPB44" s="212"/>
      <c r="VPC44" s="212"/>
      <c r="VPD44" s="212"/>
      <c r="VPE44" s="212"/>
      <c r="VPF44" s="212"/>
      <c r="VPG44" s="212"/>
      <c r="VPH44" s="212"/>
      <c r="VPI44" s="212"/>
      <c r="VPJ44" s="212"/>
      <c r="VPK44" s="212"/>
      <c r="VPL44" s="212"/>
      <c r="VPM44" s="212"/>
      <c r="VPN44" s="212"/>
      <c r="VPO44" s="212"/>
      <c r="VPP44" s="212"/>
      <c r="VPQ44" s="212"/>
      <c r="VPR44" s="212"/>
      <c r="VPS44" s="212"/>
      <c r="VPT44" s="212"/>
      <c r="VPU44" s="212"/>
      <c r="VPV44" s="212"/>
      <c r="VPW44" s="212"/>
      <c r="VPX44" s="212"/>
      <c r="VPY44" s="212"/>
      <c r="VPZ44" s="212"/>
      <c r="VQA44" s="212"/>
      <c r="VQB44" s="212"/>
      <c r="VQC44" s="212"/>
      <c r="VQD44" s="212"/>
      <c r="VQE44" s="212"/>
      <c r="VQF44" s="212"/>
      <c r="VQG44" s="212"/>
      <c r="VQH44" s="212"/>
      <c r="VQI44" s="212"/>
      <c r="VQJ44" s="212"/>
      <c r="VQK44" s="212"/>
      <c r="VQL44" s="212"/>
      <c r="VQM44" s="212"/>
      <c r="VQN44" s="212"/>
      <c r="VQO44" s="212"/>
      <c r="VQP44" s="212"/>
      <c r="VQQ44" s="212"/>
      <c r="VQR44" s="212"/>
      <c r="VQS44" s="212"/>
      <c r="VQT44" s="212"/>
      <c r="VQU44" s="212"/>
      <c r="VQV44" s="212"/>
      <c r="VQW44" s="212"/>
      <c r="VQX44" s="212"/>
      <c r="VQY44" s="212"/>
      <c r="VQZ44" s="212"/>
      <c r="VRA44" s="212"/>
      <c r="VRB44" s="212"/>
      <c r="VRC44" s="212"/>
      <c r="VRD44" s="212"/>
      <c r="VRE44" s="212"/>
      <c r="VRF44" s="212"/>
      <c r="VRG44" s="212"/>
      <c r="VRH44" s="212"/>
      <c r="VRI44" s="212"/>
      <c r="VRJ44" s="212"/>
      <c r="VRK44" s="212"/>
      <c r="VRL44" s="212"/>
      <c r="VRM44" s="212"/>
      <c r="VRN44" s="212"/>
      <c r="VRO44" s="212"/>
      <c r="VRP44" s="212"/>
      <c r="VRQ44" s="212"/>
      <c r="VRR44" s="212"/>
      <c r="VRS44" s="212"/>
      <c r="VRT44" s="212"/>
      <c r="VRU44" s="212"/>
      <c r="VRV44" s="212"/>
      <c r="VRW44" s="212"/>
      <c r="VRX44" s="212"/>
      <c r="VRY44" s="212"/>
      <c r="VRZ44" s="212"/>
      <c r="VSA44" s="212"/>
      <c r="VSB44" s="212"/>
      <c r="VSC44" s="212"/>
      <c r="VSD44" s="212"/>
      <c r="VSE44" s="212"/>
      <c r="VSF44" s="212"/>
      <c r="VSG44" s="212"/>
      <c r="VSH44" s="212"/>
      <c r="VSI44" s="212"/>
      <c r="VSJ44" s="212"/>
      <c r="VSK44" s="212"/>
      <c r="VSL44" s="212"/>
      <c r="VSM44" s="212"/>
      <c r="VSN44" s="212"/>
      <c r="VSO44" s="212"/>
      <c r="VSP44" s="212"/>
      <c r="VSQ44" s="212"/>
      <c r="VSR44" s="212"/>
      <c r="VSS44" s="212"/>
      <c r="VST44" s="212"/>
      <c r="VSU44" s="212"/>
      <c r="VSV44" s="212"/>
      <c r="VSW44" s="212"/>
      <c r="VSX44" s="212"/>
      <c r="VSY44" s="212"/>
      <c r="VSZ44" s="212"/>
      <c r="VTA44" s="212"/>
      <c r="VTB44" s="212"/>
      <c r="VTC44" s="212"/>
      <c r="VTD44" s="212"/>
      <c r="VTE44" s="212"/>
      <c r="VTF44" s="212"/>
      <c r="VTG44" s="212"/>
      <c r="VTH44" s="212"/>
      <c r="VTI44" s="212"/>
      <c r="VTJ44" s="212"/>
      <c r="VTK44" s="212"/>
      <c r="VTL44" s="212"/>
      <c r="VTM44" s="212"/>
      <c r="VTN44" s="212"/>
      <c r="VTO44" s="212"/>
      <c r="VTP44" s="212"/>
      <c r="VTQ44" s="212"/>
      <c r="VTR44" s="212"/>
      <c r="VTS44" s="212"/>
      <c r="VTT44" s="212"/>
      <c r="VTU44" s="212"/>
      <c r="VTV44" s="212"/>
      <c r="VTW44" s="212"/>
      <c r="VTX44" s="212"/>
      <c r="VTY44" s="212"/>
      <c r="VTZ44" s="212"/>
      <c r="VUA44" s="212"/>
      <c r="VUB44" s="212"/>
      <c r="VUC44" s="212"/>
      <c r="VUD44" s="212"/>
      <c r="VUE44" s="212"/>
      <c r="VUF44" s="212"/>
      <c r="VUG44" s="212"/>
      <c r="VUH44" s="212"/>
      <c r="VUI44" s="212"/>
      <c r="VUJ44" s="212"/>
      <c r="VUK44" s="212"/>
      <c r="VUL44" s="212"/>
      <c r="VUM44" s="212"/>
      <c r="VUN44" s="212"/>
      <c r="VUO44" s="212"/>
      <c r="VUP44" s="212"/>
      <c r="VUQ44" s="212"/>
      <c r="VUR44" s="212"/>
      <c r="VUS44" s="212"/>
      <c r="VUT44" s="212"/>
      <c r="VUU44" s="212"/>
      <c r="VUV44" s="212"/>
      <c r="VUW44" s="212"/>
      <c r="VUX44" s="212"/>
      <c r="VUY44" s="212"/>
      <c r="VUZ44" s="212"/>
      <c r="VVA44" s="212"/>
      <c r="VVB44" s="212"/>
      <c r="VVC44" s="212"/>
      <c r="VVD44" s="212"/>
      <c r="VVE44" s="212"/>
      <c r="VVF44" s="212"/>
      <c r="VVG44" s="212"/>
      <c r="VVH44" s="212"/>
      <c r="VVI44" s="212"/>
      <c r="VVJ44" s="212"/>
      <c r="VVK44" s="212"/>
      <c r="VVL44" s="212"/>
      <c r="VVM44" s="212"/>
      <c r="VVN44" s="212"/>
      <c r="VVO44" s="212"/>
      <c r="VVP44" s="212"/>
      <c r="VVQ44" s="212"/>
      <c r="VVR44" s="212"/>
      <c r="VVS44" s="212"/>
      <c r="VVT44" s="212"/>
      <c r="VVU44" s="212"/>
      <c r="VVV44" s="212"/>
      <c r="VVW44" s="212"/>
      <c r="VVX44" s="212"/>
      <c r="VVY44" s="212"/>
      <c r="VVZ44" s="212"/>
      <c r="VWA44" s="212"/>
      <c r="VWB44" s="212"/>
      <c r="VWC44" s="212"/>
      <c r="VWD44" s="212"/>
      <c r="VWE44" s="212"/>
      <c r="VWF44" s="212"/>
      <c r="VWG44" s="212"/>
      <c r="VWH44" s="212"/>
      <c r="VWI44" s="212"/>
      <c r="VWJ44" s="212"/>
      <c r="VWK44" s="212"/>
      <c r="VWL44" s="212"/>
      <c r="VWM44" s="212"/>
      <c r="VWN44" s="212"/>
      <c r="VWO44" s="212"/>
      <c r="VWP44" s="212"/>
      <c r="VWQ44" s="212"/>
      <c r="VWR44" s="212"/>
      <c r="VWS44" s="212"/>
      <c r="VWT44" s="212"/>
      <c r="VWU44" s="212"/>
      <c r="VWV44" s="212"/>
      <c r="VWW44" s="212"/>
      <c r="VWX44" s="212"/>
      <c r="VWY44" s="212"/>
      <c r="VWZ44" s="212"/>
      <c r="VXA44" s="212"/>
      <c r="VXB44" s="212"/>
      <c r="VXC44" s="212"/>
      <c r="VXD44" s="212"/>
      <c r="VXE44" s="212"/>
      <c r="VXF44" s="212"/>
      <c r="VXG44" s="212"/>
      <c r="VXH44" s="212"/>
      <c r="VXI44" s="212"/>
      <c r="VXJ44" s="212"/>
      <c r="VXK44" s="212"/>
      <c r="VXL44" s="212"/>
      <c r="VXM44" s="212"/>
      <c r="VXN44" s="212"/>
      <c r="VXO44" s="212"/>
      <c r="VXP44" s="212"/>
      <c r="VXQ44" s="212"/>
      <c r="VXR44" s="212"/>
      <c r="VXS44" s="212"/>
      <c r="VXT44" s="212"/>
      <c r="VXU44" s="212"/>
      <c r="VXV44" s="212"/>
      <c r="VXW44" s="212"/>
      <c r="VXX44" s="212"/>
      <c r="VXY44" s="212"/>
      <c r="VXZ44" s="212"/>
      <c r="VYA44" s="212"/>
      <c r="VYB44" s="212"/>
      <c r="VYC44" s="212"/>
      <c r="VYD44" s="212"/>
      <c r="VYE44" s="212"/>
      <c r="VYF44" s="212"/>
      <c r="VYG44" s="212"/>
      <c r="VYH44" s="212"/>
      <c r="VYI44" s="212"/>
      <c r="VYJ44" s="212"/>
      <c r="VYK44" s="212"/>
      <c r="VYL44" s="212"/>
      <c r="VYM44" s="212"/>
      <c r="VYN44" s="212"/>
      <c r="VYO44" s="212"/>
      <c r="VYP44" s="212"/>
      <c r="VYQ44" s="212"/>
      <c r="VYR44" s="212"/>
      <c r="VYS44" s="212"/>
      <c r="VYT44" s="212"/>
      <c r="VYU44" s="212"/>
      <c r="VYV44" s="212"/>
      <c r="VYW44" s="212"/>
      <c r="VYX44" s="212"/>
      <c r="VYY44" s="212"/>
      <c r="VYZ44" s="212"/>
      <c r="VZA44" s="212"/>
      <c r="VZB44" s="212"/>
      <c r="VZC44" s="212"/>
      <c r="VZD44" s="212"/>
      <c r="VZE44" s="212"/>
      <c r="VZF44" s="212"/>
      <c r="VZG44" s="212"/>
      <c r="VZH44" s="212"/>
      <c r="VZI44" s="212"/>
      <c r="VZJ44" s="212"/>
      <c r="VZK44" s="212"/>
      <c r="VZL44" s="212"/>
      <c r="VZM44" s="212"/>
      <c r="VZN44" s="212"/>
      <c r="VZO44" s="212"/>
      <c r="VZP44" s="212"/>
      <c r="VZQ44" s="212"/>
      <c r="VZR44" s="212"/>
      <c r="VZS44" s="212"/>
      <c r="VZT44" s="212"/>
      <c r="VZU44" s="212"/>
      <c r="VZV44" s="212"/>
      <c r="VZW44" s="212"/>
      <c r="VZX44" s="212"/>
      <c r="VZY44" s="212"/>
      <c r="VZZ44" s="212"/>
      <c r="WAA44" s="212"/>
      <c r="WAB44" s="212"/>
      <c r="WAC44" s="212"/>
      <c r="WAD44" s="212"/>
      <c r="WAE44" s="212"/>
      <c r="WAF44" s="212"/>
      <c r="WAG44" s="212"/>
      <c r="WAH44" s="212"/>
      <c r="WAI44" s="212"/>
      <c r="WAJ44" s="212"/>
      <c r="WAK44" s="212"/>
      <c r="WAL44" s="212"/>
      <c r="WAM44" s="212"/>
      <c r="WAN44" s="212"/>
      <c r="WAO44" s="212"/>
      <c r="WAP44" s="212"/>
      <c r="WAQ44" s="212"/>
      <c r="WAR44" s="212"/>
      <c r="WAS44" s="212"/>
      <c r="WAT44" s="212"/>
      <c r="WAU44" s="212"/>
      <c r="WAV44" s="212"/>
      <c r="WAW44" s="212"/>
      <c r="WAX44" s="212"/>
      <c r="WAY44" s="212"/>
      <c r="WAZ44" s="212"/>
      <c r="WBA44" s="212"/>
      <c r="WBB44" s="212"/>
      <c r="WBC44" s="212"/>
      <c r="WBD44" s="212"/>
      <c r="WBE44" s="212"/>
      <c r="WBF44" s="212"/>
      <c r="WBG44" s="212"/>
      <c r="WBH44" s="212"/>
      <c r="WBI44" s="212"/>
      <c r="WBJ44" s="212"/>
      <c r="WBK44" s="212"/>
      <c r="WBL44" s="212"/>
      <c r="WBM44" s="212"/>
      <c r="WBN44" s="212"/>
      <c r="WBO44" s="212"/>
      <c r="WBP44" s="212"/>
      <c r="WBQ44" s="212"/>
      <c r="WBR44" s="212"/>
      <c r="WBS44" s="212"/>
      <c r="WBT44" s="212"/>
      <c r="WBU44" s="212"/>
      <c r="WBV44" s="212"/>
      <c r="WBW44" s="212"/>
      <c r="WBX44" s="212"/>
      <c r="WBY44" s="212"/>
      <c r="WBZ44" s="212"/>
      <c r="WCA44" s="212"/>
      <c r="WCB44" s="212"/>
      <c r="WCC44" s="212"/>
      <c r="WCD44" s="212"/>
      <c r="WCE44" s="212"/>
      <c r="WCF44" s="212"/>
      <c r="WCG44" s="212"/>
      <c r="WCH44" s="212"/>
      <c r="WCI44" s="212"/>
      <c r="WCJ44" s="212"/>
      <c r="WCK44" s="212"/>
      <c r="WCL44" s="212"/>
      <c r="WCM44" s="212"/>
      <c r="WCN44" s="212"/>
      <c r="WCO44" s="212"/>
      <c r="WCP44" s="212"/>
      <c r="WCQ44" s="212"/>
      <c r="WCR44" s="212"/>
      <c r="WCS44" s="212"/>
      <c r="WCT44" s="212"/>
      <c r="WCU44" s="212"/>
      <c r="WCV44" s="212"/>
      <c r="WCW44" s="212"/>
      <c r="WCX44" s="212"/>
      <c r="WCY44" s="212"/>
      <c r="WCZ44" s="212"/>
      <c r="WDA44" s="212"/>
      <c r="WDB44" s="212"/>
      <c r="WDC44" s="212"/>
      <c r="WDD44" s="212"/>
      <c r="WDE44" s="212"/>
      <c r="WDF44" s="212"/>
      <c r="WDG44" s="212"/>
      <c r="WDH44" s="212"/>
      <c r="WDI44" s="212"/>
      <c r="WDJ44" s="212"/>
      <c r="WDK44" s="212"/>
      <c r="WDL44" s="212"/>
      <c r="WDM44" s="212"/>
      <c r="WDN44" s="212"/>
      <c r="WDO44" s="212"/>
      <c r="WDP44" s="212"/>
      <c r="WDQ44" s="212"/>
      <c r="WDR44" s="212"/>
      <c r="WDS44" s="212"/>
      <c r="WDT44" s="212"/>
      <c r="WDU44" s="212"/>
      <c r="WDV44" s="212"/>
      <c r="WDW44" s="212"/>
      <c r="WDX44" s="212"/>
      <c r="WDY44" s="212"/>
      <c r="WDZ44" s="212"/>
      <c r="WEA44" s="212"/>
      <c r="WEB44" s="212"/>
      <c r="WEC44" s="212"/>
      <c r="WED44" s="212"/>
      <c r="WEE44" s="212"/>
      <c r="WEF44" s="212"/>
      <c r="WEG44" s="212"/>
      <c r="WEH44" s="212"/>
      <c r="WEI44" s="212"/>
      <c r="WEJ44" s="212"/>
      <c r="WEK44" s="212"/>
      <c r="WEL44" s="212"/>
      <c r="WEM44" s="212"/>
      <c r="WEN44" s="212"/>
      <c r="WEO44" s="212"/>
      <c r="WEP44" s="212"/>
      <c r="WEQ44" s="212"/>
      <c r="WER44" s="212"/>
      <c r="WES44" s="212"/>
      <c r="WET44" s="212"/>
      <c r="WEU44" s="212"/>
      <c r="WEV44" s="212"/>
      <c r="WEW44" s="212"/>
      <c r="WEX44" s="212"/>
      <c r="WEY44" s="212"/>
      <c r="WEZ44" s="212"/>
      <c r="WFA44" s="212"/>
      <c r="WFB44" s="212"/>
      <c r="WFC44" s="212"/>
      <c r="WFD44" s="212"/>
      <c r="WFE44" s="212"/>
      <c r="WFF44" s="212"/>
      <c r="WFG44" s="212"/>
      <c r="WFH44" s="212"/>
      <c r="WFI44" s="212"/>
      <c r="WFJ44" s="212"/>
      <c r="WFK44" s="212"/>
      <c r="WFL44" s="212"/>
      <c r="WFM44" s="212"/>
      <c r="WFN44" s="212"/>
      <c r="WFO44" s="212"/>
      <c r="WFP44" s="212"/>
      <c r="WFQ44" s="212"/>
      <c r="WFR44" s="212"/>
      <c r="WFS44" s="212"/>
      <c r="WFT44" s="212"/>
      <c r="WFU44" s="212"/>
      <c r="WFV44" s="212"/>
      <c r="WFW44" s="212"/>
      <c r="WFX44" s="212"/>
      <c r="WFY44" s="212"/>
      <c r="WFZ44" s="212"/>
      <c r="WGA44" s="212"/>
      <c r="WGB44" s="212"/>
      <c r="WGC44" s="212"/>
      <c r="WGD44" s="212"/>
      <c r="WGE44" s="212"/>
      <c r="WGF44" s="212"/>
      <c r="WGG44" s="212"/>
      <c r="WGH44" s="212"/>
      <c r="WGI44" s="212"/>
      <c r="WGJ44" s="212"/>
      <c r="WGK44" s="212"/>
      <c r="WGL44" s="212"/>
      <c r="WGM44" s="212"/>
      <c r="WGN44" s="212"/>
      <c r="WGO44" s="212"/>
      <c r="WGP44" s="212"/>
      <c r="WGQ44" s="212"/>
      <c r="WGR44" s="212"/>
      <c r="WGS44" s="212"/>
      <c r="WGT44" s="212"/>
      <c r="WGU44" s="212"/>
      <c r="WGV44" s="212"/>
      <c r="WGW44" s="212"/>
      <c r="WGX44" s="212"/>
      <c r="WGY44" s="212"/>
      <c r="WGZ44" s="212"/>
      <c r="WHA44" s="212"/>
      <c r="WHB44" s="212"/>
      <c r="WHC44" s="212"/>
      <c r="WHD44" s="212"/>
      <c r="WHE44" s="212"/>
      <c r="WHF44" s="212"/>
      <c r="WHG44" s="212"/>
      <c r="WHH44" s="212"/>
      <c r="WHI44" s="212"/>
      <c r="WHJ44" s="212"/>
      <c r="WHK44" s="212"/>
      <c r="WHL44" s="212"/>
      <c r="WHM44" s="212"/>
      <c r="WHN44" s="212"/>
      <c r="WHO44" s="212"/>
      <c r="WHP44" s="212"/>
      <c r="WHQ44" s="212"/>
      <c r="WHR44" s="212"/>
      <c r="WHS44" s="212"/>
      <c r="WHT44" s="212"/>
      <c r="WHU44" s="212"/>
      <c r="WHV44" s="212"/>
      <c r="WHW44" s="212"/>
      <c r="WHX44" s="212"/>
      <c r="WHY44" s="212"/>
      <c r="WHZ44" s="212"/>
      <c r="WIA44" s="212"/>
      <c r="WIB44" s="212"/>
      <c r="WIC44" s="212"/>
      <c r="WID44" s="212"/>
      <c r="WIE44" s="212"/>
      <c r="WIF44" s="212"/>
      <c r="WIG44" s="212"/>
      <c r="WIH44" s="212"/>
      <c r="WII44" s="212"/>
      <c r="WIJ44" s="212"/>
      <c r="WIK44" s="212"/>
      <c r="WIL44" s="212"/>
      <c r="WIM44" s="212"/>
      <c r="WIN44" s="212"/>
      <c r="WIO44" s="212"/>
      <c r="WIP44" s="212"/>
      <c r="WIQ44" s="212"/>
      <c r="WIR44" s="212"/>
      <c r="WIS44" s="212"/>
      <c r="WIT44" s="212"/>
      <c r="WIU44" s="212"/>
      <c r="WIV44" s="212"/>
      <c r="WIW44" s="212"/>
      <c r="WIX44" s="212"/>
      <c r="WIY44" s="212"/>
      <c r="WIZ44" s="212"/>
      <c r="WJA44" s="212"/>
      <c r="WJB44" s="212"/>
      <c r="WJC44" s="212"/>
      <c r="WJD44" s="212"/>
      <c r="WJE44" s="212"/>
      <c r="WJF44" s="212"/>
      <c r="WJG44" s="212"/>
      <c r="WJH44" s="212"/>
      <c r="WJI44" s="212"/>
      <c r="WJJ44" s="212"/>
      <c r="WJK44" s="212"/>
      <c r="WJL44" s="212"/>
      <c r="WJM44" s="212"/>
      <c r="WJN44" s="212"/>
      <c r="WJO44" s="212"/>
      <c r="WJP44" s="212"/>
      <c r="WJQ44" s="212"/>
      <c r="WJR44" s="212"/>
      <c r="WJS44" s="212"/>
      <c r="WJT44" s="212"/>
      <c r="WJU44" s="212"/>
      <c r="WJV44" s="212"/>
      <c r="WJW44" s="212"/>
      <c r="WJX44" s="212"/>
      <c r="WJY44" s="212"/>
      <c r="WJZ44" s="212"/>
      <c r="WKA44" s="212"/>
      <c r="WKB44" s="212"/>
      <c r="WKC44" s="212"/>
      <c r="WKD44" s="212"/>
      <c r="WKE44" s="212"/>
      <c r="WKF44" s="212"/>
      <c r="WKG44" s="212"/>
      <c r="WKH44" s="212"/>
      <c r="WKI44" s="212"/>
      <c r="WKJ44" s="212"/>
      <c r="WKK44" s="212"/>
      <c r="WKL44" s="212"/>
      <c r="WKM44" s="212"/>
      <c r="WKN44" s="212"/>
      <c r="WKO44" s="212"/>
      <c r="WKP44" s="212"/>
      <c r="WKQ44" s="212"/>
      <c r="WKR44" s="212"/>
      <c r="WKS44" s="212"/>
      <c r="WKT44" s="212"/>
      <c r="WKU44" s="212"/>
      <c r="WKV44" s="212"/>
      <c r="WKW44" s="212"/>
      <c r="WKX44" s="212"/>
      <c r="WKY44" s="212"/>
      <c r="WKZ44" s="212"/>
      <c r="WLA44" s="212"/>
      <c r="WLB44" s="212"/>
      <c r="WLC44" s="212"/>
      <c r="WLD44" s="212"/>
      <c r="WLE44" s="212"/>
      <c r="WLF44" s="212"/>
      <c r="WLG44" s="212"/>
      <c r="WLH44" s="212"/>
      <c r="WLI44" s="212"/>
      <c r="WLJ44" s="212"/>
      <c r="WLK44" s="212"/>
      <c r="WLL44" s="212"/>
      <c r="WLM44" s="212"/>
      <c r="WLN44" s="212"/>
      <c r="WLO44" s="212"/>
      <c r="WLP44" s="212"/>
      <c r="WLQ44" s="212"/>
      <c r="WLR44" s="212"/>
      <c r="WLS44" s="212"/>
      <c r="WLT44" s="212"/>
      <c r="WLU44" s="212"/>
      <c r="WLV44" s="212"/>
      <c r="WLW44" s="212"/>
      <c r="WLX44" s="212"/>
      <c r="WLY44" s="212"/>
      <c r="WLZ44" s="212"/>
      <c r="WMA44" s="212"/>
      <c r="WMB44" s="212"/>
      <c r="WMC44" s="212"/>
      <c r="WMD44" s="212"/>
      <c r="WME44" s="212"/>
      <c r="WMF44" s="212"/>
      <c r="WMG44" s="212"/>
      <c r="WMH44" s="212"/>
      <c r="WMI44" s="212"/>
      <c r="WMJ44" s="212"/>
      <c r="WMK44" s="212"/>
      <c r="WML44" s="212"/>
      <c r="WMM44" s="212"/>
      <c r="WMN44" s="212"/>
      <c r="WMO44" s="212"/>
      <c r="WMP44" s="212"/>
      <c r="WMQ44" s="212"/>
      <c r="WMR44" s="212"/>
      <c r="WMS44" s="212"/>
      <c r="WMT44" s="212"/>
      <c r="WMU44" s="212"/>
      <c r="WMV44" s="212"/>
      <c r="WMW44" s="212"/>
      <c r="WMX44" s="212"/>
      <c r="WMY44" s="212"/>
      <c r="WMZ44" s="212"/>
      <c r="WNA44" s="212"/>
      <c r="WNB44" s="212"/>
      <c r="WNC44" s="212"/>
      <c r="WND44" s="212"/>
      <c r="WNE44" s="212"/>
      <c r="WNF44" s="212"/>
      <c r="WNG44" s="212"/>
      <c r="WNH44" s="212"/>
      <c r="WNI44" s="212"/>
      <c r="WNJ44" s="212"/>
      <c r="WNK44" s="212"/>
      <c r="WNL44" s="212"/>
      <c r="WNM44" s="212"/>
      <c r="WNN44" s="212"/>
      <c r="WNO44" s="212"/>
      <c r="WNP44" s="212"/>
      <c r="WNQ44" s="212"/>
      <c r="WNR44" s="212"/>
      <c r="WNS44" s="212"/>
      <c r="WNT44" s="212"/>
      <c r="WNU44" s="212"/>
      <c r="WNV44" s="212"/>
      <c r="WNW44" s="212"/>
      <c r="WNX44" s="212"/>
      <c r="WNY44" s="212"/>
      <c r="WNZ44" s="212"/>
      <c r="WOA44" s="212"/>
      <c r="WOB44" s="212"/>
      <c r="WOC44" s="212"/>
      <c r="WOD44" s="212"/>
      <c r="WOE44" s="212"/>
      <c r="WOF44" s="212"/>
      <c r="WOG44" s="212"/>
      <c r="WOH44" s="212"/>
      <c r="WOI44" s="212"/>
      <c r="WOJ44" s="212"/>
      <c r="WOK44" s="212"/>
      <c r="WOL44" s="212"/>
      <c r="WOM44" s="212"/>
      <c r="WON44" s="212"/>
      <c r="WOO44" s="212"/>
      <c r="WOP44" s="212"/>
      <c r="WOQ44" s="212"/>
      <c r="WOR44" s="212"/>
      <c r="WOS44" s="212"/>
      <c r="WOT44" s="212"/>
      <c r="WOU44" s="212"/>
      <c r="WOV44" s="212"/>
      <c r="WOW44" s="212"/>
      <c r="WOX44" s="212"/>
      <c r="WOY44" s="212"/>
      <c r="WOZ44" s="212"/>
      <c r="WPA44" s="212"/>
      <c r="WPB44" s="212"/>
      <c r="WPC44" s="212"/>
      <c r="WPD44" s="212"/>
      <c r="WPE44" s="212"/>
      <c r="WPF44" s="212"/>
      <c r="WPG44" s="212"/>
      <c r="WPH44" s="212"/>
      <c r="WPI44" s="212"/>
      <c r="WPJ44" s="212"/>
      <c r="WPK44" s="212"/>
      <c r="WPL44" s="212"/>
      <c r="WPM44" s="212"/>
      <c r="WPN44" s="212"/>
      <c r="WPO44" s="212"/>
      <c r="WPP44" s="212"/>
      <c r="WPQ44" s="212"/>
      <c r="WPR44" s="212"/>
      <c r="WPS44" s="212"/>
      <c r="WPT44" s="212"/>
      <c r="WPU44" s="212"/>
      <c r="WPV44" s="212"/>
      <c r="WPW44" s="212"/>
      <c r="WPX44" s="212"/>
      <c r="WPY44" s="212"/>
      <c r="WPZ44" s="212"/>
      <c r="WQA44" s="212"/>
      <c r="WQB44" s="212"/>
      <c r="WQC44" s="212"/>
      <c r="WQD44" s="212"/>
      <c r="WQE44" s="212"/>
      <c r="WQF44" s="212"/>
      <c r="WQG44" s="212"/>
      <c r="WQH44" s="212"/>
      <c r="WQI44" s="212"/>
      <c r="WQJ44" s="212"/>
      <c r="WQK44" s="212"/>
      <c r="WQL44" s="212"/>
      <c r="WQM44" s="212"/>
      <c r="WQN44" s="212"/>
      <c r="WQO44" s="212"/>
      <c r="WQP44" s="212"/>
      <c r="WQQ44" s="212"/>
      <c r="WQR44" s="212"/>
      <c r="WQS44" s="212"/>
      <c r="WQT44" s="212"/>
      <c r="WQU44" s="212"/>
      <c r="WQV44" s="212"/>
      <c r="WQW44" s="212"/>
      <c r="WQX44" s="212"/>
      <c r="WQY44" s="212"/>
      <c r="WQZ44" s="212"/>
      <c r="WRA44" s="212"/>
      <c r="WRB44" s="212"/>
      <c r="WRC44" s="212"/>
      <c r="WRD44" s="212"/>
      <c r="WRE44" s="212"/>
      <c r="WRF44" s="212"/>
      <c r="WRG44" s="212"/>
      <c r="WRH44" s="212"/>
      <c r="WRI44" s="212"/>
      <c r="WRJ44" s="212"/>
      <c r="WRK44" s="212"/>
      <c r="WRL44" s="212"/>
      <c r="WRM44" s="212"/>
      <c r="WRN44" s="212"/>
      <c r="WRO44" s="212"/>
      <c r="WRP44" s="212"/>
      <c r="WRQ44" s="212"/>
      <c r="WRR44" s="212"/>
      <c r="WRS44" s="212"/>
      <c r="WRT44" s="212"/>
      <c r="WRU44" s="212"/>
      <c r="WRV44" s="212"/>
      <c r="WRW44" s="212"/>
      <c r="WRX44" s="212"/>
      <c r="WRY44" s="212"/>
      <c r="WRZ44" s="212"/>
      <c r="WSA44" s="212"/>
      <c r="WSB44" s="212"/>
      <c r="WSC44" s="212"/>
      <c r="WSD44" s="212"/>
      <c r="WSE44" s="212"/>
      <c r="WSF44" s="212"/>
      <c r="WSG44" s="212"/>
      <c r="WSH44" s="212"/>
      <c r="WSI44" s="212"/>
      <c r="WSJ44" s="212"/>
      <c r="WSK44" s="212"/>
      <c r="WSL44" s="212"/>
      <c r="WSM44" s="212"/>
      <c r="WSN44" s="212"/>
      <c r="WSO44" s="212"/>
      <c r="WSP44" s="212"/>
      <c r="WSQ44" s="212"/>
      <c r="WSR44" s="212"/>
      <c r="WSS44" s="212"/>
      <c r="WST44" s="212"/>
      <c r="WSU44" s="212"/>
      <c r="WSV44" s="212"/>
      <c r="WSW44" s="212"/>
      <c r="WSX44" s="212"/>
      <c r="WSY44" s="212"/>
      <c r="WSZ44" s="212"/>
      <c r="WTA44" s="212"/>
      <c r="WTB44" s="212"/>
      <c r="WTC44" s="212"/>
      <c r="WTD44" s="212"/>
      <c r="WTE44" s="212"/>
      <c r="WTF44" s="212"/>
      <c r="WTG44" s="212"/>
      <c r="WTH44" s="212"/>
      <c r="WTI44" s="212"/>
      <c r="WTJ44" s="212"/>
      <c r="WTK44" s="212"/>
      <c r="WTL44" s="212"/>
      <c r="WTM44" s="212"/>
      <c r="WTN44" s="212"/>
      <c r="WTO44" s="212"/>
      <c r="WTP44" s="212"/>
      <c r="WTQ44" s="212"/>
      <c r="WTR44" s="212"/>
      <c r="WTS44" s="212"/>
      <c r="WTT44" s="212"/>
      <c r="WTU44" s="212"/>
      <c r="WTV44" s="212"/>
      <c r="WTW44" s="212"/>
      <c r="WTX44" s="212"/>
      <c r="WTY44" s="212"/>
      <c r="WTZ44" s="212"/>
      <c r="WUA44" s="212"/>
      <c r="WUB44" s="212"/>
      <c r="WUC44" s="212"/>
      <c r="WUD44" s="212"/>
      <c r="WUE44" s="212"/>
      <c r="WUF44" s="212"/>
      <c r="WUG44" s="212"/>
      <c r="WUH44" s="212"/>
      <c r="WUI44" s="212"/>
      <c r="WUJ44" s="212"/>
      <c r="WUK44" s="212"/>
      <c r="WUL44" s="212"/>
      <c r="WUM44" s="212"/>
      <c r="WUN44" s="212"/>
      <c r="WUO44" s="212"/>
      <c r="WUP44" s="212"/>
      <c r="WUQ44" s="212"/>
      <c r="WUR44" s="212"/>
      <c r="WUS44" s="212"/>
      <c r="WUT44" s="212"/>
      <c r="WUU44" s="212"/>
      <c r="WUV44" s="212"/>
      <c r="WUW44" s="212"/>
      <c r="WUX44" s="212"/>
      <c r="WUY44" s="212"/>
      <c r="WUZ44" s="212"/>
      <c r="WVA44" s="212"/>
      <c r="WVB44" s="212"/>
      <c r="WVC44" s="212"/>
      <c r="WVD44" s="212"/>
      <c r="WVE44" s="212"/>
      <c r="WVF44" s="212"/>
      <c r="WVG44" s="212"/>
      <c r="WVH44" s="212"/>
      <c r="WVI44" s="212"/>
      <c r="WVJ44" s="212"/>
      <c r="WVK44" s="212"/>
      <c r="WVL44" s="212"/>
      <c r="WVM44" s="212"/>
      <c r="WVN44" s="212"/>
      <c r="WVO44" s="212"/>
      <c r="WVP44" s="212"/>
      <c r="WVQ44" s="212"/>
      <c r="WVR44" s="212"/>
      <c r="WVS44" s="212"/>
      <c r="WVT44" s="212"/>
      <c r="WVU44" s="212"/>
      <c r="WVV44" s="212"/>
      <c r="WVW44" s="212"/>
      <c r="WVX44" s="212"/>
      <c r="WVY44" s="212"/>
      <c r="WVZ44" s="212"/>
      <c r="WWA44" s="212"/>
      <c r="WWB44" s="212"/>
      <c r="WWC44" s="212"/>
      <c r="WWD44" s="212"/>
      <c r="WWE44" s="212"/>
      <c r="WWF44" s="212"/>
      <c r="WWG44" s="212"/>
      <c r="WWH44" s="212"/>
      <c r="WWI44" s="212"/>
      <c r="WWJ44" s="212"/>
      <c r="WWK44" s="212"/>
      <c r="WWL44" s="212"/>
      <c r="WWM44" s="212"/>
      <c r="WWN44" s="212"/>
      <c r="WWO44" s="212"/>
      <c r="WWP44" s="212"/>
      <c r="WWQ44" s="212"/>
      <c r="WWR44" s="212"/>
      <c r="WWS44" s="212"/>
      <c r="WWT44" s="212"/>
      <c r="WWU44" s="212"/>
      <c r="WWV44" s="212"/>
      <c r="WWW44" s="212"/>
      <c r="WWX44" s="212"/>
      <c r="WWY44" s="212"/>
      <c r="WWZ44" s="212"/>
      <c r="WXA44" s="212"/>
      <c r="WXB44" s="212"/>
      <c r="WXC44" s="212"/>
      <c r="WXD44" s="212"/>
      <c r="WXE44" s="212"/>
      <c r="WXF44" s="212"/>
      <c r="WXG44" s="212"/>
      <c r="WXH44" s="212"/>
      <c r="WXI44" s="212"/>
      <c r="WXJ44" s="212"/>
      <c r="WXK44" s="212"/>
      <c r="WXL44" s="212"/>
      <c r="WXM44" s="212"/>
      <c r="WXN44" s="212"/>
      <c r="WXO44" s="212"/>
      <c r="WXP44" s="212"/>
      <c r="WXQ44" s="212"/>
      <c r="WXR44" s="212"/>
      <c r="WXS44" s="212"/>
      <c r="WXT44" s="212"/>
      <c r="WXU44" s="212"/>
      <c r="WXV44" s="212"/>
      <c r="WXW44" s="212"/>
      <c r="WXX44" s="212"/>
      <c r="WXY44" s="212"/>
      <c r="WXZ44" s="212"/>
      <c r="WYA44" s="212"/>
      <c r="WYB44" s="212"/>
      <c r="WYC44" s="212"/>
      <c r="WYD44" s="212"/>
      <c r="WYE44" s="212"/>
      <c r="WYF44" s="212"/>
      <c r="WYG44" s="212"/>
      <c r="WYH44" s="212"/>
      <c r="WYI44" s="212"/>
      <c r="WYJ44" s="212"/>
      <c r="WYK44" s="212"/>
      <c r="WYL44" s="212"/>
      <c r="WYM44" s="212"/>
      <c r="WYN44" s="212"/>
      <c r="WYO44" s="212"/>
      <c r="WYP44" s="212"/>
      <c r="WYQ44" s="212"/>
      <c r="WYR44" s="212"/>
      <c r="WYS44" s="212"/>
      <c r="WYT44" s="212"/>
      <c r="WYU44" s="212"/>
      <c r="WYV44" s="212"/>
      <c r="WYW44" s="212"/>
      <c r="WYX44" s="212"/>
      <c r="WYY44" s="212"/>
      <c r="WYZ44" s="212"/>
      <c r="WZA44" s="212"/>
      <c r="WZB44" s="212"/>
      <c r="WZC44" s="212"/>
      <c r="WZD44" s="212"/>
      <c r="WZE44" s="212"/>
      <c r="WZF44" s="212"/>
      <c r="WZG44" s="212"/>
      <c r="WZH44" s="212"/>
      <c r="WZI44" s="212"/>
      <c r="WZJ44" s="212"/>
      <c r="WZK44" s="212"/>
      <c r="WZL44" s="212"/>
      <c r="WZM44" s="212"/>
      <c r="WZN44" s="212"/>
      <c r="WZO44" s="212"/>
      <c r="WZP44" s="212"/>
      <c r="WZQ44" s="212"/>
      <c r="WZR44" s="212"/>
      <c r="WZS44" s="212"/>
      <c r="WZT44" s="212"/>
      <c r="WZU44" s="212"/>
      <c r="WZV44" s="212"/>
      <c r="WZW44" s="212"/>
      <c r="WZX44" s="212"/>
      <c r="WZY44" s="212"/>
      <c r="WZZ44" s="212"/>
      <c r="XAA44" s="212"/>
      <c r="XAB44" s="212"/>
      <c r="XAC44" s="212"/>
      <c r="XAD44" s="212"/>
      <c r="XAE44" s="212"/>
      <c r="XAF44" s="212"/>
      <c r="XAG44" s="212"/>
      <c r="XAH44" s="212"/>
      <c r="XAI44" s="212"/>
      <c r="XAJ44" s="212"/>
      <c r="XAK44" s="212"/>
      <c r="XAL44" s="212"/>
      <c r="XAM44" s="212"/>
      <c r="XAN44" s="212"/>
      <c r="XAO44" s="212"/>
      <c r="XAP44" s="212"/>
      <c r="XAQ44" s="212"/>
      <c r="XAR44" s="212"/>
      <c r="XAS44" s="212"/>
      <c r="XAT44" s="212"/>
      <c r="XAU44" s="212"/>
      <c r="XAV44" s="212"/>
      <c r="XAW44" s="212"/>
      <c r="XAX44" s="212"/>
      <c r="XAY44" s="212"/>
      <c r="XAZ44" s="212"/>
      <c r="XBA44" s="212"/>
      <c r="XBB44" s="212"/>
      <c r="XBC44" s="212"/>
      <c r="XBD44" s="212"/>
      <c r="XBE44" s="212"/>
      <c r="XBF44" s="212"/>
      <c r="XBG44" s="212"/>
      <c r="XBH44" s="212"/>
      <c r="XBI44" s="212"/>
      <c r="XBJ44" s="212"/>
      <c r="XBK44" s="212"/>
      <c r="XBL44" s="212"/>
      <c r="XBM44" s="212"/>
      <c r="XBN44" s="212"/>
      <c r="XBO44" s="212"/>
      <c r="XBP44" s="212"/>
      <c r="XBQ44" s="212"/>
      <c r="XBR44" s="212"/>
      <c r="XBS44" s="212"/>
      <c r="XBT44" s="212"/>
      <c r="XBU44" s="212"/>
      <c r="XBV44" s="212"/>
      <c r="XBW44" s="212"/>
      <c r="XBX44" s="212"/>
      <c r="XBY44" s="212"/>
      <c r="XBZ44" s="212"/>
      <c r="XCA44" s="212"/>
      <c r="XCB44" s="212"/>
      <c r="XCC44" s="212"/>
      <c r="XCD44" s="212"/>
      <c r="XCE44" s="212"/>
      <c r="XCF44" s="212"/>
      <c r="XCG44" s="212"/>
      <c r="XCH44" s="212"/>
      <c r="XCI44" s="212"/>
      <c r="XCJ44" s="212"/>
      <c r="XCK44" s="212"/>
      <c r="XCL44" s="212"/>
      <c r="XCM44" s="212"/>
      <c r="XCN44" s="212"/>
      <c r="XCO44" s="212"/>
      <c r="XCP44" s="212"/>
      <c r="XCQ44" s="212"/>
      <c r="XCR44" s="212"/>
      <c r="XCS44" s="212"/>
      <c r="XCT44" s="212"/>
      <c r="XCU44" s="212"/>
      <c r="XCV44" s="212"/>
      <c r="XCW44" s="212"/>
      <c r="XCX44" s="212"/>
      <c r="XCY44" s="212"/>
      <c r="XCZ44" s="212"/>
      <c r="XDA44" s="212"/>
      <c r="XDB44" s="212"/>
      <c r="XDC44" s="212"/>
      <c r="XDD44" s="212"/>
      <c r="XDE44" s="212"/>
      <c r="XDF44" s="212"/>
      <c r="XDG44" s="212"/>
      <c r="XDH44" s="212"/>
      <c r="XDI44" s="212"/>
      <c r="XDJ44" s="212"/>
      <c r="XDK44" s="212"/>
      <c r="XDL44" s="212"/>
      <c r="XDM44" s="212"/>
      <c r="XDN44" s="212"/>
      <c r="XDO44" s="212"/>
      <c r="XDP44" s="212"/>
      <c r="XDQ44" s="212"/>
      <c r="XDR44" s="212"/>
      <c r="XDS44" s="212"/>
      <c r="XDT44" s="212"/>
      <c r="XDU44" s="212"/>
      <c r="XDV44" s="212"/>
      <c r="XDW44" s="212"/>
      <c r="XDX44" s="212"/>
      <c r="XDY44" s="212"/>
      <c r="XDZ44" s="212"/>
      <c r="XEA44" s="212"/>
      <c r="XEB44" s="212"/>
      <c r="XEC44" s="212"/>
      <c r="XED44" s="212"/>
      <c r="XEE44" s="212"/>
      <c r="XEF44" s="212"/>
      <c r="XEG44" s="212"/>
      <c r="XEH44" s="212"/>
      <c r="XEI44" s="212"/>
      <c r="XEJ44" s="212"/>
      <c r="XEK44" s="212"/>
      <c r="XEL44" s="212"/>
      <c r="XEM44" s="212"/>
      <c r="XEN44" s="212"/>
      <c r="XEO44" s="212"/>
      <c r="XEP44" s="212"/>
      <c r="XEQ44" s="212"/>
      <c r="XER44" s="212"/>
      <c r="XES44" s="212"/>
      <c r="XET44" s="212"/>
      <c r="XEU44" s="212"/>
      <c r="XEV44" s="212"/>
      <c r="XEW44" s="212"/>
      <c r="XEX44" s="212"/>
      <c r="XEY44" s="212"/>
      <c r="XEZ44" s="212"/>
      <c r="XFA44" s="212"/>
      <c r="XFB44" s="212"/>
      <c r="XFC44" s="212"/>
      <c r="XFD44" s="212"/>
    </row>
    <row r="45" spans="1:16384" s="122" customFormat="1" ht="20.100000000000001" customHeight="1" x14ac:dyDescent="0.2">
      <c r="A45" s="212" t="s">
        <v>0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</row>
    <row r="46" spans="1:16384" s="122" customFormat="1" ht="20.100000000000001" customHeight="1" x14ac:dyDescent="0.2">
      <c r="A46" s="213" t="str">
        <f>'Rate Case Constants'!C18</f>
        <v>AS OF APRIL 30, 2020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</row>
    <row r="47" spans="1:16384" s="122" customFormat="1" ht="20.100000000000001" customHeight="1" x14ac:dyDescent="0.2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</row>
    <row r="48" spans="1:16384" s="122" customFormat="1" ht="20.100000000000001" customHeight="1" x14ac:dyDescent="0.2">
      <c r="A48" s="122" t="s">
        <v>40</v>
      </c>
    </row>
    <row r="49" spans="1:16" s="122" customFormat="1" ht="20.100000000000001" customHeight="1" x14ac:dyDescent="0.2">
      <c r="A49" s="122" t="s">
        <v>41</v>
      </c>
      <c r="P49" s="5" t="s">
        <v>3</v>
      </c>
    </row>
    <row r="50" spans="1:16" s="122" customFormat="1" ht="20.100000000000001" customHeight="1" x14ac:dyDescent="0.2">
      <c r="A50" s="122" t="str">
        <f>'Rate Case Constants'!C$29</f>
        <v>TYPE OF FILING: _____ ORIGINAL  _____ UPDATED  __X__ REVISED</v>
      </c>
      <c r="P50" s="5" t="s">
        <v>42</v>
      </c>
    </row>
    <row r="51" spans="1:16" s="122" customFormat="1" ht="20.100000000000001" customHeight="1" x14ac:dyDescent="0.2">
      <c r="A51" s="122" t="s">
        <v>5</v>
      </c>
      <c r="P51" s="5" t="str">
        <f>P$9</f>
        <v>WITNESS:   D. K. ARBOUGH</v>
      </c>
    </row>
    <row r="52" spans="1:16" s="122" customFormat="1" ht="20.100000000000001" customHeight="1" x14ac:dyDescent="0.2"/>
    <row r="53" spans="1:16" s="122" customFormat="1" ht="20.100000000000001" customHeight="1" x14ac:dyDescent="0.2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214" t="s">
        <v>6</v>
      </c>
      <c r="L53" s="214"/>
      <c r="M53" s="214"/>
      <c r="N53" s="214"/>
      <c r="O53" s="214"/>
      <c r="P53" s="214"/>
    </row>
    <row r="54" spans="1:16" ht="57.75" customHeight="1" x14ac:dyDescent="0.2">
      <c r="A54" s="6" t="s">
        <v>7</v>
      </c>
      <c r="B54" s="6" t="s">
        <v>8</v>
      </c>
      <c r="C54" s="6" t="s">
        <v>9</v>
      </c>
      <c r="D54" s="6" t="s">
        <v>10</v>
      </c>
      <c r="E54" s="6" t="s">
        <v>11</v>
      </c>
      <c r="F54" s="6" t="s">
        <v>12</v>
      </c>
      <c r="G54" s="6" t="s">
        <v>13</v>
      </c>
      <c r="H54" s="6" t="s">
        <v>14</v>
      </c>
      <c r="I54" s="6" t="s">
        <v>15</v>
      </c>
      <c r="J54" s="6" t="s">
        <v>16</v>
      </c>
      <c r="K54" s="6" t="s">
        <v>17</v>
      </c>
      <c r="L54" s="6" t="s">
        <v>18</v>
      </c>
      <c r="M54" s="6" t="s">
        <v>19</v>
      </c>
      <c r="N54" s="6" t="s">
        <v>20</v>
      </c>
      <c r="O54" s="6" t="s">
        <v>21</v>
      </c>
      <c r="P54" s="6" t="s">
        <v>22</v>
      </c>
    </row>
    <row r="55" spans="1:16" ht="18.95" customHeight="1" x14ac:dyDescent="0.2">
      <c r="A55" s="119"/>
      <c r="B55" s="9"/>
      <c r="C55" s="9" t="s">
        <v>23</v>
      </c>
      <c r="D55" s="9" t="s">
        <v>24</v>
      </c>
      <c r="E55" s="9" t="s">
        <v>25</v>
      </c>
      <c r="F55" s="9" t="s">
        <v>26</v>
      </c>
      <c r="G55" s="9" t="s">
        <v>27</v>
      </c>
      <c r="H55" s="9" t="s">
        <v>28</v>
      </c>
      <c r="I55" s="9" t="s">
        <v>29</v>
      </c>
      <c r="J55" s="9" t="s">
        <v>173</v>
      </c>
      <c r="K55" s="9" t="s">
        <v>30</v>
      </c>
      <c r="L55" s="9" t="s">
        <v>31</v>
      </c>
      <c r="M55" s="9" t="s">
        <v>32</v>
      </c>
      <c r="N55" s="9" t="s">
        <v>33</v>
      </c>
      <c r="O55" s="9" t="s">
        <v>34</v>
      </c>
      <c r="P55" s="9" t="s">
        <v>35</v>
      </c>
    </row>
    <row r="56" spans="1:16" ht="18.95" customHeight="1" x14ac:dyDescent="0.2">
      <c r="A56" s="119"/>
      <c r="B56" s="10"/>
      <c r="C56" s="184" t="s">
        <v>36</v>
      </c>
      <c r="D56" s="10"/>
      <c r="E56" s="10"/>
      <c r="F56" s="184" t="s">
        <v>37</v>
      </c>
      <c r="G56" s="184" t="s">
        <v>37</v>
      </c>
      <c r="H56" s="184" t="s">
        <v>37</v>
      </c>
      <c r="I56" s="184" t="s">
        <v>37</v>
      </c>
      <c r="J56" s="184" t="s">
        <v>37</v>
      </c>
      <c r="K56" s="184" t="s">
        <v>37</v>
      </c>
      <c r="L56" s="184" t="s">
        <v>37</v>
      </c>
      <c r="M56" s="184" t="s">
        <v>37</v>
      </c>
      <c r="N56" s="184" t="s">
        <v>37</v>
      </c>
      <c r="O56" s="184" t="s">
        <v>37</v>
      </c>
      <c r="P56" s="184" t="s">
        <v>37</v>
      </c>
    </row>
    <row r="57" spans="1:16" ht="18.95" customHeight="1" x14ac:dyDescent="0.2">
      <c r="A57" s="185"/>
      <c r="B57" s="118"/>
      <c r="C57" s="169"/>
      <c r="D57" s="119"/>
      <c r="E57" s="11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</row>
    <row r="58" spans="1:16" ht="28.5" customHeight="1" x14ac:dyDescent="0.2">
      <c r="A58" s="185">
        <v>1</v>
      </c>
      <c r="B58" s="122" t="s">
        <v>468</v>
      </c>
      <c r="C58" s="166">
        <v>2.7441500000000001E-2</v>
      </c>
      <c r="D58" s="121">
        <v>37399</v>
      </c>
      <c r="E58" s="181" t="s">
        <v>469</v>
      </c>
      <c r="F58" s="167">
        <v>20930000</v>
      </c>
      <c r="G58" s="168">
        <v>0</v>
      </c>
      <c r="H58" s="169">
        <v>48683.569999999978</v>
      </c>
      <c r="I58" s="169">
        <v>426585.9600000002</v>
      </c>
      <c r="J58" s="169">
        <f>F58+G58-H58-I58</f>
        <v>20454730.469999999</v>
      </c>
      <c r="K58" s="169">
        <f>C58*F58</f>
        <v>574350.59499999997</v>
      </c>
      <c r="L58" s="168">
        <v>0</v>
      </c>
      <c r="M58" s="168">
        <v>4043.4700000000016</v>
      </c>
      <c r="N58" s="168">
        <v>36277.715000000127</v>
      </c>
      <c r="O58" s="168">
        <v>20930</v>
      </c>
      <c r="P58" s="169">
        <f>SUM(K58:O58)</f>
        <v>635601.78</v>
      </c>
    </row>
    <row r="59" spans="1:16" ht="18.95" customHeight="1" x14ac:dyDescent="0.2">
      <c r="A59" s="185">
        <f>A58+1</f>
        <v>2</v>
      </c>
      <c r="B59" s="122" t="s">
        <v>468</v>
      </c>
      <c r="C59" s="166">
        <v>2.7441500000000001E-2</v>
      </c>
      <c r="D59" s="121">
        <v>37399</v>
      </c>
      <c r="E59" s="181" t="s">
        <v>483</v>
      </c>
      <c r="F59" s="167">
        <v>2400000</v>
      </c>
      <c r="G59" s="168">
        <v>0</v>
      </c>
      <c r="H59" s="169">
        <v>32802.699999999983</v>
      </c>
      <c r="I59" s="169">
        <v>48836.080000000009</v>
      </c>
      <c r="J59" s="169">
        <f t="shared" ref="J59:J76" si="5">F59+G59-H59-I59</f>
        <v>2318361.2199999997</v>
      </c>
      <c r="K59" s="169">
        <f t="shared" ref="K59:K73" si="6">C59*F59</f>
        <v>65859.600000000006</v>
      </c>
      <c r="L59" s="168">
        <v>0</v>
      </c>
      <c r="M59" s="168">
        <v>2618.9966666666473</v>
      </c>
      <c r="N59" s="168">
        <v>4153.091666666649</v>
      </c>
      <c r="O59" s="168">
        <v>2400</v>
      </c>
      <c r="P59" s="169">
        <f t="shared" ref="P59:P80" si="7">SUM(K59:O59)</f>
        <v>75031.688333333295</v>
      </c>
    </row>
    <row r="60" spans="1:16" ht="18.95" customHeight="1" x14ac:dyDescent="0.2">
      <c r="A60" s="185">
        <f t="shared" ref="A60:A84" si="8">A59+1</f>
        <v>3</v>
      </c>
      <c r="B60" s="122" t="s">
        <v>470</v>
      </c>
      <c r="C60" s="170">
        <v>2.3353655995930363E-2</v>
      </c>
      <c r="D60" s="121" t="s">
        <v>216</v>
      </c>
      <c r="E60" s="181" t="s">
        <v>471</v>
      </c>
      <c r="F60" s="167">
        <v>96000000</v>
      </c>
      <c r="G60" s="168">
        <v>0</v>
      </c>
      <c r="H60" s="169">
        <v>425624.65753424662</v>
      </c>
      <c r="I60" s="169">
        <v>3591534.5500000017</v>
      </c>
      <c r="J60" s="169">
        <f t="shared" si="5"/>
        <v>91982840.792465761</v>
      </c>
      <c r="K60" s="169">
        <f t="shared" si="6"/>
        <v>2241950.9756093151</v>
      </c>
      <c r="L60" s="168">
        <v>0</v>
      </c>
      <c r="M60" s="168">
        <v>319000</v>
      </c>
      <c r="N60" s="168">
        <v>160690.15500000006</v>
      </c>
      <c r="O60" s="168">
        <v>0</v>
      </c>
      <c r="P60" s="169">
        <f t="shared" si="7"/>
        <v>2721641.1306093154</v>
      </c>
    </row>
    <row r="61" spans="1:16" ht="18.95" customHeight="1" x14ac:dyDescent="0.2">
      <c r="A61" s="185">
        <f t="shared" si="8"/>
        <v>4</v>
      </c>
      <c r="B61" s="122" t="s">
        <v>472</v>
      </c>
      <c r="C61" s="170">
        <v>3.3500000000000002E-2</v>
      </c>
      <c r="D61" s="121">
        <v>39226</v>
      </c>
      <c r="E61" s="181" t="s">
        <v>473</v>
      </c>
      <c r="F61" s="167">
        <v>17875000</v>
      </c>
      <c r="G61" s="168">
        <v>0</v>
      </c>
      <c r="H61" s="169">
        <v>361487.53971207084</v>
      </c>
      <c r="I61" s="169">
        <v>162659.27000000008</v>
      </c>
      <c r="J61" s="169">
        <f t="shared" si="5"/>
        <v>17350853.190287929</v>
      </c>
      <c r="K61" s="169">
        <f t="shared" si="6"/>
        <v>598812.5</v>
      </c>
      <c r="L61" s="168">
        <v>0</v>
      </c>
      <c r="M61" s="168">
        <v>57397.563676633443</v>
      </c>
      <c r="N61" s="168">
        <v>33319.876666666612</v>
      </c>
      <c r="O61" s="168">
        <v>0</v>
      </c>
      <c r="P61" s="169">
        <f t="shared" si="7"/>
        <v>689529.9403433</v>
      </c>
    </row>
    <row r="62" spans="1:16" ht="18.95" customHeight="1" x14ac:dyDescent="0.2">
      <c r="A62" s="185">
        <f t="shared" si="8"/>
        <v>5</v>
      </c>
      <c r="B62" s="122" t="s">
        <v>474</v>
      </c>
      <c r="C62" s="170">
        <v>2.5441499999999999E-2</v>
      </c>
      <c r="D62" s="121" t="s">
        <v>165</v>
      </c>
      <c r="E62" s="181" t="s">
        <v>475</v>
      </c>
      <c r="F62" s="167">
        <v>50000000</v>
      </c>
      <c r="G62" s="168">
        <v>0</v>
      </c>
      <c r="H62" s="169">
        <v>150493.88</v>
      </c>
      <c r="I62" s="169">
        <v>1368612.0299999996</v>
      </c>
      <c r="J62" s="169">
        <f t="shared" si="5"/>
        <v>48480894.089999996</v>
      </c>
      <c r="K62" s="169">
        <f t="shared" si="6"/>
        <v>1272075</v>
      </c>
      <c r="L62" s="168">
        <v>0</v>
      </c>
      <c r="M62" s="168">
        <v>9080.1050000000159</v>
      </c>
      <c r="N62" s="168">
        <v>94880.046666667913</v>
      </c>
      <c r="O62" s="168">
        <v>380609.58905000001</v>
      </c>
      <c r="P62" s="169">
        <f t="shared" si="7"/>
        <v>1756644.7407166678</v>
      </c>
    </row>
    <row r="63" spans="1:16" ht="18.95" customHeight="1" x14ac:dyDescent="0.2">
      <c r="A63" s="185">
        <f t="shared" si="8"/>
        <v>6</v>
      </c>
      <c r="B63" s="122" t="s">
        <v>468</v>
      </c>
      <c r="C63" s="170">
        <v>2.5441499999999999E-2</v>
      </c>
      <c r="D63" s="121" t="s">
        <v>163</v>
      </c>
      <c r="E63" s="181" t="s">
        <v>469</v>
      </c>
      <c r="F63" s="167">
        <v>77947405</v>
      </c>
      <c r="G63" s="168">
        <v>0</v>
      </c>
      <c r="H63" s="169">
        <v>415259.02000000008</v>
      </c>
      <c r="I63" s="169">
        <v>1071903.3500000001</v>
      </c>
      <c r="J63" s="169">
        <f t="shared" si="5"/>
        <v>76460242.63000001</v>
      </c>
      <c r="K63" s="169">
        <f t="shared" si="6"/>
        <v>1983098.9043075</v>
      </c>
      <c r="L63" s="168">
        <v>0</v>
      </c>
      <c r="M63" s="168">
        <v>31484.899999999856</v>
      </c>
      <c r="N63" s="168">
        <v>91156.924999999901</v>
      </c>
      <c r="O63" s="168">
        <v>593975.24271499994</v>
      </c>
      <c r="P63" s="169">
        <f t="shared" si="7"/>
        <v>2699715.9720224999</v>
      </c>
    </row>
    <row r="64" spans="1:16" ht="18.95" customHeight="1" x14ac:dyDescent="0.2">
      <c r="A64" s="185">
        <f t="shared" si="8"/>
        <v>7</v>
      </c>
      <c r="B64" s="122" t="s">
        <v>474</v>
      </c>
      <c r="C64" s="170">
        <v>2.5441499999999999E-2</v>
      </c>
      <c r="D64" s="121" t="s">
        <v>164</v>
      </c>
      <c r="E64" s="181" t="s">
        <v>475</v>
      </c>
      <c r="F64" s="167">
        <v>54000000</v>
      </c>
      <c r="G64" s="168">
        <v>0</v>
      </c>
      <c r="H64" s="169">
        <v>708299.16000000015</v>
      </c>
      <c r="I64" s="169">
        <v>189784.82999999996</v>
      </c>
      <c r="J64" s="169">
        <f t="shared" si="5"/>
        <v>53101916.010000005</v>
      </c>
      <c r="K64" s="169">
        <f t="shared" si="6"/>
        <v>1373841</v>
      </c>
      <c r="L64" s="168">
        <v>0</v>
      </c>
      <c r="M64" s="168">
        <v>42706.095000000132</v>
      </c>
      <c r="N64" s="168">
        <v>13232.345000000136</v>
      </c>
      <c r="O64" s="168">
        <v>411491.09590999997</v>
      </c>
      <c r="P64" s="169">
        <f t="shared" si="7"/>
        <v>1841270.5359100003</v>
      </c>
    </row>
    <row r="65" spans="1:16" ht="18.95" customHeight="1" x14ac:dyDescent="0.2">
      <c r="A65" s="185">
        <f t="shared" si="8"/>
        <v>8</v>
      </c>
      <c r="B65" s="122" t="s">
        <v>468</v>
      </c>
      <c r="C65" s="170">
        <v>2.7441500000000001E-2</v>
      </c>
      <c r="D65" s="121">
        <v>37399</v>
      </c>
      <c r="E65" s="181" t="s">
        <v>469</v>
      </c>
      <c r="F65" s="167">
        <v>7400000</v>
      </c>
      <c r="G65" s="168">
        <v>0</v>
      </c>
      <c r="H65" s="169">
        <v>38209.03</v>
      </c>
      <c r="I65" s="169">
        <v>149875.91</v>
      </c>
      <c r="J65" s="169">
        <f t="shared" si="5"/>
        <v>7211915.0599999996</v>
      </c>
      <c r="K65" s="169">
        <f t="shared" si="6"/>
        <v>203067.1</v>
      </c>
      <c r="L65" s="168">
        <v>0</v>
      </c>
      <c r="M65" s="168">
        <v>2906.3733333333457</v>
      </c>
      <c r="N65" s="168">
        <v>12745.678333333291</v>
      </c>
      <c r="O65" s="168">
        <v>7400</v>
      </c>
      <c r="P65" s="169">
        <f t="shared" si="7"/>
        <v>226119.15166666664</v>
      </c>
    </row>
    <row r="66" spans="1:16" ht="18.95" customHeight="1" x14ac:dyDescent="0.2">
      <c r="A66" s="185">
        <f t="shared" si="8"/>
        <v>9</v>
      </c>
      <c r="B66" s="122" t="s">
        <v>476</v>
      </c>
      <c r="C66" s="170">
        <v>2.5441499999999999E-2</v>
      </c>
      <c r="D66" s="121">
        <v>36665</v>
      </c>
      <c r="E66" s="181" t="s">
        <v>46</v>
      </c>
      <c r="F66" s="167">
        <v>12900000</v>
      </c>
      <c r="G66" s="168">
        <v>0</v>
      </c>
      <c r="H66" s="169">
        <v>33992.42</v>
      </c>
      <c r="I66" s="169">
        <v>107503.75000000003</v>
      </c>
      <c r="J66" s="169">
        <f t="shared" si="5"/>
        <v>12758503.83</v>
      </c>
      <c r="K66" s="169">
        <f t="shared" si="6"/>
        <v>328195.34999999998</v>
      </c>
      <c r="L66" s="168">
        <v>0</v>
      </c>
      <c r="M66" s="168">
        <v>11003.290000000012</v>
      </c>
      <c r="N66" s="168">
        <v>35867.333333333336</v>
      </c>
      <c r="O66" s="168">
        <v>97783.76715</v>
      </c>
      <c r="P66" s="169">
        <f t="shared" si="7"/>
        <v>472849.74048333336</v>
      </c>
    </row>
    <row r="67" spans="1:16" ht="18.95" customHeight="1" x14ac:dyDescent="0.2">
      <c r="A67" s="185">
        <f t="shared" si="8"/>
        <v>10</v>
      </c>
      <c r="B67" s="122" t="s">
        <v>477</v>
      </c>
      <c r="C67" s="170">
        <v>2.7441500000000001E-2</v>
      </c>
      <c r="D67" s="121">
        <v>37399</v>
      </c>
      <c r="E67" s="181" t="s">
        <v>469</v>
      </c>
      <c r="F67" s="167">
        <v>2400000</v>
      </c>
      <c r="G67" s="168">
        <v>0</v>
      </c>
      <c r="H67" s="169">
        <v>13798.680000000004</v>
      </c>
      <c r="I67" s="169">
        <v>151648.46999999997</v>
      </c>
      <c r="J67" s="169">
        <f t="shared" si="5"/>
        <v>2234552.8499999996</v>
      </c>
      <c r="K67" s="169">
        <f t="shared" si="6"/>
        <v>65859.600000000006</v>
      </c>
      <c r="L67" s="168">
        <v>0</v>
      </c>
      <c r="M67" s="168">
        <v>1052.6599999999944</v>
      </c>
      <c r="N67" s="168">
        <v>12896.545000000064</v>
      </c>
      <c r="O67" s="168">
        <v>2400</v>
      </c>
      <c r="P67" s="169">
        <f t="shared" si="7"/>
        <v>82208.805000000051</v>
      </c>
    </row>
    <row r="68" spans="1:16" ht="18.95" customHeight="1" x14ac:dyDescent="0.2">
      <c r="A68" s="185">
        <f t="shared" si="8"/>
        <v>11</v>
      </c>
      <c r="B68" s="122" t="s">
        <v>478</v>
      </c>
      <c r="C68" s="170">
        <v>3.2500000000000001E-2</v>
      </c>
      <c r="D68" s="181" t="s">
        <v>166</v>
      </c>
      <c r="E68" s="181" t="s">
        <v>47</v>
      </c>
      <c r="F68" s="167">
        <v>500000000</v>
      </c>
      <c r="G68" s="168">
        <v>-96110.499999999651</v>
      </c>
      <c r="H68" s="169">
        <v>211690.96000000008</v>
      </c>
      <c r="I68" s="168">
        <v>0</v>
      </c>
      <c r="J68" s="169">
        <f t="shared" si="5"/>
        <v>499692198.54000002</v>
      </c>
      <c r="K68" s="169">
        <f t="shared" si="6"/>
        <v>16250000</v>
      </c>
      <c r="L68" s="168">
        <v>189623.46166666655</v>
      </c>
      <c r="M68" s="168">
        <v>419930.43166666757</v>
      </c>
      <c r="N68" s="168">
        <v>0</v>
      </c>
      <c r="O68" s="168">
        <v>0</v>
      </c>
      <c r="P68" s="169">
        <f t="shared" si="7"/>
        <v>16859553.893333334</v>
      </c>
    </row>
    <row r="69" spans="1:16" ht="18.95" customHeight="1" x14ac:dyDescent="0.2">
      <c r="A69" s="185">
        <f t="shared" si="8"/>
        <v>12</v>
      </c>
      <c r="B69" s="122" t="s">
        <v>479</v>
      </c>
      <c r="C69" s="170">
        <v>3.3000000000000002E-2</v>
      </c>
      <c r="D69" s="181" t="s">
        <v>215</v>
      </c>
      <c r="E69" s="181" t="s">
        <v>213</v>
      </c>
      <c r="F69" s="167">
        <v>250000000</v>
      </c>
      <c r="G69" s="168">
        <v>-58189.959999999985</v>
      </c>
      <c r="H69" s="169">
        <v>1092109.8299999996</v>
      </c>
      <c r="I69" s="168">
        <v>0</v>
      </c>
      <c r="J69" s="169">
        <f t="shared" si="5"/>
        <v>248849700.20999998</v>
      </c>
      <c r="K69" s="169">
        <f t="shared" si="6"/>
        <v>8250000</v>
      </c>
      <c r="L69" s="168">
        <v>10732.33833333334</v>
      </c>
      <c r="M69" s="168">
        <v>201425.00666666645</v>
      </c>
      <c r="N69" s="168">
        <v>0</v>
      </c>
      <c r="O69" s="168">
        <v>0</v>
      </c>
      <c r="P69" s="169">
        <f t="shared" si="7"/>
        <v>8462157.3449999988</v>
      </c>
    </row>
    <row r="70" spans="1:16" ht="18.95" customHeight="1" x14ac:dyDescent="0.2">
      <c r="A70" s="185">
        <f t="shared" si="8"/>
        <v>13</v>
      </c>
      <c r="B70" s="122" t="s">
        <v>480</v>
      </c>
      <c r="C70" s="170">
        <v>4.3749999999999997E-2</v>
      </c>
      <c r="D70" s="181" t="s">
        <v>215</v>
      </c>
      <c r="E70" s="181" t="s">
        <v>214</v>
      </c>
      <c r="F70" s="167">
        <v>250000000</v>
      </c>
      <c r="G70" s="168">
        <v>-175753.12000000002</v>
      </c>
      <c r="H70" s="169">
        <v>2183625.6800000025</v>
      </c>
      <c r="I70" s="168">
        <v>0</v>
      </c>
      <c r="J70" s="169">
        <f t="shared" si="5"/>
        <v>247640621.19999999</v>
      </c>
      <c r="K70" s="169">
        <f t="shared" si="6"/>
        <v>10937500</v>
      </c>
      <c r="L70" s="168">
        <v>6909.8150000000032</v>
      </c>
      <c r="M70" s="168">
        <v>85849.094999999608</v>
      </c>
      <c r="N70" s="168">
        <v>0</v>
      </c>
      <c r="O70" s="168">
        <v>0</v>
      </c>
      <c r="P70" s="169">
        <f t="shared" si="7"/>
        <v>11030258.909999998</v>
      </c>
    </row>
    <row r="71" spans="1:16" ht="18.95" customHeight="1" x14ac:dyDescent="0.2">
      <c r="A71" s="185">
        <f t="shared" si="8"/>
        <v>14</v>
      </c>
      <c r="B71" s="122" t="s">
        <v>481</v>
      </c>
      <c r="C71" s="170">
        <v>4.6500000000000007E-2</v>
      </c>
      <c r="D71" s="181" t="s">
        <v>167</v>
      </c>
      <c r="E71" s="181" t="s">
        <v>49</v>
      </c>
      <c r="F71" s="167">
        <v>250000000</v>
      </c>
      <c r="G71" s="168">
        <v>-1412338.0200000009</v>
      </c>
      <c r="H71" s="169">
        <v>2172944.5200000019</v>
      </c>
      <c r="I71" s="168">
        <v>0</v>
      </c>
      <c r="J71" s="169">
        <f t="shared" si="5"/>
        <v>246414717.45999998</v>
      </c>
      <c r="K71" s="169">
        <f t="shared" si="6"/>
        <v>11625000.000000002</v>
      </c>
      <c r="L71" s="168">
        <v>59956.116666666239</v>
      </c>
      <c r="M71" s="168">
        <v>92245.354999999268</v>
      </c>
      <c r="N71" s="168">
        <v>0</v>
      </c>
      <c r="O71" s="168">
        <v>0</v>
      </c>
      <c r="P71" s="169">
        <f t="shared" si="7"/>
        <v>11777201.471666668</v>
      </c>
    </row>
    <row r="72" spans="1:16" ht="18.95" customHeight="1" x14ac:dyDescent="0.2">
      <c r="A72" s="185">
        <f t="shared" si="8"/>
        <v>15</v>
      </c>
      <c r="B72" s="122" t="s">
        <v>482</v>
      </c>
      <c r="C72" s="170">
        <v>5.1249999999999997E-2</v>
      </c>
      <c r="D72" s="181" t="s">
        <v>166</v>
      </c>
      <c r="E72" s="181" t="s">
        <v>48</v>
      </c>
      <c r="F72" s="167">
        <v>750000000</v>
      </c>
      <c r="G72" s="168">
        <v>-5569015.5800000038</v>
      </c>
      <c r="H72" s="169">
        <v>5125072.9799999995</v>
      </c>
      <c r="I72" s="168">
        <v>0</v>
      </c>
      <c r="J72" s="169">
        <f t="shared" si="5"/>
        <v>739305911.43999994</v>
      </c>
      <c r="K72" s="169">
        <f t="shared" si="6"/>
        <v>38437500</v>
      </c>
      <c r="L72" s="168">
        <v>271423.48999999749</v>
      </c>
      <c r="M72" s="168">
        <v>249786.65500000183</v>
      </c>
      <c r="N72" s="168">
        <v>0</v>
      </c>
      <c r="O72" s="168">
        <v>0</v>
      </c>
      <c r="P72" s="169">
        <f t="shared" si="7"/>
        <v>38958710.144999996</v>
      </c>
    </row>
    <row r="73" spans="1:16" ht="18.95" customHeight="1" x14ac:dyDescent="0.2">
      <c r="A73" s="185">
        <f t="shared" si="8"/>
        <v>16</v>
      </c>
      <c r="B73" s="122" t="s">
        <v>484</v>
      </c>
      <c r="C73" s="166">
        <v>4.9000000000000002E-2</v>
      </c>
      <c r="D73" s="178" t="s">
        <v>485</v>
      </c>
      <c r="E73" s="178" t="s">
        <v>486</v>
      </c>
      <c r="F73" s="167">
        <v>300000000</v>
      </c>
      <c r="G73" s="179"/>
      <c r="H73" s="169">
        <v>2980777.6666666688</v>
      </c>
      <c r="I73" s="179"/>
      <c r="J73" s="169">
        <f t="shared" si="5"/>
        <v>297019222.33333331</v>
      </c>
      <c r="K73" s="169">
        <f t="shared" si="6"/>
        <v>14700000</v>
      </c>
      <c r="L73" s="169">
        <v>0</v>
      </c>
      <c r="M73" s="168">
        <v>104215.61111111109</v>
      </c>
      <c r="N73" s="168">
        <v>0</v>
      </c>
      <c r="O73" s="169">
        <v>0</v>
      </c>
      <c r="P73" s="169">
        <f t="shared" si="7"/>
        <v>14804215.611111112</v>
      </c>
    </row>
    <row r="74" spans="1:16" ht="18.95" customHeight="1" x14ac:dyDescent="0.2">
      <c r="A74" s="185">
        <f t="shared" si="8"/>
        <v>17</v>
      </c>
      <c r="B74" s="122" t="s">
        <v>50</v>
      </c>
      <c r="C74" s="171"/>
      <c r="D74" s="181"/>
      <c r="E74" s="181"/>
      <c r="F74" s="172">
        <v>0</v>
      </c>
      <c r="G74" s="168">
        <v>0</v>
      </c>
      <c r="H74" s="168">
        <v>1566835.6043897099</v>
      </c>
      <c r="I74" s="169">
        <v>321243.20298261743</v>
      </c>
      <c r="J74" s="169">
        <f t="shared" si="5"/>
        <v>-1888078.8073723274</v>
      </c>
      <c r="K74" s="169">
        <v>0</v>
      </c>
      <c r="L74" s="168">
        <v>0</v>
      </c>
      <c r="M74" s="168">
        <v>376073.93969567673</v>
      </c>
      <c r="N74" s="168">
        <v>87018.680131434856</v>
      </c>
      <c r="O74" s="168">
        <v>405555.55555555556</v>
      </c>
      <c r="P74" s="169">
        <f>SUM(K74:O74)</f>
        <v>868648.17538266722</v>
      </c>
    </row>
    <row r="75" spans="1:16" ht="18.95" customHeight="1" x14ac:dyDescent="0.2">
      <c r="A75" s="185">
        <f t="shared" si="8"/>
        <v>18</v>
      </c>
      <c r="B75" s="122" t="s">
        <v>51</v>
      </c>
      <c r="C75" s="171"/>
      <c r="D75" s="181"/>
      <c r="E75" s="181"/>
      <c r="F75" s="172">
        <v>0</v>
      </c>
      <c r="G75" s="168">
        <v>0</v>
      </c>
      <c r="H75" s="168">
        <v>76410.319999999949</v>
      </c>
      <c r="I75" s="168">
        <v>0</v>
      </c>
      <c r="J75" s="169">
        <f t="shared" si="5"/>
        <v>-76410.319999999949</v>
      </c>
      <c r="K75" s="169">
        <v>0</v>
      </c>
      <c r="L75" s="168">
        <v>0</v>
      </c>
      <c r="M75" s="168">
        <v>182286.10999999981</v>
      </c>
      <c r="N75" s="168"/>
      <c r="O75" s="168">
        <v>0</v>
      </c>
      <c r="P75" s="169">
        <f t="shared" si="7"/>
        <v>182286.10999999981</v>
      </c>
    </row>
    <row r="76" spans="1:16" ht="18.95" customHeight="1" x14ac:dyDescent="0.25">
      <c r="A76" s="185">
        <f t="shared" si="8"/>
        <v>19</v>
      </c>
      <c r="B76" s="122" t="s">
        <v>52</v>
      </c>
      <c r="C76" s="171"/>
      <c r="D76" s="181"/>
      <c r="E76" s="181"/>
      <c r="F76" s="172">
        <v>0</v>
      </c>
      <c r="G76" s="168">
        <v>0</v>
      </c>
      <c r="H76" s="168">
        <v>0</v>
      </c>
      <c r="I76" s="169">
        <v>390496.33394366188</v>
      </c>
      <c r="J76" s="169">
        <f t="shared" si="5"/>
        <v>-390496.33394366188</v>
      </c>
      <c r="K76" s="169">
        <v>0</v>
      </c>
      <c r="L76" s="168">
        <v>0</v>
      </c>
      <c r="M76" s="168">
        <v>0</v>
      </c>
      <c r="N76" s="168">
        <v>21866.51767605629</v>
      </c>
      <c r="O76" s="173"/>
      <c r="P76" s="169">
        <f t="shared" si="7"/>
        <v>21866.51767605629</v>
      </c>
    </row>
    <row r="77" spans="1:16" ht="18.95" customHeight="1" x14ac:dyDescent="0.2">
      <c r="A77" s="185">
        <f t="shared" si="8"/>
        <v>20</v>
      </c>
      <c r="B77" s="122" t="s">
        <v>397</v>
      </c>
      <c r="C77" s="171"/>
      <c r="D77" s="181"/>
      <c r="E77" s="181"/>
      <c r="F77" s="172"/>
      <c r="G77" s="168"/>
      <c r="H77" s="168"/>
      <c r="I77" s="168"/>
      <c r="J77" s="169"/>
      <c r="K77" s="169">
        <v>-1433703.8183333334</v>
      </c>
      <c r="L77" s="168">
        <v>0</v>
      </c>
      <c r="M77" s="168">
        <v>0</v>
      </c>
      <c r="N77" s="168">
        <v>0</v>
      </c>
      <c r="O77" s="168">
        <v>0</v>
      </c>
      <c r="P77" s="169">
        <f t="shared" si="7"/>
        <v>-1433703.8183333334</v>
      </c>
    </row>
    <row r="78" spans="1:16" ht="18.95" customHeight="1" x14ac:dyDescent="0.2">
      <c r="A78" s="185">
        <f t="shared" si="8"/>
        <v>21</v>
      </c>
      <c r="B78" s="122" t="s">
        <v>398</v>
      </c>
      <c r="K78" s="169">
        <v>1405379.6966666668</v>
      </c>
      <c r="P78" s="169">
        <f t="shared" si="7"/>
        <v>1405379.6966666668</v>
      </c>
    </row>
    <row r="79" spans="1:16" ht="18.95" customHeight="1" x14ac:dyDescent="0.2">
      <c r="A79" s="185">
        <f t="shared" si="8"/>
        <v>22</v>
      </c>
      <c r="B79" s="122" t="s">
        <v>399</v>
      </c>
      <c r="G79" s="168"/>
      <c r="H79" s="168"/>
      <c r="I79" s="168"/>
      <c r="J79" s="169"/>
      <c r="K79" s="169">
        <v>986056.13833333342</v>
      </c>
      <c r="L79" s="168"/>
      <c r="M79" s="168"/>
      <c r="N79" s="168"/>
      <c r="O79" s="168"/>
      <c r="P79" s="169">
        <f t="shared" si="7"/>
        <v>986056.13833333342</v>
      </c>
    </row>
    <row r="80" spans="1:16" ht="18.95" customHeight="1" x14ac:dyDescent="0.2">
      <c r="A80" s="185">
        <f t="shared" si="8"/>
        <v>23</v>
      </c>
      <c r="B80" s="118"/>
      <c r="C80" s="176"/>
      <c r="D80" s="119"/>
      <c r="E80" s="119"/>
      <c r="F80" s="176"/>
      <c r="G80" s="176"/>
      <c r="H80" s="176"/>
      <c r="I80" s="176"/>
      <c r="J80" s="169"/>
      <c r="K80" s="169"/>
      <c r="L80" s="169"/>
      <c r="M80" s="169"/>
      <c r="N80" s="169"/>
      <c r="O80" s="169"/>
      <c r="P80" s="169">
        <f t="shared" si="7"/>
        <v>0</v>
      </c>
    </row>
    <row r="81" spans="1:16" ht="18.95" customHeight="1" x14ac:dyDescent="0.2">
      <c r="A81" s="185">
        <f t="shared" si="8"/>
        <v>24</v>
      </c>
    </row>
    <row r="82" spans="1:16" ht="18.95" customHeight="1" thickBot="1" x14ac:dyDescent="0.25">
      <c r="A82" s="185">
        <f t="shared" si="8"/>
        <v>25</v>
      </c>
      <c r="B82" s="118"/>
      <c r="C82" s="169"/>
      <c r="D82" s="5" t="s">
        <v>38</v>
      </c>
      <c r="F82" s="186">
        <f t="shared" ref="F82:P82" si="9">SUM(F57:F80)</f>
        <v>2641852405</v>
      </c>
      <c r="G82" s="186">
        <f t="shared" si="9"/>
        <v>-7311407.1800000044</v>
      </c>
      <c r="H82" s="186">
        <f t="shared" si="9"/>
        <v>17638118.218302697</v>
      </c>
      <c r="I82" s="186">
        <f t="shared" si="9"/>
        <v>7980683.7369262818</v>
      </c>
      <c r="J82" s="186">
        <f t="shared" si="9"/>
        <v>2608922195.8647714</v>
      </c>
      <c r="K82" s="186">
        <f t="shared" si="9"/>
        <v>109864842.6415835</v>
      </c>
      <c r="L82" s="186">
        <f t="shared" si="9"/>
        <v>538645.22166666365</v>
      </c>
      <c r="M82" s="186">
        <f t="shared" si="9"/>
        <v>2193105.6578167556</v>
      </c>
      <c r="N82" s="186">
        <f t="shared" si="9"/>
        <v>604104.90947415924</v>
      </c>
      <c r="O82" s="186">
        <f t="shared" si="9"/>
        <v>1922545.2503805554</v>
      </c>
      <c r="P82" s="186">
        <f t="shared" si="9"/>
        <v>115123243.68092163</v>
      </c>
    </row>
    <row r="83" spans="1:16" ht="18.95" customHeight="1" thickTop="1" x14ac:dyDescent="0.2">
      <c r="A83" s="185">
        <f t="shared" si="8"/>
        <v>26</v>
      </c>
      <c r="B83" s="118"/>
      <c r="D83" s="11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</row>
    <row r="84" spans="1:16" ht="18.95" customHeight="1" thickBot="1" x14ac:dyDescent="0.25">
      <c r="A84" s="185">
        <f t="shared" si="8"/>
        <v>27</v>
      </c>
      <c r="B84" s="19"/>
      <c r="C84" s="169"/>
      <c r="D84" s="5" t="s">
        <v>39</v>
      </c>
      <c r="F84" s="177"/>
      <c r="G84" s="177"/>
      <c r="H84" s="177"/>
      <c r="I84" s="177"/>
      <c r="K84" s="169"/>
      <c r="L84" s="177"/>
      <c r="M84" s="177"/>
      <c r="N84" s="177"/>
      <c r="O84" s="177"/>
      <c r="P84" s="187">
        <f>P82/(J82-J80)</f>
        <v>4.4126744700702769E-2</v>
      </c>
    </row>
    <row r="85" spans="1:16" ht="18.95" customHeight="1" thickTop="1" x14ac:dyDescent="0.2">
      <c r="B85" s="19"/>
      <c r="D85" s="119"/>
      <c r="E85" s="119"/>
    </row>
    <row r="86" spans="1:16" s="122" customFormat="1" ht="20.100000000000001" customHeight="1" x14ac:dyDescent="0.2">
      <c r="A86" s="213" t="str">
        <f>'Rate Case Constants'!C9</f>
        <v>KENTUCKY UTILITIES COMPANY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</row>
    <row r="87" spans="1:16" s="122" customFormat="1" ht="20.100000000000001" customHeight="1" x14ac:dyDescent="0.2">
      <c r="A87" s="213" t="str">
        <f>'Rate Case Constants'!C10</f>
        <v>CASE NO. 2018-00294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6" s="122" customFormat="1" ht="20.100000000000001" customHeight="1" x14ac:dyDescent="0.2">
      <c r="A88" s="212" t="s">
        <v>0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16" s="122" customFormat="1" ht="20.100000000000001" customHeight="1" x14ac:dyDescent="0.2">
      <c r="A89" s="212" t="s">
        <v>43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16" s="122" customFormat="1" ht="20.100000000000001" customHeight="1" x14ac:dyDescent="0.2">
      <c r="A90" s="213" t="str">
        <f>'Rate Case Constants'!C20</f>
        <v>FROM MAY 1, 2019 TO APRIL 30, 2020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16" s="122" customFormat="1" ht="20.100000000000001" customHeight="1" x14ac:dyDescent="0.2">
      <c r="A91" s="182"/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</row>
    <row r="92" spans="1:16" s="122" customFormat="1" ht="20.100000000000001" customHeight="1" x14ac:dyDescent="0.2">
      <c r="A92" s="122" t="s">
        <v>40</v>
      </c>
    </row>
    <row r="93" spans="1:16" s="122" customFormat="1" ht="20.100000000000001" customHeight="1" x14ac:dyDescent="0.2">
      <c r="A93" s="122" t="s">
        <v>44</v>
      </c>
      <c r="P93" s="5" t="s">
        <v>3</v>
      </c>
    </row>
    <row r="94" spans="1:16" s="122" customFormat="1" ht="20.100000000000001" customHeight="1" x14ac:dyDescent="0.2">
      <c r="A94" s="122" t="str">
        <f>'Rate Case Constants'!C$29</f>
        <v>TYPE OF FILING: _____ ORIGINAL  _____ UPDATED  __X__ REVISED</v>
      </c>
      <c r="P94" s="5" t="s">
        <v>45</v>
      </c>
    </row>
    <row r="95" spans="1:16" s="122" customFormat="1" ht="20.100000000000001" customHeight="1" x14ac:dyDescent="0.2">
      <c r="A95" s="122" t="s">
        <v>5</v>
      </c>
      <c r="P95" s="5" t="str">
        <f>P$9</f>
        <v>WITNESS:   D. K. ARBOUGH</v>
      </c>
    </row>
    <row r="96" spans="1:16" s="122" customFormat="1" ht="20.100000000000001" customHeight="1" x14ac:dyDescent="0.2"/>
    <row r="97" spans="1:16" s="122" customFormat="1" ht="20.100000000000001" customHeight="1" x14ac:dyDescent="0.2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214" t="s">
        <v>6</v>
      </c>
      <c r="L97" s="214"/>
      <c r="M97" s="214"/>
      <c r="N97" s="214"/>
      <c r="O97" s="214"/>
      <c r="P97" s="214"/>
    </row>
    <row r="98" spans="1:16" ht="57.75" customHeight="1" x14ac:dyDescent="0.2">
      <c r="A98" s="6" t="s">
        <v>7</v>
      </c>
      <c r="B98" s="6" t="s">
        <v>8</v>
      </c>
      <c r="C98" s="6" t="s">
        <v>9</v>
      </c>
      <c r="D98" s="6" t="s">
        <v>10</v>
      </c>
      <c r="E98" s="6" t="s">
        <v>11</v>
      </c>
      <c r="F98" s="6" t="s">
        <v>187</v>
      </c>
      <c r="G98" s="6" t="s">
        <v>13</v>
      </c>
      <c r="H98" s="6" t="s">
        <v>14</v>
      </c>
      <c r="I98" s="6" t="s">
        <v>15</v>
      </c>
      <c r="J98" s="6" t="s">
        <v>16</v>
      </c>
      <c r="K98" s="6" t="s">
        <v>17</v>
      </c>
      <c r="L98" s="6" t="s">
        <v>18</v>
      </c>
      <c r="M98" s="6" t="s">
        <v>19</v>
      </c>
      <c r="N98" s="6" t="s">
        <v>20</v>
      </c>
      <c r="O98" s="6" t="s">
        <v>21</v>
      </c>
      <c r="P98" s="6" t="s">
        <v>22</v>
      </c>
    </row>
    <row r="99" spans="1:16" ht="18.95" customHeight="1" x14ac:dyDescent="0.2">
      <c r="A99" s="119"/>
      <c r="B99" s="9"/>
      <c r="C99" s="9" t="s">
        <v>23</v>
      </c>
      <c r="D99" s="9" t="s">
        <v>24</v>
      </c>
      <c r="E99" s="9" t="s">
        <v>25</v>
      </c>
      <c r="F99" s="9" t="s">
        <v>26</v>
      </c>
      <c r="G99" s="9" t="s">
        <v>27</v>
      </c>
      <c r="H99" s="9" t="s">
        <v>28</v>
      </c>
      <c r="I99" s="9" t="s">
        <v>29</v>
      </c>
      <c r="J99" s="9" t="s">
        <v>173</v>
      </c>
      <c r="K99" s="9" t="s">
        <v>30</v>
      </c>
      <c r="L99" s="9" t="s">
        <v>31</v>
      </c>
      <c r="M99" s="9" t="s">
        <v>32</v>
      </c>
      <c r="N99" s="9" t="s">
        <v>33</v>
      </c>
      <c r="O99" s="9" t="s">
        <v>34</v>
      </c>
      <c r="P99" s="9" t="s">
        <v>35</v>
      </c>
    </row>
    <row r="100" spans="1:16" ht="18.95" customHeight="1" x14ac:dyDescent="0.2">
      <c r="A100" s="119"/>
      <c r="B100" s="10"/>
      <c r="C100" s="184" t="s">
        <v>36</v>
      </c>
      <c r="D100" s="10"/>
      <c r="E100" s="10"/>
      <c r="F100" s="184" t="s">
        <v>37</v>
      </c>
      <c r="G100" s="184" t="s">
        <v>37</v>
      </c>
      <c r="H100" s="184" t="s">
        <v>37</v>
      </c>
      <c r="I100" s="184" t="s">
        <v>37</v>
      </c>
      <c r="J100" s="184" t="s">
        <v>37</v>
      </c>
      <c r="K100" s="184" t="s">
        <v>37</v>
      </c>
      <c r="L100" s="184" t="s">
        <v>37</v>
      </c>
      <c r="M100" s="184" t="s">
        <v>37</v>
      </c>
      <c r="N100" s="184" t="s">
        <v>37</v>
      </c>
      <c r="O100" s="184" t="s">
        <v>37</v>
      </c>
      <c r="P100" s="184" t="s">
        <v>37</v>
      </c>
    </row>
    <row r="101" spans="1:16" ht="18.95" customHeight="1" x14ac:dyDescent="0.2">
      <c r="A101" s="185"/>
      <c r="B101" s="118"/>
      <c r="C101" s="169"/>
      <c r="D101" s="119"/>
      <c r="E101" s="11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</row>
    <row r="102" spans="1:16" ht="18.95" customHeight="1" x14ac:dyDescent="0.2">
      <c r="A102" s="185">
        <v>1</v>
      </c>
      <c r="B102" s="122" t="s">
        <v>468</v>
      </c>
      <c r="C102" s="166">
        <v>2.5813071153846148E-2</v>
      </c>
      <c r="D102" s="121">
        <v>37399</v>
      </c>
      <c r="E102" s="181" t="s">
        <v>469</v>
      </c>
      <c r="F102" s="167">
        <v>20930000</v>
      </c>
      <c r="G102" s="168">
        <v>0</v>
      </c>
      <c r="H102" s="169">
        <v>50702.407692307672</v>
      </c>
      <c r="I102" s="169">
        <v>444720.98692307709</v>
      </c>
      <c r="J102" s="169">
        <f>F102+G102-H102-I102</f>
        <v>20434576.605384614</v>
      </c>
      <c r="K102" s="169">
        <f>C102*F102</f>
        <v>540267.57924999984</v>
      </c>
      <c r="L102" s="168">
        <v>0</v>
      </c>
      <c r="M102" s="168">
        <v>4047.1399999999994</v>
      </c>
      <c r="N102" s="168">
        <v>36377.089999999997</v>
      </c>
      <c r="O102" s="168">
        <v>20987.342465753423</v>
      </c>
      <c r="P102" s="169">
        <f>SUM(K102:O102)</f>
        <v>601679.15171575325</v>
      </c>
    </row>
    <row r="103" spans="1:16" ht="18.95" customHeight="1" x14ac:dyDescent="0.2">
      <c r="A103" s="185">
        <f>A102+1</f>
        <v>2</v>
      </c>
      <c r="B103" s="122" t="s">
        <v>468</v>
      </c>
      <c r="C103" s="166">
        <v>2.5813071153846148E-2</v>
      </c>
      <c r="D103" s="121">
        <v>37399</v>
      </c>
      <c r="E103" s="181" t="s">
        <v>483</v>
      </c>
      <c r="F103" s="167">
        <v>2400000</v>
      </c>
      <c r="G103" s="168">
        <v>0</v>
      </c>
      <c r="H103" s="169">
        <v>34104.717692307669</v>
      </c>
      <c r="I103" s="169">
        <v>50912.197692307695</v>
      </c>
      <c r="J103" s="169">
        <f t="shared" ref="J103:J120" si="10">F103+G103-H103-I103</f>
        <v>2314983.0846153847</v>
      </c>
      <c r="K103" s="169">
        <f t="shared" ref="K103:K120" si="11">C103*F103</f>
        <v>61951.370769230751</v>
      </c>
      <c r="L103" s="168">
        <v>0</v>
      </c>
      <c r="M103" s="168">
        <v>2604.5299999999988</v>
      </c>
      <c r="N103" s="168">
        <v>4164.489999999998</v>
      </c>
      <c r="O103" s="168">
        <v>2406.5753424657537</v>
      </c>
      <c r="P103" s="169">
        <f t="shared" ref="P103:P124" si="12">SUM(K103:O103)</f>
        <v>71126.966111696514</v>
      </c>
    </row>
    <row r="104" spans="1:16" ht="18.95" customHeight="1" x14ac:dyDescent="0.2">
      <c r="A104" s="185">
        <f t="shared" ref="A104:A128" si="13">A103+1</f>
        <v>3</v>
      </c>
      <c r="B104" s="122" t="s">
        <v>470</v>
      </c>
      <c r="C104" s="166">
        <v>1.8409942151341764E-2</v>
      </c>
      <c r="D104" s="121" t="s">
        <v>216</v>
      </c>
      <c r="E104" s="181" t="s">
        <v>471</v>
      </c>
      <c r="F104" s="167">
        <v>96000000</v>
      </c>
      <c r="G104" s="168">
        <v>0</v>
      </c>
      <c r="H104" s="169">
        <v>349603.58461538464</v>
      </c>
      <c r="I104" s="169">
        <v>3671862.6892307708</v>
      </c>
      <c r="J104" s="169">
        <f t="shared" si="10"/>
        <v>91978533.726153851</v>
      </c>
      <c r="K104" s="169">
        <f t="shared" si="11"/>
        <v>1767354.4465288094</v>
      </c>
      <c r="L104" s="168">
        <v>0</v>
      </c>
      <c r="M104" s="168">
        <v>369243.90246575332</v>
      </c>
      <c r="N104" s="168">
        <v>161130.38</v>
      </c>
      <c r="O104" s="168">
        <v>0</v>
      </c>
      <c r="P104" s="169">
        <f t="shared" si="12"/>
        <v>2297728.7289945628</v>
      </c>
    </row>
    <row r="105" spans="1:16" ht="18.95" customHeight="1" x14ac:dyDescent="0.2">
      <c r="A105" s="185">
        <f t="shared" si="13"/>
        <v>4</v>
      </c>
      <c r="B105" s="122" t="s">
        <v>472</v>
      </c>
      <c r="C105" s="170">
        <v>3.3500000000000009E-2</v>
      </c>
      <c r="D105" s="121">
        <v>39226</v>
      </c>
      <c r="E105" s="181" t="s">
        <v>473</v>
      </c>
      <c r="F105" s="167">
        <v>17875000</v>
      </c>
      <c r="G105" s="168">
        <v>0</v>
      </c>
      <c r="H105" s="169">
        <v>390180.27333503694</v>
      </c>
      <c r="I105" s="169">
        <v>179315.77846153852</v>
      </c>
      <c r="J105" s="169">
        <f t="shared" si="10"/>
        <v>17305503.948203426</v>
      </c>
      <c r="K105" s="169">
        <f t="shared" si="11"/>
        <v>598812.50000000012</v>
      </c>
      <c r="L105" s="168">
        <v>0</v>
      </c>
      <c r="M105" s="168">
        <v>57554.817275747511</v>
      </c>
      <c r="N105" s="168">
        <v>33411.339999999997</v>
      </c>
      <c r="O105" s="168">
        <v>0</v>
      </c>
      <c r="P105" s="169">
        <f t="shared" si="12"/>
        <v>689778.65727574762</v>
      </c>
    </row>
    <row r="106" spans="1:16" ht="18.95" customHeight="1" x14ac:dyDescent="0.2">
      <c r="A106" s="185">
        <f t="shared" si="13"/>
        <v>5</v>
      </c>
      <c r="B106" s="122" t="s">
        <v>474</v>
      </c>
      <c r="C106" s="166">
        <v>2.3813071153846156E-2</v>
      </c>
      <c r="D106" s="121" t="s">
        <v>165</v>
      </c>
      <c r="E106" s="181" t="s">
        <v>475</v>
      </c>
      <c r="F106" s="167">
        <v>50000000</v>
      </c>
      <c r="G106" s="168">
        <v>0</v>
      </c>
      <c r="H106" s="169">
        <v>155007.11307692307</v>
      </c>
      <c r="I106" s="169">
        <v>1416042.0538461534</v>
      </c>
      <c r="J106" s="169">
        <f t="shared" si="10"/>
        <v>48428950.833076924</v>
      </c>
      <c r="K106" s="169">
        <f t="shared" si="11"/>
        <v>1190653.5576923077</v>
      </c>
      <c r="L106" s="168">
        <v>0</v>
      </c>
      <c r="M106" s="168">
        <v>9027.1999999999989</v>
      </c>
      <c r="N106" s="168">
        <v>95139.990000000049</v>
      </c>
      <c r="O106" s="168">
        <v>380746.57535136986</v>
      </c>
      <c r="P106" s="169">
        <f t="shared" si="12"/>
        <v>1675567.3230436775</v>
      </c>
    </row>
    <row r="107" spans="1:16" ht="18.95" customHeight="1" x14ac:dyDescent="0.2">
      <c r="A107" s="185">
        <f t="shared" si="13"/>
        <v>6</v>
      </c>
      <c r="B107" s="122" t="s">
        <v>468</v>
      </c>
      <c r="C107" s="166">
        <v>2.3813071153846156E-2</v>
      </c>
      <c r="D107" s="121" t="s">
        <v>163</v>
      </c>
      <c r="E107" s="181" t="s">
        <v>469</v>
      </c>
      <c r="F107" s="167">
        <v>77947405</v>
      </c>
      <c r="G107" s="168">
        <v>0</v>
      </c>
      <c r="H107" s="169">
        <v>430906.94692307699</v>
      </c>
      <c r="I107" s="169">
        <v>1117472.1215384617</v>
      </c>
      <c r="J107" s="169">
        <f t="shared" si="10"/>
        <v>76399025.931538463</v>
      </c>
      <c r="K107" s="169">
        <f t="shared" si="11"/>
        <v>1856167.1015226636</v>
      </c>
      <c r="L107" s="168">
        <v>0</v>
      </c>
      <c r="M107" s="168">
        <v>31297.019999999997</v>
      </c>
      <c r="N107" s="168">
        <v>91406.479999999981</v>
      </c>
      <c r="O107" s="168">
        <v>594188.79724924662</v>
      </c>
      <c r="P107" s="169">
        <f t="shared" si="12"/>
        <v>2573059.39877191</v>
      </c>
    </row>
    <row r="108" spans="1:16" ht="18.95" customHeight="1" x14ac:dyDescent="0.2">
      <c r="A108" s="185">
        <f t="shared" si="13"/>
        <v>7</v>
      </c>
      <c r="B108" s="122" t="s">
        <v>474</v>
      </c>
      <c r="C108" s="166">
        <v>2.3813071153846156E-2</v>
      </c>
      <c r="D108" s="121" t="s">
        <v>164</v>
      </c>
      <c r="E108" s="181" t="s">
        <v>475</v>
      </c>
      <c r="F108" s="167">
        <v>54000000</v>
      </c>
      <c r="G108" s="168">
        <v>0</v>
      </c>
      <c r="H108" s="169">
        <v>729524.72000000009</v>
      </c>
      <c r="I108" s="169">
        <v>196399.62153846154</v>
      </c>
      <c r="J108" s="169">
        <f t="shared" si="10"/>
        <v>53074075.658461541</v>
      </c>
      <c r="K108" s="169">
        <f t="shared" si="11"/>
        <v>1285905.8423076924</v>
      </c>
      <c r="L108" s="168">
        <v>0</v>
      </c>
      <c r="M108" s="168">
        <v>42453.380000000005</v>
      </c>
      <c r="N108" s="168">
        <v>13268.62000000001</v>
      </c>
      <c r="O108" s="168">
        <v>411639.04111547937</v>
      </c>
      <c r="P108" s="169">
        <f t="shared" si="12"/>
        <v>1753266.8834231717</v>
      </c>
    </row>
    <row r="109" spans="1:16" ht="18.95" customHeight="1" x14ac:dyDescent="0.2">
      <c r="A109" s="185">
        <f t="shared" si="13"/>
        <v>8</v>
      </c>
      <c r="B109" s="122" t="s">
        <v>468</v>
      </c>
      <c r="C109" s="166">
        <v>2.5813071153846148E-2</v>
      </c>
      <c r="D109" s="121">
        <v>37399</v>
      </c>
      <c r="E109" s="181" t="s">
        <v>469</v>
      </c>
      <c r="F109" s="167">
        <v>7400000</v>
      </c>
      <c r="G109" s="168">
        <v>0</v>
      </c>
      <c r="H109" s="169">
        <v>39653.634615384617</v>
      </c>
      <c r="I109" s="169">
        <v>156247.43076923073</v>
      </c>
      <c r="J109" s="169">
        <f t="shared" si="10"/>
        <v>7204098.9346153839</v>
      </c>
      <c r="K109" s="169">
        <f t="shared" si="11"/>
        <v>191016.72653846149</v>
      </c>
      <c r="L109" s="168">
        <v>0</v>
      </c>
      <c r="M109" s="168">
        <v>2889.4600000000009</v>
      </c>
      <c r="N109" s="168">
        <v>12780.649999999994</v>
      </c>
      <c r="O109" s="168">
        <v>7420.2739726027394</v>
      </c>
      <c r="P109" s="169">
        <f t="shared" si="12"/>
        <v>214107.11051106421</v>
      </c>
    </row>
    <row r="110" spans="1:16" ht="18.95" customHeight="1" x14ac:dyDescent="0.2">
      <c r="A110" s="185">
        <f t="shared" si="13"/>
        <v>9</v>
      </c>
      <c r="B110" s="122" t="s">
        <v>476</v>
      </c>
      <c r="C110" s="166">
        <v>2.3813071153846156E-2</v>
      </c>
      <c r="D110" s="121">
        <v>36665</v>
      </c>
      <c r="E110" s="181" t="s">
        <v>46</v>
      </c>
      <c r="F110" s="167">
        <v>12900000</v>
      </c>
      <c r="G110" s="168">
        <v>0</v>
      </c>
      <c r="H110" s="169">
        <v>39460.933076923066</v>
      </c>
      <c r="I110" s="169">
        <v>125433.63615384618</v>
      </c>
      <c r="J110" s="169">
        <f t="shared" si="10"/>
        <v>12735105.430769229</v>
      </c>
      <c r="K110" s="169">
        <f t="shared" si="11"/>
        <v>307188.61788461544</v>
      </c>
      <c r="L110" s="168">
        <v>0</v>
      </c>
      <c r="M110" s="168">
        <v>10937.34</v>
      </c>
      <c r="N110" s="168">
        <v>35965.600000000006</v>
      </c>
      <c r="O110" s="168">
        <v>97819.109615753419</v>
      </c>
      <c r="P110" s="169">
        <f t="shared" si="12"/>
        <v>451910.6675003689</v>
      </c>
    </row>
    <row r="111" spans="1:16" ht="18.95" customHeight="1" x14ac:dyDescent="0.2">
      <c r="A111" s="185">
        <f t="shared" si="13"/>
        <v>10</v>
      </c>
      <c r="B111" s="122" t="s">
        <v>477</v>
      </c>
      <c r="C111" s="166">
        <v>2.5813071153846148E-2</v>
      </c>
      <c r="D111" s="121">
        <v>37399</v>
      </c>
      <c r="E111" s="181" t="s">
        <v>469</v>
      </c>
      <c r="F111" s="167">
        <v>2400000</v>
      </c>
      <c r="G111" s="168">
        <v>0</v>
      </c>
      <c r="H111" s="169">
        <v>14322.019230769232</v>
      </c>
      <c r="I111" s="169">
        <v>158095.35692307691</v>
      </c>
      <c r="J111" s="169">
        <f t="shared" si="10"/>
        <v>2227582.6238461542</v>
      </c>
      <c r="K111" s="169">
        <f t="shared" si="11"/>
        <v>61951.370769230751</v>
      </c>
      <c r="L111" s="168">
        <v>0</v>
      </c>
      <c r="M111" s="168">
        <v>1046.8800000000001</v>
      </c>
      <c r="N111" s="168">
        <v>12931.820000000007</v>
      </c>
      <c r="O111" s="168">
        <v>2406.5753424657537</v>
      </c>
      <c r="P111" s="169">
        <f t="shared" si="12"/>
        <v>78336.646111696507</v>
      </c>
    </row>
    <row r="112" spans="1:16" ht="18.95" customHeight="1" x14ac:dyDescent="0.2">
      <c r="A112" s="185">
        <f t="shared" si="13"/>
        <v>11</v>
      </c>
      <c r="B112" s="122" t="s">
        <v>478</v>
      </c>
      <c r="C112" s="170">
        <v>3.2500000000000001E-2</v>
      </c>
      <c r="D112" s="181" t="s">
        <v>166</v>
      </c>
      <c r="E112" s="181" t="s">
        <v>47</v>
      </c>
      <c r="F112" s="167">
        <v>500000000</v>
      </c>
      <c r="G112" s="168">
        <v>-190502.60153846134</v>
      </c>
      <c r="H112" s="169">
        <v>421611.92230769241</v>
      </c>
      <c r="I112" s="168">
        <v>0</v>
      </c>
      <c r="J112" s="169">
        <f t="shared" si="10"/>
        <v>499387885.47615385</v>
      </c>
      <c r="K112" s="169">
        <f t="shared" si="11"/>
        <v>16250000</v>
      </c>
      <c r="L112" s="168">
        <v>189623.42000000016</v>
      </c>
      <c r="M112" s="168">
        <v>421080.91999999993</v>
      </c>
      <c r="N112" s="168">
        <v>0</v>
      </c>
      <c r="O112" s="168">
        <v>0</v>
      </c>
      <c r="P112" s="169">
        <f t="shared" si="12"/>
        <v>16860704.34</v>
      </c>
    </row>
    <row r="113" spans="1:16" ht="18.95" customHeight="1" x14ac:dyDescent="0.2">
      <c r="A113" s="185">
        <f t="shared" si="13"/>
        <v>12</v>
      </c>
      <c r="B113" s="122" t="s">
        <v>479</v>
      </c>
      <c r="C113" s="170">
        <v>3.2999999999999995E-2</v>
      </c>
      <c r="D113" s="181" t="s">
        <v>215</v>
      </c>
      <c r="E113" s="181" t="s">
        <v>213</v>
      </c>
      <c r="F113" s="167">
        <v>250000000</v>
      </c>
      <c r="G113" s="168">
        <v>-63555.009999999995</v>
      </c>
      <c r="H113" s="169">
        <v>1192801.1099999999</v>
      </c>
      <c r="I113" s="168">
        <v>0</v>
      </c>
      <c r="J113" s="169">
        <f t="shared" si="10"/>
        <v>248743643.88</v>
      </c>
      <c r="K113" s="169">
        <f t="shared" si="11"/>
        <v>8249999.9999999991</v>
      </c>
      <c r="L113" s="168">
        <v>10761.760000000002</v>
      </c>
      <c r="M113" s="168">
        <v>201976.86</v>
      </c>
      <c r="N113" s="168">
        <v>0</v>
      </c>
      <c r="O113" s="168">
        <v>0</v>
      </c>
      <c r="P113" s="169">
        <f t="shared" si="12"/>
        <v>8462738.6199999992</v>
      </c>
    </row>
    <row r="114" spans="1:16" ht="18.95" customHeight="1" x14ac:dyDescent="0.2">
      <c r="A114" s="185">
        <f t="shared" si="13"/>
        <v>13</v>
      </c>
      <c r="B114" s="122" t="s">
        <v>480</v>
      </c>
      <c r="C114" s="170">
        <v>4.3749999999999997E-2</v>
      </c>
      <c r="D114" s="181" t="s">
        <v>215</v>
      </c>
      <c r="E114" s="181" t="s">
        <v>214</v>
      </c>
      <c r="F114" s="167">
        <v>250000000</v>
      </c>
      <c r="G114" s="168">
        <v>-179207.25923076924</v>
      </c>
      <c r="H114" s="169">
        <v>2226541.199230771</v>
      </c>
      <c r="I114" s="168">
        <v>0</v>
      </c>
      <c r="J114" s="169">
        <f t="shared" si="10"/>
        <v>247594251.54153848</v>
      </c>
      <c r="K114" s="169">
        <f t="shared" si="11"/>
        <v>10937500</v>
      </c>
      <c r="L114" s="168">
        <v>6928.66</v>
      </c>
      <c r="M114" s="168">
        <v>86084.339999999967</v>
      </c>
      <c r="N114" s="168">
        <v>0</v>
      </c>
      <c r="O114" s="168">
        <v>0</v>
      </c>
      <c r="P114" s="169">
        <f t="shared" si="12"/>
        <v>11030513</v>
      </c>
    </row>
    <row r="115" spans="1:16" ht="18.95" customHeight="1" x14ac:dyDescent="0.2">
      <c r="A115" s="185">
        <f t="shared" si="13"/>
        <v>14</v>
      </c>
      <c r="B115" s="122" t="s">
        <v>481</v>
      </c>
      <c r="C115" s="170">
        <v>4.6499999999999993E-2</v>
      </c>
      <c r="D115" s="181" t="s">
        <v>167</v>
      </c>
      <c r="E115" s="181" t="s">
        <v>49</v>
      </c>
      <c r="F115" s="167">
        <v>250000000</v>
      </c>
      <c r="G115" s="168">
        <v>-1442309.797692308</v>
      </c>
      <c r="H115" s="169">
        <v>2219057.4338461556</v>
      </c>
      <c r="I115" s="168">
        <v>0</v>
      </c>
      <c r="J115" s="169">
        <f t="shared" si="10"/>
        <v>246338632.76846156</v>
      </c>
      <c r="K115" s="169">
        <f t="shared" si="11"/>
        <v>11624999.999999998</v>
      </c>
      <c r="L115" s="168">
        <v>60120.459999999963</v>
      </c>
      <c r="M115" s="168">
        <v>92497.989999999991</v>
      </c>
      <c r="N115" s="168">
        <v>0</v>
      </c>
      <c r="O115" s="168">
        <v>0</v>
      </c>
      <c r="P115" s="169">
        <f t="shared" si="12"/>
        <v>11777618.449999997</v>
      </c>
    </row>
    <row r="116" spans="1:16" ht="18.95" customHeight="1" x14ac:dyDescent="0.2">
      <c r="A116" s="185">
        <f t="shared" si="13"/>
        <v>15</v>
      </c>
      <c r="B116" s="122" t="s">
        <v>482</v>
      </c>
      <c r="C116" s="170">
        <v>5.1249999999999997E-2</v>
      </c>
      <c r="D116" s="181" t="s">
        <v>166</v>
      </c>
      <c r="E116" s="181" t="s">
        <v>48</v>
      </c>
      <c r="F116" s="167">
        <v>750000000</v>
      </c>
      <c r="G116" s="168">
        <v>-5704698.7346153865</v>
      </c>
      <c r="H116" s="169">
        <v>5249939.9484615382</v>
      </c>
      <c r="I116" s="168">
        <v>0</v>
      </c>
      <c r="J116" s="169">
        <f t="shared" si="10"/>
        <v>739045361.31692302</v>
      </c>
      <c r="K116" s="169">
        <f t="shared" si="11"/>
        <v>38437500</v>
      </c>
      <c r="L116" s="168">
        <v>272167.14000000013</v>
      </c>
      <c r="M116" s="168">
        <v>250470.92000000016</v>
      </c>
      <c r="N116" s="168">
        <v>0</v>
      </c>
      <c r="O116" s="168">
        <v>0</v>
      </c>
      <c r="P116" s="169">
        <f t="shared" si="12"/>
        <v>38960138.060000002</v>
      </c>
    </row>
    <row r="117" spans="1:16" ht="18.95" customHeight="1" x14ac:dyDescent="0.2">
      <c r="A117" s="185">
        <f t="shared" si="13"/>
        <v>16</v>
      </c>
      <c r="B117" s="122" t="s">
        <v>484</v>
      </c>
      <c r="C117" s="166">
        <v>4.8999999999999995E-2</v>
      </c>
      <c r="D117" s="178" t="s">
        <v>485</v>
      </c>
      <c r="E117" s="178" t="s">
        <v>486</v>
      </c>
      <c r="F117" s="180">
        <v>300000000</v>
      </c>
      <c r="G117" s="179"/>
      <c r="H117" s="169">
        <v>2794974.3076923094</v>
      </c>
      <c r="I117" s="179"/>
      <c r="J117" s="169">
        <f t="shared" si="10"/>
        <v>297205025.69230771</v>
      </c>
      <c r="K117" s="169">
        <f t="shared" si="11"/>
        <v>14699999.999999998</v>
      </c>
      <c r="L117" s="169"/>
      <c r="M117" s="168">
        <v>94222.333333333343</v>
      </c>
      <c r="N117" s="169"/>
      <c r="O117" s="169"/>
      <c r="P117" s="169">
        <f t="shared" si="12"/>
        <v>14794222.333333332</v>
      </c>
    </row>
    <row r="118" spans="1:16" ht="18.95" customHeight="1" x14ac:dyDescent="0.2">
      <c r="A118" s="185">
        <f t="shared" si="13"/>
        <v>17</v>
      </c>
      <c r="B118" s="122" t="s">
        <v>50</v>
      </c>
      <c r="C118" s="171"/>
      <c r="D118" s="181"/>
      <c r="E118" s="181"/>
      <c r="F118" s="172">
        <v>0</v>
      </c>
      <c r="G118" s="168">
        <v>0</v>
      </c>
      <c r="H118" s="168">
        <v>1725034.2768280422</v>
      </c>
      <c r="I118" s="169">
        <v>158337.9682643711</v>
      </c>
      <c r="J118" s="169">
        <f t="shared" si="10"/>
        <v>-1883372.2450924134</v>
      </c>
      <c r="K118" s="169">
        <f t="shared" si="11"/>
        <v>0</v>
      </c>
      <c r="L118" s="168">
        <v>0</v>
      </c>
      <c r="M118" s="168">
        <v>427997.94709284056</v>
      </c>
      <c r="N118" s="168">
        <v>39938.637309202168</v>
      </c>
      <c r="O118" s="168">
        <v>406666.66666666669</v>
      </c>
      <c r="P118" s="169">
        <f>SUM(K118:O118)</f>
        <v>874603.25106870942</v>
      </c>
    </row>
    <row r="119" spans="1:16" ht="18.95" customHeight="1" x14ac:dyDescent="0.2">
      <c r="A119" s="185">
        <f t="shared" si="13"/>
        <v>18</v>
      </c>
      <c r="B119" s="122" t="s">
        <v>51</v>
      </c>
      <c r="C119" s="171"/>
      <c r="D119" s="181"/>
      <c r="E119" s="181"/>
      <c r="F119" s="172">
        <v>0</v>
      </c>
      <c r="G119" s="168">
        <v>0</v>
      </c>
      <c r="H119" s="168">
        <v>167534.14461538455</v>
      </c>
      <c r="I119" s="168">
        <v>0</v>
      </c>
      <c r="J119" s="169">
        <f t="shared" si="10"/>
        <v>-167534.14461538455</v>
      </c>
      <c r="K119" s="169">
        <f t="shared" si="11"/>
        <v>0</v>
      </c>
      <c r="L119" s="168">
        <v>0</v>
      </c>
      <c r="M119" s="168">
        <v>182785.47000000003</v>
      </c>
      <c r="N119" s="168"/>
      <c r="O119" s="168">
        <v>0</v>
      </c>
      <c r="P119" s="169">
        <f t="shared" si="12"/>
        <v>182785.47000000003</v>
      </c>
    </row>
    <row r="120" spans="1:16" ht="18.95" customHeight="1" x14ac:dyDescent="0.25">
      <c r="A120" s="185">
        <f t="shared" si="13"/>
        <v>19</v>
      </c>
      <c r="B120" s="122" t="s">
        <v>52</v>
      </c>
      <c r="C120" s="171"/>
      <c r="D120" s="181"/>
      <c r="E120" s="181"/>
      <c r="F120" s="172">
        <v>0</v>
      </c>
      <c r="G120" s="168">
        <v>0</v>
      </c>
      <c r="H120" s="168">
        <v>0</v>
      </c>
      <c r="I120" s="169">
        <v>401427.2677970386</v>
      </c>
      <c r="J120" s="169">
        <f t="shared" si="10"/>
        <v>-401427.2677970386</v>
      </c>
      <c r="K120" s="169">
        <f t="shared" si="11"/>
        <v>0</v>
      </c>
      <c r="L120" s="168">
        <v>0</v>
      </c>
      <c r="M120" s="168">
        <v>0</v>
      </c>
      <c r="N120" s="168">
        <v>21926.383943661967</v>
      </c>
      <c r="O120" s="173"/>
      <c r="P120" s="169">
        <f t="shared" si="12"/>
        <v>21926.383943661967</v>
      </c>
    </row>
    <row r="121" spans="1:16" ht="18.95" customHeight="1" x14ac:dyDescent="0.25">
      <c r="A121" s="185">
        <f t="shared" si="13"/>
        <v>20</v>
      </c>
      <c r="B121" s="122" t="s">
        <v>397</v>
      </c>
      <c r="C121" s="171"/>
      <c r="D121" s="181"/>
      <c r="E121" s="181"/>
      <c r="F121" s="172"/>
      <c r="G121" s="168"/>
      <c r="H121" s="168"/>
      <c r="I121" s="168"/>
      <c r="J121" s="169"/>
      <c r="K121" s="169">
        <v>-1433703.9209150318</v>
      </c>
      <c r="L121" s="168">
        <v>0</v>
      </c>
      <c r="M121" s="168">
        <v>0</v>
      </c>
      <c r="N121" s="174"/>
      <c r="O121" s="168">
        <v>0</v>
      </c>
      <c r="P121" s="169">
        <f t="shared" si="12"/>
        <v>-1433703.9209150318</v>
      </c>
    </row>
    <row r="122" spans="1:16" ht="18.95" customHeight="1" x14ac:dyDescent="0.2">
      <c r="A122" s="185">
        <f t="shared" si="13"/>
        <v>21</v>
      </c>
      <c r="B122" s="122" t="s">
        <v>398</v>
      </c>
      <c r="K122" s="169">
        <v>1405379.7062091499</v>
      </c>
      <c r="P122" s="169">
        <f t="shared" si="12"/>
        <v>1405379.7062091499</v>
      </c>
    </row>
    <row r="123" spans="1:16" ht="18.95" customHeight="1" x14ac:dyDescent="0.2">
      <c r="A123" s="185">
        <f t="shared" si="13"/>
        <v>22</v>
      </c>
      <c r="B123" s="122" t="s">
        <v>399</v>
      </c>
      <c r="G123" s="168"/>
      <c r="H123" s="168"/>
      <c r="I123" s="168"/>
      <c r="J123" s="169"/>
      <c r="K123" s="169">
        <v>986056.20751633984</v>
      </c>
      <c r="L123" s="168"/>
      <c r="M123" s="168"/>
      <c r="N123" s="168"/>
      <c r="O123" s="168"/>
      <c r="P123" s="169">
        <f t="shared" si="12"/>
        <v>986056.20751633984</v>
      </c>
    </row>
    <row r="124" spans="1:16" ht="18.95" customHeight="1" x14ac:dyDescent="0.2">
      <c r="A124" s="185">
        <f t="shared" si="13"/>
        <v>23</v>
      </c>
      <c r="B124" s="118"/>
      <c r="C124" s="176"/>
      <c r="D124" s="119"/>
      <c r="E124" s="119"/>
      <c r="F124" s="176"/>
      <c r="G124" s="176"/>
      <c r="H124" s="176"/>
      <c r="I124" s="176"/>
      <c r="J124" s="169"/>
      <c r="K124" s="169"/>
      <c r="L124" s="169"/>
      <c r="M124" s="169"/>
      <c r="N124" s="169"/>
      <c r="O124" s="169"/>
      <c r="P124" s="169">
        <f t="shared" si="12"/>
        <v>0</v>
      </c>
    </row>
    <row r="125" spans="1:16" ht="18.95" customHeight="1" x14ac:dyDescent="0.2">
      <c r="A125" s="185">
        <f t="shared" si="13"/>
        <v>24</v>
      </c>
    </row>
    <row r="126" spans="1:16" ht="18.95" customHeight="1" thickBot="1" x14ac:dyDescent="0.25">
      <c r="A126" s="185">
        <f t="shared" si="13"/>
        <v>25</v>
      </c>
      <c r="B126" s="118"/>
      <c r="C126" s="169"/>
      <c r="D126" s="5" t="s">
        <v>38</v>
      </c>
      <c r="F126" s="186">
        <f t="shared" ref="F126:P126" si="14">SUM(F101:F124)</f>
        <v>2641852405</v>
      </c>
      <c r="G126" s="186">
        <f t="shared" si="14"/>
        <v>-7580273.4030769253</v>
      </c>
      <c r="H126" s="186">
        <f t="shared" si="14"/>
        <v>18230960.693240009</v>
      </c>
      <c r="I126" s="186">
        <f t="shared" si="14"/>
        <v>8076267.1091383351</v>
      </c>
      <c r="J126" s="186">
        <f t="shared" si="14"/>
        <v>2607964903.7945447</v>
      </c>
      <c r="K126" s="186">
        <f t="shared" si="14"/>
        <v>109019001.10607347</v>
      </c>
      <c r="L126" s="186">
        <f t="shared" si="14"/>
        <v>539601.44000000029</v>
      </c>
      <c r="M126" s="186">
        <f t="shared" si="14"/>
        <v>2288218.450167675</v>
      </c>
      <c r="N126" s="186">
        <f t="shared" si="14"/>
        <v>558441.48125286412</v>
      </c>
      <c r="O126" s="186">
        <f t="shared" si="14"/>
        <v>1924280.9571218037</v>
      </c>
      <c r="P126" s="186">
        <f t="shared" si="14"/>
        <v>114329543.43461581</v>
      </c>
    </row>
    <row r="127" spans="1:16" ht="18.95" customHeight="1" thickTop="1" x14ac:dyDescent="0.2">
      <c r="A127" s="185">
        <f t="shared" si="13"/>
        <v>26</v>
      </c>
      <c r="B127" s="118"/>
      <c r="D127" s="11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</row>
    <row r="128" spans="1:16" ht="18.95" customHeight="1" thickBot="1" x14ac:dyDescent="0.25">
      <c r="A128" s="185">
        <f t="shared" si="13"/>
        <v>27</v>
      </c>
      <c r="B128" s="19"/>
      <c r="C128" s="169"/>
      <c r="D128" s="5" t="s">
        <v>39</v>
      </c>
      <c r="F128" s="177"/>
      <c r="G128" s="177"/>
      <c r="H128" s="177"/>
      <c r="I128" s="177"/>
      <c r="K128" s="169"/>
      <c r="L128" s="177"/>
      <c r="M128" s="177"/>
      <c r="N128" s="177"/>
      <c r="O128" s="177"/>
      <c r="P128" s="187">
        <f>P126/(J126-J124)</f>
        <v>4.3838605062617317E-2</v>
      </c>
    </row>
    <row r="129" spans="1:16" ht="18.95" customHeight="1" thickTop="1" x14ac:dyDescent="0.2">
      <c r="B129" s="19"/>
      <c r="D129" s="119"/>
      <c r="E129" s="119"/>
    </row>
    <row r="130" spans="1:16" ht="18.95" customHeight="1" x14ac:dyDescent="0.2">
      <c r="A130" s="185"/>
      <c r="B130" s="19"/>
      <c r="C130" s="169"/>
      <c r="D130" s="119"/>
      <c r="E130" s="11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</row>
    <row r="131" spans="1:16" ht="18.95" customHeight="1" x14ac:dyDescent="0.2">
      <c r="B131" s="19"/>
      <c r="D131" s="119"/>
      <c r="E131" s="119"/>
    </row>
    <row r="132" spans="1:16" ht="18.95" customHeight="1" x14ac:dyDescent="0.2">
      <c r="A132" s="185"/>
      <c r="B132" s="19"/>
      <c r="C132" s="188"/>
      <c r="D132" s="119"/>
      <c r="E132" s="119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</row>
    <row r="133" spans="1:16" ht="18.95" customHeight="1" x14ac:dyDescent="0.2">
      <c r="D133" s="119"/>
      <c r="E133" s="119"/>
    </row>
    <row r="134" spans="1:16" ht="18.95" customHeight="1" x14ac:dyDescent="0.2">
      <c r="D134" s="119"/>
      <c r="E134" s="119"/>
    </row>
    <row r="135" spans="1:16" ht="18.95" customHeight="1" x14ac:dyDescent="0.2">
      <c r="D135" s="119"/>
      <c r="E135" s="119"/>
    </row>
    <row r="136" spans="1:16" ht="18.95" customHeight="1" x14ac:dyDescent="0.25"/>
    <row r="137" spans="1:16" ht="18.95" customHeight="1" x14ac:dyDescent="0.25"/>
    <row r="138" spans="1:16" ht="18.95" customHeight="1" x14ac:dyDescent="0.25"/>
    <row r="139" spans="1:16" ht="18.95" customHeight="1" x14ac:dyDescent="0.25"/>
    <row r="140" spans="1:16" ht="18.95" customHeight="1" x14ac:dyDescent="0.25"/>
    <row r="141" spans="1:16" ht="18.95" customHeight="1" x14ac:dyDescent="0.25"/>
    <row r="142" spans="1:16" ht="18.95" customHeight="1" x14ac:dyDescent="0.25"/>
    <row r="143" spans="1:16" ht="18.95" customHeight="1" x14ac:dyDescent="0.25"/>
    <row r="144" spans="1:16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  <row r="245" ht="18.95" customHeight="1" x14ac:dyDescent="0.25"/>
    <row r="246" ht="18.95" customHeight="1" x14ac:dyDescent="0.25"/>
    <row r="247" ht="18.95" customHeight="1" x14ac:dyDescent="0.25"/>
    <row r="248" ht="18.95" customHeight="1" x14ac:dyDescent="0.25"/>
    <row r="249" ht="18.95" customHeight="1" x14ac:dyDescent="0.25"/>
    <row r="250" ht="18.95" customHeight="1" x14ac:dyDescent="0.25"/>
    <row r="251" ht="18.95" customHeight="1" x14ac:dyDescent="0.25"/>
    <row r="252" ht="18.95" customHeight="1" x14ac:dyDescent="0.25"/>
    <row r="253" ht="18.95" customHeight="1" x14ac:dyDescent="0.25"/>
    <row r="254" ht="18.95" customHeight="1" x14ac:dyDescent="0.25"/>
    <row r="255" ht="18.95" customHeight="1" x14ac:dyDescent="0.25"/>
    <row r="256" ht="18.95" customHeight="1" x14ac:dyDescent="0.25"/>
    <row r="257" ht="18.95" customHeight="1" x14ac:dyDescent="0.25"/>
    <row r="258" ht="18.95" customHeight="1" x14ac:dyDescent="0.25"/>
    <row r="259" ht="18.95" customHeight="1" x14ac:dyDescent="0.25"/>
    <row r="260" ht="18.95" customHeight="1" x14ac:dyDescent="0.25"/>
    <row r="261" ht="18.95" customHeight="1" x14ac:dyDescent="0.25"/>
    <row r="262" ht="18.95" customHeight="1" x14ac:dyDescent="0.25"/>
    <row r="263" ht="18.95" customHeight="1" x14ac:dyDescent="0.25"/>
    <row r="264" ht="18.95" customHeight="1" x14ac:dyDescent="0.25"/>
    <row r="265" ht="18.95" customHeight="1" x14ac:dyDescent="0.25"/>
    <row r="266" ht="18.95" customHeight="1" x14ac:dyDescent="0.25"/>
    <row r="267" ht="18.95" customHeight="1" x14ac:dyDescent="0.25"/>
    <row r="268" ht="18.95" customHeight="1" x14ac:dyDescent="0.25"/>
    <row r="269" ht="18.95" customHeight="1" x14ac:dyDescent="0.25"/>
    <row r="270" ht="18.95" customHeight="1" x14ac:dyDescent="0.25"/>
    <row r="271" ht="18.95" customHeight="1" x14ac:dyDescent="0.25"/>
    <row r="272" ht="18.95" customHeight="1" x14ac:dyDescent="0.25"/>
    <row r="273" ht="18.95" customHeight="1" x14ac:dyDescent="0.25"/>
    <row r="274" ht="18.95" customHeight="1" x14ac:dyDescent="0.25"/>
    <row r="275" ht="18.95" customHeight="1" x14ac:dyDescent="0.25"/>
    <row r="276" ht="18.95" customHeight="1" x14ac:dyDescent="0.25"/>
    <row r="277" ht="18.95" customHeight="1" x14ac:dyDescent="0.25"/>
    <row r="278" ht="18.95" customHeight="1" x14ac:dyDescent="0.25"/>
    <row r="279" ht="18.95" customHeight="1" x14ac:dyDescent="0.25"/>
    <row r="280" ht="18.95" customHeight="1" x14ac:dyDescent="0.25"/>
    <row r="281" ht="18.95" customHeight="1" x14ac:dyDescent="0.25"/>
    <row r="282" ht="18.95" customHeight="1" x14ac:dyDescent="0.25"/>
    <row r="283" ht="18.95" customHeight="1" x14ac:dyDescent="0.25"/>
    <row r="284" ht="18.95" customHeight="1" x14ac:dyDescent="0.25"/>
    <row r="285" ht="18.95" customHeight="1" x14ac:dyDescent="0.25"/>
    <row r="286" ht="18.95" customHeight="1" x14ac:dyDescent="0.25"/>
    <row r="287" ht="18.95" customHeight="1" x14ac:dyDescent="0.25"/>
    <row r="288" ht="18.95" customHeight="1" x14ac:dyDescent="0.25"/>
    <row r="289" ht="18.95" customHeight="1" x14ac:dyDescent="0.25"/>
    <row r="290" ht="18.95" customHeight="1" x14ac:dyDescent="0.25"/>
    <row r="291" ht="18.95" customHeight="1" x14ac:dyDescent="0.25"/>
    <row r="292" ht="18.95" customHeight="1" x14ac:dyDescent="0.25"/>
    <row r="293" ht="18.95" customHeight="1" x14ac:dyDescent="0.25"/>
    <row r="294" ht="18.95" customHeight="1" x14ac:dyDescent="0.25"/>
    <row r="295" ht="18.95" customHeight="1" x14ac:dyDescent="0.25"/>
    <row r="296" ht="18.95" customHeight="1" x14ac:dyDescent="0.25"/>
    <row r="297" ht="18.95" customHeight="1" x14ac:dyDescent="0.25"/>
    <row r="298" ht="18.95" customHeight="1" x14ac:dyDescent="0.25"/>
  </sheetData>
  <mergeCells count="1039">
    <mergeCell ref="Q44:AF44"/>
    <mergeCell ref="AG44:AV44"/>
    <mergeCell ref="AW44:BL44"/>
    <mergeCell ref="BM44:CB44"/>
    <mergeCell ref="CC44:CR44"/>
    <mergeCell ref="A43:P43"/>
    <mergeCell ref="A1:P1"/>
    <mergeCell ref="A2:P2"/>
    <mergeCell ref="A3:P3"/>
    <mergeCell ref="A4:P4"/>
    <mergeCell ref="K11:P11"/>
    <mergeCell ref="A88:P88"/>
    <mergeCell ref="A89:P89"/>
    <mergeCell ref="A90:P90"/>
    <mergeCell ref="K97:P97"/>
    <mergeCell ref="A44:P44"/>
    <mergeCell ref="A45:P45"/>
    <mergeCell ref="A46:P46"/>
    <mergeCell ref="K53:P53"/>
    <mergeCell ref="A86:P86"/>
    <mergeCell ref="A87:P87"/>
    <mergeCell ref="LY44:MN44"/>
    <mergeCell ref="MO44:ND44"/>
    <mergeCell ref="NE44:NT44"/>
    <mergeCell ref="NU44:OJ44"/>
    <mergeCell ref="OK44:OZ44"/>
    <mergeCell ref="IW44:JL44"/>
    <mergeCell ref="JM44:KB44"/>
    <mergeCell ref="KC44:KR44"/>
    <mergeCell ref="KS44:LH44"/>
    <mergeCell ref="LI44:LX44"/>
    <mergeCell ref="FU44:GJ44"/>
    <mergeCell ref="GK44:GZ44"/>
    <mergeCell ref="HA44:HP44"/>
    <mergeCell ref="HQ44:IF44"/>
    <mergeCell ref="IG44:IV44"/>
    <mergeCell ref="CS44:DH44"/>
    <mergeCell ref="DI44:DX44"/>
    <mergeCell ref="DY44:EN44"/>
    <mergeCell ref="EO44:FD44"/>
    <mergeCell ref="FE44:FT44"/>
    <mergeCell ref="YG44:YV44"/>
    <mergeCell ref="YW44:ZL44"/>
    <mergeCell ref="ZM44:AAB44"/>
    <mergeCell ref="AAC44:AAR44"/>
    <mergeCell ref="AAS44:ABH44"/>
    <mergeCell ref="VE44:VT44"/>
    <mergeCell ref="VU44:WJ44"/>
    <mergeCell ref="WK44:WZ44"/>
    <mergeCell ref="XA44:XP44"/>
    <mergeCell ref="XQ44:YF44"/>
    <mergeCell ref="SC44:SR44"/>
    <mergeCell ref="SS44:TH44"/>
    <mergeCell ref="TI44:TX44"/>
    <mergeCell ref="TY44:UN44"/>
    <mergeCell ref="UO44:VD44"/>
    <mergeCell ref="PA44:PP44"/>
    <mergeCell ref="PQ44:QF44"/>
    <mergeCell ref="QG44:QV44"/>
    <mergeCell ref="QW44:RL44"/>
    <mergeCell ref="RM44:SB44"/>
    <mergeCell ref="AKO44:ALD44"/>
    <mergeCell ref="ALE44:ALT44"/>
    <mergeCell ref="ALU44:AMJ44"/>
    <mergeCell ref="AMK44:AMZ44"/>
    <mergeCell ref="ANA44:ANP44"/>
    <mergeCell ref="AHM44:AIB44"/>
    <mergeCell ref="AIC44:AIR44"/>
    <mergeCell ref="AIS44:AJH44"/>
    <mergeCell ref="AJI44:AJX44"/>
    <mergeCell ref="AJY44:AKN44"/>
    <mergeCell ref="AEK44:AEZ44"/>
    <mergeCell ref="AFA44:AFP44"/>
    <mergeCell ref="AFQ44:AGF44"/>
    <mergeCell ref="AGG44:AGV44"/>
    <mergeCell ref="AGW44:AHL44"/>
    <mergeCell ref="ABI44:ABX44"/>
    <mergeCell ref="ABY44:ACN44"/>
    <mergeCell ref="ACO44:ADD44"/>
    <mergeCell ref="ADE44:ADT44"/>
    <mergeCell ref="ADU44:AEJ44"/>
    <mergeCell ref="AWW44:AXL44"/>
    <mergeCell ref="AXM44:AYB44"/>
    <mergeCell ref="AYC44:AYR44"/>
    <mergeCell ref="AYS44:AZH44"/>
    <mergeCell ref="AZI44:AZX44"/>
    <mergeCell ref="ATU44:AUJ44"/>
    <mergeCell ref="AUK44:AUZ44"/>
    <mergeCell ref="AVA44:AVP44"/>
    <mergeCell ref="AVQ44:AWF44"/>
    <mergeCell ref="AWG44:AWV44"/>
    <mergeCell ref="AQS44:ARH44"/>
    <mergeCell ref="ARI44:ARX44"/>
    <mergeCell ref="ARY44:ASN44"/>
    <mergeCell ref="ASO44:ATD44"/>
    <mergeCell ref="ATE44:ATT44"/>
    <mergeCell ref="ANQ44:AOF44"/>
    <mergeCell ref="AOG44:AOV44"/>
    <mergeCell ref="AOW44:APL44"/>
    <mergeCell ref="APM44:AQB44"/>
    <mergeCell ref="AQC44:AQR44"/>
    <mergeCell ref="BJE44:BJT44"/>
    <mergeCell ref="BJU44:BKJ44"/>
    <mergeCell ref="BKK44:BKZ44"/>
    <mergeCell ref="BLA44:BLP44"/>
    <mergeCell ref="BLQ44:BMF44"/>
    <mergeCell ref="BGC44:BGR44"/>
    <mergeCell ref="BGS44:BHH44"/>
    <mergeCell ref="BHI44:BHX44"/>
    <mergeCell ref="BHY44:BIN44"/>
    <mergeCell ref="BIO44:BJD44"/>
    <mergeCell ref="BDA44:BDP44"/>
    <mergeCell ref="BDQ44:BEF44"/>
    <mergeCell ref="BEG44:BEV44"/>
    <mergeCell ref="BEW44:BFL44"/>
    <mergeCell ref="BFM44:BGB44"/>
    <mergeCell ref="AZY44:BAN44"/>
    <mergeCell ref="BAO44:BBD44"/>
    <mergeCell ref="BBE44:BBT44"/>
    <mergeCell ref="BBU44:BCJ44"/>
    <mergeCell ref="BCK44:BCZ44"/>
    <mergeCell ref="BVM44:BWB44"/>
    <mergeCell ref="BWC44:BWR44"/>
    <mergeCell ref="BWS44:BXH44"/>
    <mergeCell ref="BXI44:BXX44"/>
    <mergeCell ref="BXY44:BYN44"/>
    <mergeCell ref="BSK44:BSZ44"/>
    <mergeCell ref="BTA44:BTP44"/>
    <mergeCell ref="BTQ44:BUF44"/>
    <mergeCell ref="BUG44:BUV44"/>
    <mergeCell ref="BUW44:BVL44"/>
    <mergeCell ref="BPI44:BPX44"/>
    <mergeCell ref="BPY44:BQN44"/>
    <mergeCell ref="BQO44:BRD44"/>
    <mergeCell ref="BRE44:BRT44"/>
    <mergeCell ref="BRU44:BSJ44"/>
    <mergeCell ref="BMG44:BMV44"/>
    <mergeCell ref="BMW44:BNL44"/>
    <mergeCell ref="BNM44:BOB44"/>
    <mergeCell ref="BOC44:BOR44"/>
    <mergeCell ref="BOS44:BPH44"/>
    <mergeCell ref="CHU44:CIJ44"/>
    <mergeCell ref="CIK44:CIZ44"/>
    <mergeCell ref="CJA44:CJP44"/>
    <mergeCell ref="CJQ44:CKF44"/>
    <mergeCell ref="CKG44:CKV44"/>
    <mergeCell ref="CES44:CFH44"/>
    <mergeCell ref="CFI44:CFX44"/>
    <mergeCell ref="CFY44:CGN44"/>
    <mergeCell ref="CGO44:CHD44"/>
    <mergeCell ref="CHE44:CHT44"/>
    <mergeCell ref="CBQ44:CCF44"/>
    <mergeCell ref="CCG44:CCV44"/>
    <mergeCell ref="CCW44:CDL44"/>
    <mergeCell ref="CDM44:CEB44"/>
    <mergeCell ref="CEC44:CER44"/>
    <mergeCell ref="BYO44:BZD44"/>
    <mergeCell ref="BZE44:BZT44"/>
    <mergeCell ref="BZU44:CAJ44"/>
    <mergeCell ref="CAK44:CAZ44"/>
    <mergeCell ref="CBA44:CBP44"/>
    <mergeCell ref="CUC44:CUR44"/>
    <mergeCell ref="CUS44:CVH44"/>
    <mergeCell ref="CVI44:CVX44"/>
    <mergeCell ref="CVY44:CWN44"/>
    <mergeCell ref="CWO44:CXD44"/>
    <mergeCell ref="CRA44:CRP44"/>
    <mergeCell ref="CRQ44:CSF44"/>
    <mergeCell ref="CSG44:CSV44"/>
    <mergeCell ref="CSW44:CTL44"/>
    <mergeCell ref="CTM44:CUB44"/>
    <mergeCell ref="CNY44:CON44"/>
    <mergeCell ref="COO44:CPD44"/>
    <mergeCell ref="CPE44:CPT44"/>
    <mergeCell ref="CPU44:CQJ44"/>
    <mergeCell ref="CQK44:CQZ44"/>
    <mergeCell ref="CKW44:CLL44"/>
    <mergeCell ref="CLM44:CMB44"/>
    <mergeCell ref="CMC44:CMR44"/>
    <mergeCell ref="CMS44:CNH44"/>
    <mergeCell ref="CNI44:CNX44"/>
    <mergeCell ref="DGK44:DGZ44"/>
    <mergeCell ref="DHA44:DHP44"/>
    <mergeCell ref="DHQ44:DIF44"/>
    <mergeCell ref="DIG44:DIV44"/>
    <mergeCell ref="DIW44:DJL44"/>
    <mergeCell ref="DDI44:DDX44"/>
    <mergeCell ref="DDY44:DEN44"/>
    <mergeCell ref="DEO44:DFD44"/>
    <mergeCell ref="DFE44:DFT44"/>
    <mergeCell ref="DFU44:DGJ44"/>
    <mergeCell ref="DAG44:DAV44"/>
    <mergeCell ref="DAW44:DBL44"/>
    <mergeCell ref="DBM44:DCB44"/>
    <mergeCell ref="DCC44:DCR44"/>
    <mergeCell ref="DCS44:DDH44"/>
    <mergeCell ref="CXE44:CXT44"/>
    <mergeCell ref="CXU44:CYJ44"/>
    <mergeCell ref="CYK44:CYZ44"/>
    <mergeCell ref="CZA44:CZP44"/>
    <mergeCell ref="CZQ44:DAF44"/>
    <mergeCell ref="DSS44:DTH44"/>
    <mergeCell ref="DTI44:DTX44"/>
    <mergeCell ref="DTY44:DUN44"/>
    <mergeCell ref="DUO44:DVD44"/>
    <mergeCell ref="DVE44:DVT44"/>
    <mergeCell ref="DPQ44:DQF44"/>
    <mergeCell ref="DQG44:DQV44"/>
    <mergeCell ref="DQW44:DRL44"/>
    <mergeCell ref="DRM44:DSB44"/>
    <mergeCell ref="DSC44:DSR44"/>
    <mergeCell ref="DMO44:DND44"/>
    <mergeCell ref="DNE44:DNT44"/>
    <mergeCell ref="DNU44:DOJ44"/>
    <mergeCell ref="DOK44:DOZ44"/>
    <mergeCell ref="DPA44:DPP44"/>
    <mergeCell ref="DJM44:DKB44"/>
    <mergeCell ref="DKC44:DKR44"/>
    <mergeCell ref="DKS44:DLH44"/>
    <mergeCell ref="DLI44:DLX44"/>
    <mergeCell ref="DLY44:DMN44"/>
    <mergeCell ref="EFA44:EFP44"/>
    <mergeCell ref="EFQ44:EGF44"/>
    <mergeCell ref="EGG44:EGV44"/>
    <mergeCell ref="EGW44:EHL44"/>
    <mergeCell ref="EHM44:EIB44"/>
    <mergeCell ref="EBY44:ECN44"/>
    <mergeCell ref="ECO44:EDD44"/>
    <mergeCell ref="EDE44:EDT44"/>
    <mergeCell ref="EDU44:EEJ44"/>
    <mergeCell ref="EEK44:EEZ44"/>
    <mergeCell ref="DYW44:DZL44"/>
    <mergeCell ref="DZM44:EAB44"/>
    <mergeCell ref="EAC44:EAR44"/>
    <mergeCell ref="EAS44:EBH44"/>
    <mergeCell ref="EBI44:EBX44"/>
    <mergeCell ref="DVU44:DWJ44"/>
    <mergeCell ref="DWK44:DWZ44"/>
    <mergeCell ref="DXA44:DXP44"/>
    <mergeCell ref="DXQ44:DYF44"/>
    <mergeCell ref="DYG44:DYV44"/>
    <mergeCell ref="ERI44:ERX44"/>
    <mergeCell ref="ERY44:ESN44"/>
    <mergeCell ref="ESO44:ETD44"/>
    <mergeCell ref="ETE44:ETT44"/>
    <mergeCell ref="ETU44:EUJ44"/>
    <mergeCell ref="EOG44:EOV44"/>
    <mergeCell ref="EOW44:EPL44"/>
    <mergeCell ref="EPM44:EQB44"/>
    <mergeCell ref="EQC44:EQR44"/>
    <mergeCell ref="EQS44:ERH44"/>
    <mergeCell ref="ELE44:ELT44"/>
    <mergeCell ref="ELU44:EMJ44"/>
    <mergeCell ref="EMK44:EMZ44"/>
    <mergeCell ref="ENA44:ENP44"/>
    <mergeCell ref="ENQ44:EOF44"/>
    <mergeCell ref="EIC44:EIR44"/>
    <mergeCell ref="EIS44:EJH44"/>
    <mergeCell ref="EJI44:EJX44"/>
    <mergeCell ref="EJY44:EKN44"/>
    <mergeCell ref="EKO44:ELD44"/>
    <mergeCell ref="FDQ44:FEF44"/>
    <mergeCell ref="FEG44:FEV44"/>
    <mergeCell ref="FEW44:FFL44"/>
    <mergeCell ref="FFM44:FGB44"/>
    <mergeCell ref="FGC44:FGR44"/>
    <mergeCell ref="FAO44:FBD44"/>
    <mergeCell ref="FBE44:FBT44"/>
    <mergeCell ref="FBU44:FCJ44"/>
    <mergeCell ref="FCK44:FCZ44"/>
    <mergeCell ref="FDA44:FDP44"/>
    <mergeCell ref="EXM44:EYB44"/>
    <mergeCell ref="EYC44:EYR44"/>
    <mergeCell ref="EYS44:EZH44"/>
    <mergeCell ref="EZI44:EZX44"/>
    <mergeCell ref="EZY44:FAN44"/>
    <mergeCell ref="EUK44:EUZ44"/>
    <mergeCell ref="EVA44:EVP44"/>
    <mergeCell ref="EVQ44:EWF44"/>
    <mergeCell ref="EWG44:EWV44"/>
    <mergeCell ref="EWW44:EXL44"/>
    <mergeCell ref="FPY44:FQN44"/>
    <mergeCell ref="FQO44:FRD44"/>
    <mergeCell ref="FRE44:FRT44"/>
    <mergeCell ref="FRU44:FSJ44"/>
    <mergeCell ref="FSK44:FSZ44"/>
    <mergeCell ref="FMW44:FNL44"/>
    <mergeCell ref="FNM44:FOB44"/>
    <mergeCell ref="FOC44:FOR44"/>
    <mergeCell ref="FOS44:FPH44"/>
    <mergeCell ref="FPI44:FPX44"/>
    <mergeCell ref="FJU44:FKJ44"/>
    <mergeCell ref="FKK44:FKZ44"/>
    <mergeCell ref="FLA44:FLP44"/>
    <mergeCell ref="FLQ44:FMF44"/>
    <mergeCell ref="FMG44:FMV44"/>
    <mergeCell ref="FGS44:FHH44"/>
    <mergeCell ref="FHI44:FHX44"/>
    <mergeCell ref="FHY44:FIN44"/>
    <mergeCell ref="FIO44:FJD44"/>
    <mergeCell ref="FJE44:FJT44"/>
    <mergeCell ref="GCG44:GCV44"/>
    <mergeCell ref="GCW44:GDL44"/>
    <mergeCell ref="GDM44:GEB44"/>
    <mergeCell ref="GEC44:GER44"/>
    <mergeCell ref="GES44:GFH44"/>
    <mergeCell ref="FZE44:FZT44"/>
    <mergeCell ref="FZU44:GAJ44"/>
    <mergeCell ref="GAK44:GAZ44"/>
    <mergeCell ref="GBA44:GBP44"/>
    <mergeCell ref="GBQ44:GCF44"/>
    <mergeCell ref="FWC44:FWR44"/>
    <mergeCell ref="FWS44:FXH44"/>
    <mergeCell ref="FXI44:FXX44"/>
    <mergeCell ref="FXY44:FYN44"/>
    <mergeCell ref="FYO44:FZD44"/>
    <mergeCell ref="FTA44:FTP44"/>
    <mergeCell ref="FTQ44:FUF44"/>
    <mergeCell ref="FUG44:FUV44"/>
    <mergeCell ref="FUW44:FVL44"/>
    <mergeCell ref="FVM44:FWB44"/>
    <mergeCell ref="GOO44:GPD44"/>
    <mergeCell ref="GPE44:GPT44"/>
    <mergeCell ref="GPU44:GQJ44"/>
    <mergeCell ref="GQK44:GQZ44"/>
    <mergeCell ref="GRA44:GRP44"/>
    <mergeCell ref="GLM44:GMB44"/>
    <mergeCell ref="GMC44:GMR44"/>
    <mergeCell ref="GMS44:GNH44"/>
    <mergeCell ref="GNI44:GNX44"/>
    <mergeCell ref="GNY44:GON44"/>
    <mergeCell ref="GIK44:GIZ44"/>
    <mergeCell ref="GJA44:GJP44"/>
    <mergeCell ref="GJQ44:GKF44"/>
    <mergeCell ref="GKG44:GKV44"/>
    <mergeCell ref="GKW44:GLL44"/>
    <mergeCell ref="GFI44:GFX44"/>
    <mergeCell ref="GFY44:GGN44"/>
    <mergeCell ref="GGO44:GHD44"/>
    <mergeCell ref="GHE44:GHT44"/>
    <mergeCell ref="GHU44:GIJ44"/>
    <mergeCell ref="HAW44:HBL44"/>
    <mergeCell ref="HBM44:HCB44"/>
    <mergeCell ref="HCC44:HCR44"/>
    <mergeCell ref="HCS44:HDH44"/>
    <mergeCell ref="HDI44:HDX44"/>
    <mergeCell ref="GXU44:GYJ44"/>
    <mergeCell ref="GYK44:GYZ44"/>
    <mergeCell ref="GZA44:GZP44"/>
    <mergeCell ref="GZQ44:HAF44"/>
    <mergeCell ref="HAG44:HAV44"/>
    <mergeCell ref="GUS44:GVH44"/>
    <mergeCell ref="GVI44:GVX44"/>
    <mergeCell ref="GVY44:GWN44"/>
    <mergeCell ref="GWO44:GXD44"/>
    <mergeCell ref="GXE44:GXT44"/>
    <mergeCell ref="GRQ44:GSF44"/>
    <mergeCell ref="GSG44:GSV44"/>
    <mergeCell ref="GSW44:GTL44"/>
    <mergeCell ref="GTM44:GUB44"/>
    <mergeCell ref="GUC44:GUR44"/>
    <mergeCell ref="HNE44:HNT44"/>
    <mergeCell ref="HNU44:HOJ44"/>
    <mergeCell ref="HOK44:HOZ44"/>
    <mergeCell ref="HPA44:HPP44"/>
    <mergeCell ref="HPQ44:HQF44"/>
    <mergeCell ref="HKC44:HKR44"/>
    <mergeCell ref="HKS44:HLH44"/>
    <mergeCell ref="HLI44:HLX44"/>
    <mergeCell ref="HLY44:HMN44"/>
    <mergeCell ref="HMO44:HND44"/>
    <mergeCell ref="HHA44:HHP44"/>
    <mergeCell ref="HHQ44:HIF44"/>
    <mergeCell ref="HIG44:HIV44"/>
    <mergeCell ref="HIW44:HJL44"/>
    <mergeCell ref="HJM44:HKB44"/>
    <mergeCell ref="HDY44:HEN44"/>
    <mergeCell ref="HEO44:HFD44"/>
    <mergeCell ref="HFE44:HFT44"/>
    <mergeCell ref="HFU44:HGJ44"/>
    <mergeCell ref="HGK44:HGZ44"/>
    <mergeCell ref="HZM44:IAB44"/>
    <mergeCell ref="IAC44:IAR44"/>
    <mergeCell ref="IAS44:IBH44"/>
    <mergeCell ref="IBI44:IBX44"/>
    <mergeCell ref="IBY44:ICN44"/>
    <mergeCell ref="HWK44:HWZ44"/>
    <mergeCell ref="HXA44:HXP44"/>
    <mergeCell ref="HXQ44:HYF44"/>
    <mergeCell ref="HYG44:HYV44"/>
    <mergeCell ref="HYW44:HZL44"/>
    <mergeCell ref="HTI44:HTX44"/>
    <mergeCell ref="HTY44:HUN44"/>
    <mergeCell ref="HUO44:HVD44"/>
    <mergeCell ref="HVE44:HVT44"/>
    <mergeCell ref="HVU44:HWJ44"/>
    <mergeCell ref="HQG44:HQV44"/>
    <mergeCell ref="HQW44:HRL44"/>
    <mergeCell ref="HRM44:HSB44"/>
    <mergeCell ref="HSC44:HSR44"/>
    <mergeCell ref="HSS44:HTH44"/>
    <mergeCell ref="ILU44:IMJ44"/>
    <mergeCell ref="IMK44:IMZ44"/>
    <mergeCell ref="INA44:INP44"/>
    <mergeCell ref="INQ44:IOF44"/>
    <mergeCell ref="IOG44:IOV44"/>
    <mergeCell ref="IIS44:IJH44"/>
    <mergeCell ref="IJI44:IJX44"/>
    <mergeCell ref="IJY44:IKN44"/>
    <mergeCell ref="IKO44:ILD44"/>
    <mergeCell ref="ILE44:ILT44"/>
    <mergeCell ref="IFQ44:IGF44"/>
    <mergeCell ref="IGG44:IGV44"/>
    <mergeCell ref="IGW44:IHL44"/>
    <mergeCell ref="IHM44:IIB44"/>
    <mergeCell ref="IIC44:IIR44"/>
    <mergeCell ref="ICO44:IDD44"/>
    <mergeCell ref="IDE44:IDT44"/>
    <mergeCell ref="IDU44:IEJ44"/>
    <mergeCell ref="IEK44:IEZ44"/>
    <mergeCell ref="IFA44:IFP44"/>
    <mergeCell ref="IYC44:IYR44"/>
    <mergeCell ref="IYS44:IZH44"/>
    <mergeCell ref="IZI44:IZX44"/>
    <mergeCell ref="IZY44:JAN44"/>
    <mergeCell ref="JAO44:JBD44"/>
    <mergeCell ref="IVA44:IVP44"/>
    <mergeCell ref="IVQ44:IWF44"/>
    <mergeCell ref="IWG44:IWV44"/>
    <mergeCell ref="IWW44:IXL44"/>
    <mergeCell ref="IXM44:IYB44"/>
    <mergeCell ref="IRY44:ISN44"/>
    <mergeCell ref="ISO44:ITD44"/>
    <mergeCell ref="ITE44:ITT44"/>
    <mergeCell ref="ITU44:IUJ44"/>
    <mergeCell ref="IUK44:IUZ44"/>
    <mergeCell ref="IOW44:IPL44"/>
    <mergeCell ref="IPM44:IQB44"/>
    <mergeCell ref="IQC44:IQR44"/>
    <mergeCell ref="IQS44:IRH44"/>
    <mergeCell ref="IRI44:IRX44"/>
    <mergeCell ref="JKK44:JKZ44"/>
    <mergeCell ref="JLA44:JLP44"/>
    <mergeCell ref="JLQ44:JMF44"/>
    <mergeCell ref="JMG44:JMV44"/>
    <mergeCell ref="JMW44:JNL44"/>
    <mergeCell ref="JHI44:JHX44"/>
    <mergeCell ref="JHY44:JIN44"/>
    <mergeCell ref="JIO44:JJD44"/>
    <mergeCell ref="JJE44:JJT44"/>
    <mergeCell ref="JJU44:JKJ44"/>
    <mergeCell ref="JEG44:JEV44"/>
    <mergeCell ref="JEW44:JFL44"/>
    <mergeCell ref="JFM44:JGB44"/>
    <mergeCell ref="JGC44:JGR44"/>
    <mergeCell ref="JGS44:JHH44"/>
    <mergeCell ref="JBE44:JBT44"/>
    <mergeCell ref="JBU44:JCJ44"/>
    <mergeCell ref="JCK44:JCZ44"/>
    <mergeCell ref="JDA44:JDP44"/>
    <mergeCell ref="JDQ44:JEF44"/>
    <mergeCell ref="JWS44:JXH44"/>
    <mergeCell ref="JXI44:JXX44"/>
    <mergeCell ref="JXY44:JYN44"/>
    <mergeCell ref="JYO44:JZD44"/>
    <mergeCell ref="JZE44:JZT44"/>
    <mergeCell ref="JTQ44:JUF44"/>
    <mergeCell ref="JUG44:JUV44"/>
    <mergeCell ref="JUW44:JVL44"/>
    <mergeCell ref="JVM44:JWB44"/>
    <mergeCell ref="JWC44:JWR44"/>
    <mergeCell ref="JQO44:JRD44"/>
    <mergeCell ref="JRE44:JRT44"/>
    <mergeCell ref="JRU44:JSJ44"/>
    <mergeCell ref="JSK44:JSZ44"/>
    <mergeCell ref="JTA44:JTP44"/>
    <mergeCell ref="JNM44:JOB44"/>
    <mergeCell ref="JOC44:JOR44"/>
    <mergeCell ref="JOS44:JPH44"/>
    <mergeCell ref="JPI44:JPX44"/>
    <mergeCell ref="JPY44:JQN44"/>
    <mergeCell ref="KJA44:KJP44"/>
    <mergeCell ref="KJQ44:KKF44"/>
    <mergeCell ref="KKG44:KKV44"/>
    <mergeCell ref="KKW44:KLL44"/>
    <mergeCell ref="KLM44:KMB44"/>
    <mergeCell ref="KFY44:KGN44"/>
    <mergeCell ref="KGO44:KHD44"/>
    <mergeCell ref="KHE44:KHT44"/>
    <mergeCell ref="KHU44:KIJ44"/>
    <mergeCell ref="KIK44:KIZ44"/>
    <mergeCell ref="KCW44:KDL44"/>
    <mergeCell ref="KDM44:KEB44"/>
    <mergeCell ref="KEC44:KER44"/>
    <mergeCell ref="KES44:KFH44"/>
    <mergeCell ref="KFI44:KFX44"/>
    <mergeCell ref="JZU44:KAJ44"/>
    <mergeCell ref="KAK44:KAZ44"/>
    <mergeCell ref="KBA44:KBP44"/>
    <mergeCell ref="KBQ44:KCF44"/>
    <mergeCell ref="KCG44:KCV44"/>
    <mergeCell ref="KVI44:KVX44"/>
    <mergeCell ref="KVY44:KWN44"/>
    <mergeCell ref="KWO44:KXD44"/>
    <mergeCell ref="KXE44:KXT44"/>
    <mergeCell ref="KXU44:KYJ44"/>
    <mergeCell ref="KSG44:KSV44"/>
    <mergeCell ref="KSW44:KTL44"/>
    <mergeCell ref="KTM44:KUB44"/>
    <mergeCell ref="KUC44:KUR44"/>
    <mergeCell ref="KUS44:KVH44"/>
    <mergeCell ref="KPE44:KPT44"/>
    <mergeCell ref="KPU44:KQJ44"/>
    <mergeCell ref="KQK44:KQZ44"/>
    <mergeCell ref="KRA44:KRP44"/>
    <mergeCell ref="KRQ44:KSF44"/>
    <mergeCell ref="KMC44:KMR44"/>
    <mergeCell ref="KMS44:KNH44"/>
    <mergeCell ref="KNI44:KNX44"/>
    <mergeCell ref="KNY44:KON44"/>
    <mergeCell ref="KOO44:KPD44"/>
    <mergeCell ref="LHQ44:LIF44"/>
    <mergeCell ref="LIG44:LIV44"/>
    <mergeCell ref="LIW44:LJL44"/>
    <mergeCell ref="LJM44:LKB44"/>
    <mergeCell ref="LKC44:LKR44"/>
    <mergeCell ref="LEO44:LFD44"/>
    <mergeCell ref="LFE44:LFT44"/>
    <mergeCell ref="LFU44:LGJ44"/>
    <mergeCell ref="LGK44:LGZ44"/>
    <mergeCell ref="LHA44:LHP44"/>
    <mergeCell ref="LBM44:LCB44"/>
    <mergeCell ref="LCC44:LCR44"/>
    <mergeCell ref="LCS44:LDH44"/>
    <mergeCell ref="LDI44:LDX44"/>
    <mergeCell ref="LDY44:LEN44"/>
    <mergeCell ref="KYK44:KYZ44"/>
    <mergeCell ref="KZA44:KZP44"/>
    <mergeCell ref="KZQ44:LAF44"/>
    <mergeCell ref="LAG44:LAV44"/>
    <mergeCell ref="LAW44:LBL44"/>
    <mergeCell ref="LTY44:LUN44"/>
    <mergeCell ref="LUO44:LVD44"/>
    <mergeCell ref="LVE44:LVT44"/>
    <mergeCell ref="LVU44:LWJ44"/>
    <mergeCell ref="LWK44:LWZ44"/>
    <mergeCell ref="LQW44:LRL44"/>
    <mergeCell ref="LRM44:LSB44"/>
    <mergeCell ref="LSC44:LSR44"/>
    <mergeCell ref="LSS44:LTH44"/>
    <mergeCell ref="LTI44:LTX44"/>
    <mergeCell ref="LNU44:LOJ44"/>
    <mergeCell ref="LOK44:LOZ44"/>
    <mergeCell ref="LPA44:LPP44"/>
    <mergeCell ref="LPQ44:LQF44"/>
    <mergeCell ref="LQG44:LQV44"/>
    <mergeCell ref="LKS44:LLH44"/>
    <mergeCell ref="LLI44:LLX44"/>
    <mergeCell ref="LLY44:LMN44"/>
    <mergeCell ref="LMO44:LND44"/>
    <mergeCell ref="LNE44:LNT44"/>
    <mergeCell ref="MGG44:MGV44"/>
    <mergeCell ref="MGW44:MHL44"/>
    <mergeCell ref="MHM44:MIB44"/>
    <mergeCell ref="MIC44:MIR44"/>
    <mergeCell ref="MIS44:MJH44"/>
    <mergeCell ref="MDE44:MDT44"/>
    <mergeCell ref="MDU44:MEJ44"/>
    <mergeCell ref="MEK44:MEZ44"/>
    <mergeCell ref="MFA44:MFP44"/>
    <mergeCell ref="MFQ44:MGF44"/>
    <mergeCell ref="MAC44:MAR44"/>
    <mergeCell ref="MAS44:MBH44"/>
    <mergeCell ref="MBI44:MBX44"/>
    <mergeCell ref="MBY44:MCN44"/>
    <mergeCell ref="MCO44:MDD44"/>
    <mergeCell ref="LXA44:LXP44"/>
    <mergeCell ref="LXQ44:LYF44"/>
    <mergeCell ref="LYG44:LYV44"/>
    <mergeCell ref="LYW44:LZL44"/>
    <mergeCell ref="LZM44:MAB44"/>
    <mergeCell ref="MSO44:MTD44"/>
    <mergeCell ref="MTE44:MTT44"/>
    <mergeCell ref="MTU44:MUJ44"/>
    <mergeCell ref="MUK44:MUZ44"/>
    <mergeCell ref="MVA44:MVP44"/>
    <mergeCell ref="MPM44:MQB44"/>
    <mergeCell ref="MQC44:MQR44"/>
    <mergeCell ref="MQS44:MRH44"/>
    <mergeCell ref="MRI44:MRX44"/>
    <mergeCell ref="MRY44:MSN44"/>
    <mergeCell ref="MMK44:MMZ44"/>
    <mergeCell ref="MNA44:MNP44"/>
    <mergeCell ref="MNQ44:MOF44"/>
    <mergeCell ref="MOG44:MOV44"/>
    <mergeCell ref="MOW44:MPL44"/>
    <mergeCell ref="MJI44:MJX44"/>
    <mergeCell ref="MJY44:MKN44"/>
    <mergeCell ref="MKO44:MLD44"/>
    <mergeCell ref="MLE44:MLT44"/>
    <mergeCell ref="MLU44:MMJ44"/>
    <mergeCell ref="NEW44:NFL44"/>
    <mergeCell ref="NFM44:NGB44"/>
    <mergeCell ref="NGC44:NGR44"/>
    <mergeCell ref="NGS44:NHH44"/>
    <mergeCell ref="NHI44:NHX44"/>
    <mergeCell ref="NBU44:NCJ44"/>
    <mergeCell ref="NCK44:NCZ44"/>
    <mergeCell ref="NDA44:NDP44"/>
    <mergeCell ref="NDQ44:NEF44"/>
    <mergeCell ref="NEG44:NEV44"/>
    <mergeCell ref="MYS44:MZH44"/>
    <mergeCell ref="MZI44:MZX44"/>
    <mergeCell ref="MZY44:NAN44"/>
    <mergeCell ref="NAO44:NBD44"/>
    <mergeCell ref="NBE44:NBT44"/>
    <mergeCell ref="MVQ44:MWF44"/>
    <mergeCell ref="MWG44:MWV44"/>
    <mergeCell ref="MWW44:MXL44"/>
    <mergeCell ref="MXM44:MYB44"/>
    <mergeCell ref="MYC44:MYR44"/>
    <mergeCell ref="NRE44:NRT44"/>
    <mergeCell ref="NRU44:NSJ44"/>
    <mergeCell ref="NSK44:NSZ44"/>
    <mergeCell ref="NTA44:NTP44"/>
    <mergeCell ref="NTQ44:NUF44"/>
    <mergeCell ref="NOC44:NOR44"/>
    <mergeCell ref="NOS44:NPH44"/>
    <mergeCell ref="NPI44:NPX44"/>
    <mergeCell ref="NPY44:NQN44"/>
    <mergeCell ref="NQO44:NRD44"/>
    <mergeCell ref="NLA44:NLP44"/>
    <mergeCell ref="NLQ44:NMF44"/>
    <mergeCell ref="NMG44:NMV44"/>
    <mergeCell ref="NMW44:NNL44"/>
    <mergeCell ref="NNM44:NOB44"/>
    <mergeCell ref="NHY44:NIN44"/>
    <mergeCell ref="NIO44:NJD44"/>
    <mergeCell ref="NJE44:NJT44"/>
    <mergeCell ref="NJU44:NKJ44"/>
    <mergeCell ref="NKK44:NKZ44"/>
    <mergeCell ref="ODM44:OEB44"/>
    <mergeCell ref="OEC44:OER44"/>
    <mergeCell ref="OES44:OFH44"/>
    <mergeCell ref="OFI44:OFX44"/>
    <mergeCell ref="OFY44:OGN44"/>
    <mergeCell ref="OAK44:OAZ44"/>
    <mergeCell ref="OBA44:OBP44"/>
    <mergeCell ref="OBQ44:OCF44"/>
    <mergeCell ref="OCG44:OCV44"/>
    <mergeCell ref="OCW44:ODL44"/>
    <mergeCell ref="NXI44:NXX44"/>
    <mergeCell ref="NXY44:NYN44"/>
    <mergeCell ref="NYO44:NZD44"/>
    <mergeCell ref="NZE44:NZT44"/>
    <mergeCell ref="NZU44:OAJ44"/>
    <mergeCell ref="NUG44:NUV44"/>
    <mergeCell ref="NUW44:NVL44"/>
    <mergeCell ref="NVM44:NWB44"/>
    <mergeCell ref="NWC44:NWR44"/>
    <mergeCell ref="NWS44:NXH44"/>
    <mergeCell ref="OPU44:OQJ44"/>
    <mergeCell ref="OQK44:OQZ44"/>
    <mergeCell ref="ORA44:ORP44"/>
    <mergeCell ref="ORQ44:OSF44"/>
    <mergeCell ref="OSG44:OSV44"/>
    <mergeCell ref="OMS44:ONH44"/>
    <mergeCell ref="ONI44:ONX44"/>
    <mergeCell ref="ONY44:OON44"/>
    <mergeCell ref="OOO44:OPD44"/>
    <mergeCell ref="OPE44:OPT44"/>
    <mergeCell ref="OJQ44:OKF44"/>
    <mergeCell ref="OKG44:OKV44"/>
    <mergeCell ref="OKW44:OLL44"/>
    <mergeCell ref="OLM44:OMB44"/>
    <mergeCell ref="OMC44:OMR44"/>
    <mergeCell ref="OGO44:OHD44"/>
    <mergeCell ref="OHE44:OHT44"/>
    <mergeCell ref="OHU44:OIJ44"/>
    <mergeCell ref="OIK44:OIZ44"/>
    <mergeCell ref="OJA44:OJP44"/>
    <mergeCell ref="PCC44:PCR44"/>
    <mergeCell ref="PCS44:PDH44"/>
    <mergeCell ref="PDI44:PDX44"/>
    <mergeCell ref="PDY44:PEN44"/>
    <mergeCell ref="PEO44:PFD44"/>
    <mergeCell ref="OZA44:OZP44"/>
    <mergeCell ref="OZQ44:PAF44"/>
    <mergeCell ref="PAG44:PAV44"/>
    <mergeCell ref="PAW44:PBL44"/>
    <mergeCell ref="PBM44:PCB44"/>
    <mergeCell ref="OVY44:OWN44"/>
    <mergeCell ref="OWO44:OXD44"/>
    <mergeCell ref="OXE44:OXT44"/>
    <mergeCell ref="OXU44:OYJ44"/>
    <mergeCell ref="OYK44:OYZ44"/>
    <mergeCell ref="OSW44:OTL44"/>
    <mergeCell ref="OTM44:OUB44"/>
    <mergeCell ref="OUC44:OUR44"/>
    <mergeCell ref="OUS44:OVH44"/>
    <mergeCell ref="OVI44:OVX44"/>
    <mergeCell ref="POK44:POZ44"/>
    <mergeCell ref="PPA44:PPP44"/>
    <mergeCell ref="PPQ44:PQF44"/>
    <mergeCell ref="PQG44:PQV44"/>
    <mergeCell ref="PQW44:PRL44"/>
    <mergeCell ref="PLI44:PLX44"/>
    <mergeCell ref="PLY44:PMN44"/>
    <mergeCell ref="PMO44:PND44"/>
    <mergeCell ref="PNE44:PNT44"/>
    <mergeCell ref="PNU44:POJ44"/>
    <mergeCell ref="PIG44:PIV44"/>
    <mergeCell ref="PIW44:PJL44"/>
    <mergeCell ref="PJM44:PKB44"/>
    <mergeCell ref="PKC44:PKR44"/>
    <mergeCell ref="PKS44:PLH44"/>
    <mergeCell ref="PFE44:PFT44"/>
    <mergeCell ref="PFU44:PGJ44"/>
    <mergeCell ref="PGK44:PGZ44"/>
    <mergeCell ref="PHA44:PHP44"/>
    <mergeCell ref="PHQ44:PIF44"/>
    <mergeCell ref="QAS44:QBH44"/>
    <mergeCell ref="QBI44:QBX44"/>
    <mergeCell ref="QBY44:QCN44"/>
    <mergeCell ref="QCO44:QDD44"/>
    <mergeCell ref="QDE44:QDT44"/>
    <mergeCell ref="PXQ44:PYF44"/>
    <mergeCell ref="PYG44:PYV44"/>
    <mergeCell ref="PYW44:PZL44"/>
    <mergeCell ref="PZM44:QAB44"/>
    <mergeCell ref="QAC44:QAR44"/>
    <mergeCell ref="PUO44:PVD44"/>
    <mergeCell ref="PVE44:PVT44"/>
    <mergeCell ref="PVU44:PWJ44"/>
    <mergeCell ref="PWK44:PWZ44"/>
    <mergeCell ref="PXA44:PXP44"/>
    <mergeCell ref="PRM44:PSB44"/>
    <mergeCell ref="PSC44:PSR44"/>
    <mergeCell ref="PSS44:PTH44"/>
    <mergeCell ref="PTI44:PTX44"/>
    <mergeCell ref="PTY44:PUN44"/>
    <mergeCell ref="QNA44:QNP44"/>
    <mergeCell ref="QNQ44:QOF44"/>
    <mergeCell ref="QOG44:QOV44"/>
    <mergeCell ref="QOW44:QPL44"/>
    <mergeCell ref="QPM44:QQB44"/>
    <mergeCell ref="QJY44:QKN44"/>
    <mergeCell ref="QKO44:QLD44"/>
    <mergeCell ref="QLE44:QLT44"/>
    <mergeCell ref="QLU44:QMJ44"/>
    <mergeCell ref="QMK44:QMZ44"/>
    <mergeCell ref="QGW44:QHL44"/>
    <mergeCell ref="QHM44:QIB44"/>
    <mergeCell ref="QIC44:QIR44"/>
    <mergeCell ref="QIS44:QJH44"/>
    <mergeCell ref="QJI44:QJX44"/>
    <mergeCell ref="QDU44:QEJ44"/>
    <mergeCell ref="QEK44:QEZ44"/>
    <mergeCell ref="QFA44:QFP44"/>
    <mergeCell ref="QFQ44:QGF44"/>
    <mergeCell ref="QGG44:QGV44"/>
    <mergeCell ref="QZI44:QZX44"/>
    <mergeCell ref="QZY44:RAN44"/>
    <mergeCell ref="RAO44:RBD44"/>
    <mergeCell ref="RBE44:RBT44"/>
    <mergeCell ref="RBU44:RCJ44"/>
    <mergeCell ref="QWG44:QWV44"/>
    <mergeCell ref="QWW44:QXL44"/>
    <mergeCell ref="QXM44:QYB44"/>
    <mergeCell ref="QYC44:QYR44"/>
    <mergeCell ref="QYS44:QZH44"/>
    <mergeCell ref="QTE44:QTT44"/>
    <mergeCell ref="QTU44:QUJ44"/>
    <mergeCell ref="QUK44:QUZ44"/>
    <mergeCell ref="QVA44:QVP44"/>
    <mergeCell ref="QVQ44:QWF44"/>
    <mergeCell ref="QQC44:QQR44"/>
    <mergeCell ref="QQS44:QRH44"/>
    <mergeCell ref="QRI44:QRX44"/>
    <mergeCell ref="QRY44:QSN44"/>
    <mergeCell ref="QSO44:QTD44"/>
    <mergeCell ref="RLQ44:RMF44"/>
    <mergeCell ref="RMG44:RMV44"/>
    <mergeCell ref="RMW44:RNL44"/>
    <mergeCell ref="RNM44:ROB44"/>
    <mergeCell ref="ROC44:ROR44"/>
    <mergeCell ref="RIO44:RJD44"/>
    <mergeCell ref="RJE44:RJT44"/>
    <mergeCell ref="RJU44:RKJ44"/>
    <mergeCell ref="RKK44:RKZ44"/>
    <mergeCell ref="RLA44:RLP44"/>
    <mergeCell ref="RFM44:RGB44"/>
    <mergeCell ref="RGC44:RGR44"/>
    <mergeCell ref="RGS44:RHH44"/>
    <mergeCell ref="RHI44:RHX44"/>
    <mergeCell ref="RHY44:RIN44"/>
    <mergeCell ref="RCK44:RCZ44"/>
    <mergeCell ref="RDA44:RDP44"/>
    <mergeCell ref="RDQ44:REF44"/>
    <mergeCell ref="REG44:REV44"/>
    <mergeCell ref="REW44:RFL44"/>
    <mergeCell ref="RXY44:RYN44"/>
    <mergeCell ref="RYO44:RZD44"/>
    <mergeCell ref="RZE44:RZT44"/>
    <mergeCell ref="RZU44:SAJ44"/>
    <mergeCell ref="SAK44:SAZ44"/>
    <mergeCell ref="RUW44:RVL44"/>
    <mergeCell ref="RVM44:RWB44"/>
    <mergeCell ref="RWC44:RWR44"/>
    <mergeCell ref="RWS44:RXH44"/>
    <mergeCell ref="RXI44:RXX44"/>
    <mergeCell ref="RRU44:RSJ44"/>
    <mergeCell ref="RSK44:RSZ44"/>
    <mergeCell ref="RTA44:RTP44"/>
    <mergeCell ref="RTQ44:RUF44"/>
    <mergeCell ref="RUG44:RUV44"/>
    <mergeCell ref="ROS44:RPH44"/>
    <mergeCell ref="RPI44:RPX44"/>
    <mergeCell ref="RPY44:RQN44"/>
    <mergeCell ref="RQO44:RRD44"/>
    <mergeCell ref="RRE44:RRT44"/>
    <mergeCell ref="SKG44:SKV44"/>
    <mergeCell ref="SKW44:SLL44"/>
    <mergeCell ref="SLM44:SMB44"/>
    <mergeCell ref="SMC44:SMR44"/>
    <mergeCell ref="SMS44:SNH44"/>
    <mergeCell ref="SHE44:SHT44"/>
    <mergeCell ref="SHU44:SIJ44"/>
    <mergeCell ref="SIK44:SIZ44"/>
    <mergeCell ref="SJA44:SJP44"/>
    <mergeCell ref="SJQ44:SKF44"/>
    <mergeCell ref="SEC44:SER44"/>
    <mergeCell ref="SES44:SFH44"/>
    <mergeCell ref="SFI44:SFX44"/>
    <mergeCell ref="SFY44:SGN44"/>
    <mergeCell ref="SGO44:SHD44"/>
    <mergeCell ref="SBA44:SBP44"/>
    <mergeCell ref="SBQ44:SCF44"/>
    <mergeCell ref="SCG44:SCV44"/>
    <mergeCell ref="SCW44:SDL44"/>
    <mergeCell ref="SDM44:SEB44"/>
    <mergeCell ref="SWO44:SXD44"/>
    <mergeCell ref="SXE44:SXT44"/>
    <mergeCell ref="SXU44:SYJ44"/>
    <mergeCell ref="SYK44:SYZ44"/>
    <mergeCell ref="SZA44:SZP44"/>
    <mergeCell ref="STM44:SUB44"/>
    <mergeCell ref="SUC44:SUR44"/>
    <mergeCell ref="SUS44:SVH44"/>
    <mergeCell ref="SVI44:SVX44"/>
    <mergeCell ref="SVY44:SWN44"/>
    <mergeCell ref="SQK44:SQZ44"/>
    <mergeCell ref="SRA44:SRP44"/>
    <mergeCell ref="SRQ44:SSF44"/>
    <mergeCell ref="SSG44:SSV44"/>
    <mergeCell ref="SSW44:STL44"/>
    <mergeCell ref="SNI44:SNX44"/>
    <mergeCell ref="SNY44:SON44"/>
    <mergeCell ref="SOO44:SPD44"/>
    <mergeCell ref="SPE44:SPT44"/>
    <mergeCell ref="SPU44:SQJ44"/>
    <mergeCell ref="TIW44:TJL44"/>
    <mergeCell ref="TJM44:TKB44"/>
    <mergeCell ref="TKC44:TKR44"/>
    <mergeCell ref="TKS44:TLH44"/>
    <mergeCell ref="TLI44:TLX44"/>
    <mergeCell ref="TFU44:TGJ44"/>
    <mergeCell ref="TGK44:TGZ44"/>
    <mergeCell ref="THA44:THP44"/>
    <mergeCell ref="THQ44:TIF44"/>
    <mergeCell ref="TIG44:TIV44"/>
    <mergeCell ref="TCS44:TDH44"/>
    <mergeCell ref="TDI44:TDX44"/>
    <mergeCell ref="TDY44:TEN44"/>
    <mergeCell ref="TEO44:TFD44"/>
    <mergeCell ref="TFE44:TFT44"/>
    <mergeCell ref="SZQ44:TAF44"/>
    <mergeCell ref="TAG44:TAV44"/>
    <mergeCell ref="TAW44:TBL44"/>
    <mergeCell ref="TBM44:TCB44"/>
    <mergeCell ref="TCC44:TCR44"/>
    <mergeCell ref="TVE44:TVT44"/>
    <mergeCell ref="TVU44:TWJ44"/>
    <mergeCell ref="TWK44:TWZ44"/>
    <mergeCell ref="TXA44:TXP44"/>
    <mergeCell ref="TXQ44:TYF44"/>
    <mergeCell ref="TSC44:TSR44"/>
    <mergeCell ref="TSS44:TTH44"/>
    <mergeCell ref="TTI44:TTX44"/>
    <mergeCell ref="TTY44:TUN44"/>
    <mergeCell ref="TUO44:TVD44"/>
    <mergeCell ref="TPA44:TPP44"/>
    <mergeCell ref="TPQ44:TQF44"/>
    <mergeCell ref="TQG44:TQV44"/>
    <mergeCell ref="TQW44:TRL44"/>
    <mergeCell ref="TRM44:TSB44"/>
    <mergeCell ref="TLY44:TMN44"/>
    <mergeCell ref="TMO44:TND44"/>
    <mergeCell ref="TNE44:TNT44"/>
    <mergeCell ref="TNU44:TOJ44"/>
    <mergeCell ref="TOK44:TOZ44"/>
    <mergeCell ref="UHM44:UIB44"/>
    <mergeCell ref="UIC44:UIR44"/>
    <mergeCell ref="UIS44:UJH44"/>
    <mergeCell ref="UJI44:UJX44"/>
    <mergeCell ref="UJY44:UKN44"/>
    <mergeCell ref="UEK44:UEZ44"/>
    <mergeCell ref="UFA44:UFP44"/>
    <mergeCell ref="UFQ44:UGF44"/>
    <mergeCell ref="UGG44:UGV44"/>
    <mergeCell ref="UGW44:UHL44"/>
    <mergeCell ref="UBI44:UBX44"/>
    <mergeCell ref="UBY44:UCN44"/>
    <mergeCell ref="UCO44:UDD44"/>
    <mergeCell ref="UDE44:UDT44"/>
    <mergeCell ref="UDU44:UEJ44"/>
    <mergeCell ref="TYG44:TYV44"/>
    <mergeCell ref="TYW44:TZL44"/>
    <mergeCell ref="TZM44:UAB44"/>
    <mergeCell ref="UAC44:UAR44"/>
    <mergeCell ref="UAS44:UBH44"/>
    <mergeCell ref="UTU44:UUJ44"/>
    <mergeCell ref="UUK44:UUZ44"/>
    <mergeCell ref="UVA44:UVP44"/>
    <mergeCell ref="UVQ44:UWF44"/>
    <mergeCell ref="UWG44:UWV44"/>
    <mergeCell ref="UQS44:URH44"/>
    <mergeCell ref="URI44:URX44"/>
    <mergeCell ref="URY44:USN44"/>
    <mergeCell ref="USO44:UTD44"/>
    <mergeCell ref="UTE44:UTT44"/>
    <mergeCell ref="UNQ44:UOF44"/>
    <mergeCell ref="UOG44:UOV44"/>
    <mergeCell ref="UOW44:UPL44"/>
    <mergeCell ref="UPM44:UQB44"/>
    <mergeCell ref="UQC44:UQR44"/>
    <mergeCell ref="UKO44:ULD44"/>
    <mergeCell ref="ULE44:ULT44"/>
    <mergeCell ref="ULU44:UMJ44"/>
    <mergeCell ref="UMK44:UMZ44"/>
    <mergeCell ref="UNA44:UNP44"/>
    <mergeCell ref="VGC44:VGR44"/>
    <mergeCell ref="VGS44:VHH44"/>
    <mergeCell ref="VHI44:VHX44"/>
    <mergeCell ref="VHY44:VIN44"/>
    <mergeCell ref="VIO44:VJD44"/>
    <mergeCell ref="VDA44:VDP44"/>
    <mergeCell ref="VDQ44:VEF44"/>
    <mergeCell ref="VEG44:VEV44"/>
    <mergeCell ref="VEW44:VFL44"/>
    <mergeCell ref="VFM44:VGB44"/>
    <mergeCell ref="UZY44:VAN44"/>
    <mergeCell ref="VAO44:VBD44"/>
    <mergeCell ref="VBE44:VBT44"/>
    <mergeCell ref="VBU44:VCJ44"/>
    <mergeCell ref="VCK44:VCZ44"/>
    <mergeCell ref="UWW44:UXL44"/>
    <mergeCell ref="UXM44:UYB44"/>
    <mergeCell ref="UYC44:UYR44"/>
    <mergeCell ref="UYS44:UZH44"/>
    <mergeCell ref="UZI44:UZX44"/>
    <mergeCell ref="VSK44:VSZ44"/>
    <mergeCell ref="VTA44:VTP44"/>
    <mergeCell ref="VTQ44:VUF44"/>
    <mergeCell ref="VUG44:VUV44"/>
    <mergeCell ref="VUW44:VVL44"/>
    <mergeCell ref="VPI44:VPX44"/>
    <mergeCell ref="VPY44:VQN44"/>
    <mergeCell ref="VQO44:VRD44"/>
    <mergeCell ref="VRE44:VRT44"/>
    <mergeCell ref="VRU44:VSJ44"/>
    <mergeCell ref="VMG44:VMV44"/>
    <mergeCell ref="VMW44:VNL44"/>
    <mergeCell ref="VNM44:VOB44"/>
    <mergeCell ref="VOC44:VOR44"/>
    <mergeCell ref="VOS44:VPH44"/>
    <mergeCell ref="VJE44:VJT44"/>
    <mergeCell ref="VJU44:VKJ44"/>
    <mergeCell ref="VKK44:VKZ44"/>
    <mergeCell ref="VLA44:VLP44"/>
    <mergeCell ref="VLQ44:VMF44"/>
    <mergeCell ref="WES44:WFH44"/>
    <mergeCell ref="WFI44:WFX44"/>
    <mergeCell ref="WFY44:WGN44"/>
    <mergeCell ref="WGO44:WHD44"/>
    <mergeCell ref="WHE44:WHT44"/>
    <mergeCell ref="WBQ44:WCF44"/>
    <mergeCell ref="WCG44:WCV44"/>
    <mergeCell ref="WCW44:WDL44"/>
    <mergeCell ref="WDM44:WEB44"/>
    <mergeCell ref="WEC44:WER44"/>
    <mergeCell ref="VYO44:VZD44"/>
    <mergeCell ref="VZE44:VZT44"/>
    <mergeCell ref="VZU44:WAJ44"/>
    <mergeCell ref="WAK44:WAZ44"/>
    <mergeCell ref="WBA44:WBP44"/>
    <mergeCell ref="VVM44:VWB44"/>
    <mergeCell ref="VWC44:VWR44"/>
    <mergeCell ref="VWS44:VXH44"/>
    <mergeCell ref="VXI44:VXX44"/>
    <mergeCell ref="VXY44:VYN44"/>
    <mergeCell ref="WRA44:WRP44"/>
    <mergeCell ref="WRQ44:WSF44"/>
    <mergeCell ref="WSG44:WSV44"/>
    <mergeCell ref="WSW44:WTL44"/>
    <mergeCell ref="WTM44:WUB44"/>
    <mergeCell ref="WNY44:WON44"/>
    <mergeCell ref="WOO44:WPD44"/>
    <mergeCell ref="WPE44:WPT44"/>
    <mergeCell ref="WPU44:WQJ44"/>
    <mergeCell ref="WQK44:WQZ44"/>
    <mergeCell ref="WKW44:WLL44"/>
    <mergeCell ref="WLM44:WMB44"/>
    <mergeCell ref="WMC44:WMR44"/>
    <mergeCell ref="WMS44:WNH44"/>
    <mergeCell ref="WNI44:WNX44"/>
    <mergeCell ref="WHU44:WIJ44"/>
    <mergeCell ref="WIK44:WIZ44"/>
    <mergeCell ref="WJA44:WJP44"/>
    <mergeCell ref="WJQ44:WKF44"/>
    <mergeCell ref="WKG44:WKV44"/>
    <mergeCell ref="XDI44:XDX44"/>
    <mergeCell ref="XDY44:XEN44"/>
    <mergeCell ref="XEO44:XFD44"/>
    <mergeCell ref="XAG44:XAV44"/>
    <mergeCell ref="XAW44:XBL44"/>
    <mergeCell ref="XBM44:XCB44"/>
    <mergeCell ref="XCC44:XCR44"/>
    <mergeCell ref="XCS44:XDH44"/>
    <mergeCell ref="WXE44:WXT44"/>
    <mergeCell ref="WXU44:WYJ44"/>
    <mergeCell ref="WYK44:WYZ44"/>
    <mergeCell ref="WZA44:WZP44"/>
    <mergeCell ref="WZQ44:XAF44"/>
    <mergeCell ref="WUC44:WUR44"/>
    <mergeCell ref="WUS44:WVH44"/>
    <mergeCell ref="WVI44:WVX44"/>
    <mergeCell ref="WVY44:WWN44"/>
    <mergeCell ref="WWO44:WXD44"/>
  </mergeCells>
  <pageMargins left="0.5" right="0.5" top="1" bottom="0.75" header="0.3" footer="0.3"/>
  <pageSetup scale="47" fitToHeight="0" orientation="landscape" r:id="rId1"/>
  <rowBreaks count="2" manualBreakCount="2">
    <brk id="42" max="16383" man="1"/>
    <brk id="8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B746C1247F443A3BDE2867B3A7FD6" ma:contentTypeVersion="1" ma:contentTypeDescription="Create a new document." ma:contentTypeScope="" ma:versionID="f45bbdbe6fdc33b39267535df7d990d8">
  <xsd:schema xmlns:xsd="http://www.w3.org/2001/XMLSchema" xmlns:xs="http://www.w3.org/2001/XMLSchema" xmlns:p="http://schemas.microsoft.com/office/2006/metadata/properties" xmlns:ns2="b368e7c8-2de1-4fdc-90a9-bf3507435312" targetNamespace="http://schemas.microsoft.com/office/2006/metadata/properties" ma:root="true" ma:fieldsID="1abb375d68dc91abea5a2dc6eda2f65a" ns2:_="">
    <xsd:import namespace="b368e7c8-2de1-4fdc-90a9-bf3507435312"/>
    <xsd:element name="properties">
      <xsd:complexType>
        <xsd:sequence>
          <xsd:element name="documentManagement">
            <xsd:complexType>
              <xsd:all>
                <xsd:element ref="ns2:Departmen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8e7c8-2de1-4fdc-90a9-bf3507435312" elementFormDefault="qualified">
    <xsd:import namespace="http://schemas.microsoft.com/office/2006/documentManagement/types"/>
    <xsd:import namespace="http://schemas.microsoft.com/office/infopath/2007/PartnerControls"/>
    <xsd:element name="Department" ma:index="8" ma:displayName="Department" ma:format="Dropdown" ma:internalName="Department">
      <xsd:simpleType>
        <xsd:restriction base="dms:Choice">
          <xsd:enumeration value="Financial Planning &amp; Analysis"/>
          <xsd:enumeration value="Sales Analysis &amp; Forecasting"/>
          <xsd:enumeration value="State Regulation &amp; Rates"/>
          <xsd:enumeration value="Tax Accounting &amp; Compliance"/>
          <xsd:enumeration value="Cost of Service"/>
          <xsd:enumeration value="Lead/Lag Stud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b368e7c8-2de1-4fdc-90a9-bf3507435312">Financial Planning &amp; Analysis</Depart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A4F7FF-93BD-47C0-A2AC-5C3262E6B9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68e7c8-2de1-4fdc-90a9-bf3507435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A720CC-A67C-4D01-ADB9-6EE7E8741504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368e7c8-2de1-4fdc-90a9-bf3507435312"/>
  </ds:schemaRefs>
</ds:datastoreItem>
</file>

<file path=customXml/itemProps3.xml><?xml version="1.0" encoding="utf-8"?>
<ds:datastoreItem xmlns:ds="http://schemas.openxmlformats.org/officeDocument/2006/customXml" ds:itemID="{3D92D014-9DAB-4C0A-AEFC-AB32B204D5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SCH B-1.1 B</vt:lpstr>
      <vt:lpstr>SCH B-1.1 F</vt:lpstr>
      <vt:lpstr>&lt;&lt;&lt;IMPORT</vt:lpstr>
      <vt:lpstr>Rate Case Constants</vt:lpstr>
      <vt:lpstr>Index J</vt:lpstr>
      <vt:lpstr>SCH J-1</vt:lpstr>
      <vt:lpstr>SCH J-1.1|J-1.2</vt:lpstr>
      <vt:lpstr>SCH J-2</vt:lpstr>
      <vt:lpstr>SCH J-3</vt:lpstr>
      <vt:lpstr>DATA&gt;</vt:lpstr>
      <vt:lpstr>BS</vt:lpstr>
      <vt:lpstr>Fixed interest rate</vt:lpstr>
      <vt:lpstr>variable interest rate</vt:lpstr>
      <vt:lpstr>Rates</vt:lpstr>
      <vt:lpstr>'Index J'!Print_Area</vt:lpstr>
      <vt:lpstr>Rates!Print_Area</vt:lpstr>
      <vt:lpstr>'SCH B-1.1 B'!Print_Area</vt:lpstr>
      <vt:lpstr>'SCH B-1.1 F'!Print_Area</vt:lpstr>
      <vt:lpstr>'SCH J-1'!Print_Area</vt:lpstr>
      <vt:lpstr>'SCH J-1.1|J-1.2'!Print_Area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2018-09-27T12:47:10Z</dcterms:created>
  <dcterms:modified xsi:type="dcterms:W3CDTF">2019-01-11T13:32:52Z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0x0101008D3B746C1247F443A3BDE2867B3A7FD6</vt:lpwstr>
  </property>
</Properties>
</file>