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-ResAdjs" sheetId="1" r:id="rId1"/>
  </sheets>
  <calcPr calcId="152511" calcMode="manual"/>
</workbook>
</file>

<file path=xl/calcChain.xml><?xml version="1.0" encoding="utf-8"?>
<calcChain xmlns="http://schemas.openxmlformats.org/spreadsheetml/2006/main">
  <c r="G125" i="1" l="1"/>
  <c r="I156" i="1"/>
  <c r="K145" i="1"/>
  <c r="K144" i="1"/>
  <c r="K143" i="1"/>
  <c r="K142" i="1"/>
  <c r="K141" i="1"/>
  <c r="K140" i="1"/>
  <c r="K139" i="1"/>
  <c r="K138" i="1"/>
  <c r="K137" i="1"/>
  <c r="K136" i="1"/>
  <c r="I133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25" i="1" s="1"/>
  <c r="I107" i="1"/>
  <c r="K97" i="1"/>
  <c r="K96" i="1"/>
  <c r="K95" i="1"/>
  <c r="K94" i="1"/>
  <c r="K93" i="1"/>
  <c r="K92" i="1"/>
  <c r="K91" i="1"/>
  <c r="K90" i="1"/>
  <c r="I87" i="1"/>
  <c r="K75" i="1"/>
  <c r="K74" i="1"/>
  <c r="K73" i="1"/>
  <c r="K72" i="1"/>
  <c r="K71" i="1"/>
  <c r="K70" i="1"/>
  <c r="K77" i="1" s="1"/>
  <c r="K69" i="1"/>
  <c r="K68" i="1"/>
  <c r="K67" i="1"/>
  <c r="K66" i="1"/>
  <c r="K65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I4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53" i="1"/>
  <c r="K152" i="1"/>
  <c r="G156" i="1"/>
  <c r="K150" i="1"/>
  <c r="G147" i="1"/>
  <c r="K130" i="1"/>
  <c r="K129" i="1"/>
  <c r="K128" i="1"/>
  <c r="K105" i="1"/>
  <c r="K104" i="1"/>
  <c r="G107" i="1"/>
  <c r="K102" i="1"/>
  <c r="G99" i="1"/>
  <c r="K42" i="1"/>
  <c r="K84" i="1"/>
  <c r="K83" i="1"/>
  <c r="K81" i="1"/>
  <c r="K80" i="1"/>
  <c r="G77" i="1"/>
  <c r="G62" i="1"/>
  <c r="K41" i="1"/>
  <c r="G34" i="1"/>
  <c r="K34" i="1" l="1"/>
  <c r="K62" i="1"/>
  <c r="K99" i="1"/>
  <c r="K147" i="1"/>
  <c r="K40" i="1"/>
  <c r="I34" i="1"/>
  <c r="I125" i="1"/>
  <c r="I99" i="1"/>
  <c r="I147" i="1"/>
  <c r="K82" i="1"/>
  <c r="I62" i="1"/>
  <c r="K39" i="1"/>
  <c r="K154" i="1"/>
  <c r="I77" i="1"/>
  <c r="G87" i="1"/>
  <c r="K103" i="1"/>
  <c r="K107" i="1" s="1"/>
  <c r="K131" i="1"/>
  <c r="K133" i="1" s="1"/>
  <c r="K151" i="1"/>
  <c r="K38" i="1"/>
  <c r="G133" i="1"/>
  <c r="K85" i="1"/>
  <c r="K87" i="1" s="1"/>
  <c r="K156" i="1" l="1"/>
  <c r="I158" i="1"/>
  <c r="G44" i="1"/>
  <c r="G158" i="1" s="1"/>
  <c r="K37" i="1"/>
  <c r="K44" i="1" l="1"/>
  <c r="K158" i="1"/>
  <c r="E156" i="1" l="1"/>
  <c r="E147" i="1"/>
  <c r="E133" i="1"/>
  <c r="E125" i="1"/>
  <c r="E107" i="1"/>
  <c r="E99" i="1"/>
  <c r="E87" i="1"/>
  <c r="E77" i="1"/>
  <c r="E62" i="1"/>
  <c r="E44" i="1"/>
  <c r="E34" i="1"/>
  <c r="E158" i="1" l="1"/>
</calcChain>
</file>

<file path=xl/sharedStrings.xml><?xml version="1.0" encoding="utf-8"?>
<sst xmlns="http://schemas.openxmlformats.org/spreadsheetml/2006/main" count="141" uniqueCount="72">
  <si>
    <t xml:space="preserve"> </t>
  </si>
  <si>
    <t>BOOK</t>
  </si>
  <si>
    <t>DEPRECIATION</t>
  </si>
  <si>
    <t>ACCOUNT</t>
  </si>
  <si>
    <t>RESERVE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</si>
  <si>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</si>
  <si>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</si>
  <si>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</si>
  <si>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</si>
  <si>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</si>
  <si>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</si>
  <si>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</si>
  <si>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</si>
  <si>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</si>
  <si>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</si>
  <si>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</si>
  <si>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</si>
  <si>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>KENTUCKY UTILITIES</t>
  </si>
  <si>
    <t xml:space="preserve">DEPRECIABLE PLANT 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</si>
  <si>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</si>
  <si>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</si>
  <si>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</si>
  <si>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</si>
  <si>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</si>
  <si>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</si>
  <si>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</si>
  <si>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</si>
  <si>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</si>
  <si>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</si>
  <si>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</si>
  <si>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</si>
  <si>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</si>
  <si>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</si>
  <si>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</si>
  <si>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</si>
  <si>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</si>
  <si>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</si>
  <si>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</si>
  <si>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</si>
  <si>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</si>
  <si>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</si>
  <si>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</si>
  <si>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</si>
  <si>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</si>
  <si>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</si>
  <si>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</si>
  <si>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</si>
  <si>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</si>
  <si>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</si>
  <si>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</si>
  <si>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TURBOGENERATOR UNITS - RETIRED PLANT</t>
  </si>
  <si>
    <t>TOTAL ACCOUNT 314.1 - TURBOGENERATOR UNITS - RETIRED PLANT</t>
  </si>
  <si>
    <t>ACCESSORY ELECTRIC EQUIPMENT - RETIRED PLANT</t>
  </si>
  <si>
    <t>TOTAL ACCOUNT 315.1 - ACCESSORY ELECTRIC EQUIPMENT - RETIRED PLANT</t>
  </si>
  <si>
    <t>MISCELLANEOUS PLANT EQUIPMENT - RETIRED PLANT</t>
  </si>
  <si>
    <t>TOTAL ACCOUNT 316.1 - MISCELLANEOUS PLANT EQUIPMENT - RETIRED PLANT</t>
  </si>
  <si>
    <t>TOTAL ACCOUNT 312.2 - BOILER PLANT EQUIPMENT - RETIRED PLANT AND ASH PONDS</t>
  </si>
  <si>
    <t>STRUCTURES AND IMPROVEMENTS - RETIRED PLANT</t>
  </si>
  <si>
    <t>TOTAL ACCOUNT 311.2 - STRUCTURES AND IMPROVEMENTS - RETIRED PLANT</t>
  </si>
  <si>
    <t>BOILER PLANT EQUIPMENT - RETIRED PLANT</t>
  </si>
  <si>
    <t xml:space="preserve">  TYRONE UNIT 3 - ASH POND</t>
  </si>
  <si>
    <t xml:space="preserve">  PINEVILLE UNIT 3 - ASH POND</t>
  </si>
  <si>
    <t xml:space="preserve">  GREEN RIVER UNIT 3 - ASH POND</t>
  </si>
  <si>
    <t xml:space="preserve">RESERVE </t>
  </si>
  <si>
    <t>ADJUSTMENTS</t>
  </si>
  <si>
    <t>GF</t>
  </si>
  <si>
    <t>STATEMENT</t>
  </si>
  <si>
    <t>STEAM RESERVE ADJUSTMENTS</t>
  </si>
  <si>
    <t>(5)=(2)+(3)+(4)</t>
  </si>
  <si>
    <t>RETIRED</t>
  </si>
  <si>
    <t>PLANT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</si>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</sst>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_);\(0\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0">
    <xf numFmtId="0" fontId="0" fillId="0" borderId="0" xfId="0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 applyNumberFormat="1" applyAlignment="1">
      <alignment horizontal="centerContinuous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0" fillId="0" borderId="0" xfId="0" applyNumberFormat="1" applyFill="1"/>
    <xf numFmtId="0" fontId="0" fillId="0" borderId="0" xfId="0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37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37" fontId="1" fillId="0" borderId="0" xfId="1" applyNumberFormat="1" applyFont="1" applyFill="1"/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Alignment="1">
      <alignment horizontal="centerContinuous"/>
    </xf>
    <xf numFmtId="0" fontId="1" fillId="0" borderId="0" xfId="0" applyNumberFormat="1" applyFont="1" applyFill="1" applyAlignment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Continuous"/>
    </xf>
    <xf numFmtId="37" fontId="0" fillId="0" borderId="0" xfId="0" applyNumberFormat="1" applyFill="1" applyAlignment="1"/>
    <xf numFmtId="0" fontId="5" fillId="0" borderId="0" xfId="0" applyNumberFormat="1" applyFont="1" applyFill="1" applyAlignment="1"/>
    <xf numFmtId="37" fontId="0" fillId="0" borderId="2" xfId="0" applyNumberFormat="1" applyFill="1" applyBorder="1"/>
    <xf numFmtId="37" fontId="1" fillId="0" borderId="2" xfId="1" applyNumberFormat="1" applyFont="1" applyFill="1" applyBorder="1"/>
    <xf numFmtId="2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37" fontId="2" fillId="0" borderId="2" xfId="0" applyNumberFormat="1" applyFont="1" applyBorder="1" applyAlignment="1">
      <alignment horizontal="center"/>
    </xf>
    <xf numFmtId="37" fontId="0" fillId="0" borderId="2" xfId="0" applyNumberFormat="1" applyFill="1" applyBorder="1" applyAlignment="1"/>
    <xf numFmtId="2" fontId="0" fillId="0" borderId="0" xfId="0" applyNumberForma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37" fontId="0" fillId="0" borderId="0" xfId="0" applyNumberFormat="1" applyFill="1" applyBorder="1" applyAlignment="1"/>
    <xf numFmtId="37" fontId="7" fillId="0" borderId="0" xfId="0" applyNumberFormat="1" applyFont="1" applyFill="1" applyBorder="1"/>
    <xf numFmtId="165" fontId="2" fillId="0" borderId="0" xfId="0" quotePrefix="1" applyNumberFormat="1" applyFont="1" applyAlignment="1">
      <alignment horizontal="center"/>
    </xf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K164"/>
  <sheetViews>
    <sheetView tabSelected="1" zoomScale="70" zoomScaleNormal="70" workbookViewId="0"/>
  </sheetViews>
  <sheetFormatPr defaultColWidth="9.77734375" defaultRowHeight="15" x14ac:dyDescent="0.2"/>
  <cols>
    <col min="2" max="2" width="2.33203125" style="41" bestFit="1" customWidth="1"/>
    <col min="3" max="3" width="75.6640625" customWidth="1"/>
    <col min="4" max="4" width="4.6640625" customWidth="1"/>
    <col min="5" max="5" width="17.33203125" style="12" bestFit="1" customWidth="1"/>
    <col min="6" max="6" width="4.77734375" customWidth="1"/>
    <col min="7" max="7" width="14.109375" bestFit="1" customWidth="1"/>
    <col min="8" max="8" width="4.6640625" customWidth="1"/>
    <col min="9" max="9" width="14.6640625" bestFit="1" customWidth="1"/>
    <col min="10" max="10" width="4.6640625" customWidth="1"/>
    <col min="11" max="11" width="17.33203125" bestFit="1" customWidth="1"/>
  </cols>
  <sheetData>
    <row r="1" spans="1:11" ht="15" customHeight="1" x14ac:dyDescent="0.2">
      <c r="A1" s="6"/>
      <c r="C1" s="6"/>
      <c r="D1" s="6"/>
      <c r="E1" s="10"/>
    </row>
    <row r="2" spans="1:11" ht="15.75" x14ac:dyDescent="0.25">
      <c r="A2" s="55" t="s">
        <v>17</v>
      </c>
      <c r="B2" s="55"/>
      <c r="C2" s="55"/>
      <c r="D2" s="55"/>
      <c r="E2" s="55"/>
      <c r="F2" s="54"/>
      <c r="G2" s="54"/>
      <c r="H2" s="35"/>
      <c r="I2" s="35"/>
      <c r="J2" s="35"/>
      <c r="K2" s="35"/>
    </row>
    <row r="3" spans="1:11" ht="15.75" x14ac:dyDescent="0.25">
      <c r="A3" s="32"/>
      <c r="B3" s="42"/>
      <c r="C3" s="15"/>
      <c r="D3" s="15"/>
      <c r="E3" s="15"/>
    </row>
    <row r="4" spans="1:11" ht="15.75" x14ac:dyDescent="0.25">
      <c r="A4" s="15"/>
      <c r="B4" s="42"/>
      <c r="C4" s="15"/>
      <c r="D4" s="15"/>
      <c r="E4" s="15"/>
    </row>
    <row r="5" spans="1:11" ht="15.75" x14ac:dyDescent="0.25">
      <c r="A5" s="56" t="s">
        <v>67</v>
      </c>
      <c r="B5" s="56"/>
      <c r="C5" s="56"/>
      <c r="D5" s="56"/>
      <c r="E5" s="56"/>
      <c r="F5" s="54"/>
      <c r="G5" s="54"/>
      <c r="H5" s="35"/>
      <c r="I5" s="35"/>
      <c r="J5" s="35"/>
      <c r="K5" s="35"/>
    </row>
    <row r="6" spans="1:11" ht="15.75" x14ac:dyDescent="0.25">
      <c r="A6" s="56"/>
      <c r="B6" s="56"/>
      <c r="C6" s="56"/>
      <c r="D6" s="56"/>
      <c r="E6" s="56"/>
      <c r="F6" s="54"/>
      <c r="G6" s="54"/>
    </row>
    <row r="7" spans="1:11" ht="15.75" x14ac:dyDescent="0.25">
      <c r="A7" s="2"/>
      <c r="B7" s="43"/>
      <c r="C7" s="7"/>
      <c r="D7" s="7"/>
      <c r="E7" s="11"/>
    </row>
    <row r="8" spans="1:11" ht="15.75" x14ac:dyDescent="0.25">
      <c r="A8" s="2"/>
      <c r="B8" s="43"/>
      <c r="C8" s="7"/>
      <c r="D8" s="7"/>
      <c r="E8" s="14" t="s">
        <v>66</v>
      </c>
      <c r="G8" s="4" t="s">
        <v>69</v>
      </c>
      <c r="K8" s="14" t="s">
        <v>71</v>
      </c>
    </row>
    <row r="9" spans="1:11" ht="16.5" customHeight="1" x14ac:dyDescent="0.25">
      <c r="A9" s="6"/>
      <c r="B9" s="44"/>
      <c r="C9" s="1"/>
      <c r="D9" s="4"/>
      <c r="E9" s="13" t="s">
        <v>1</v>
      </c>
      <c r="G9" s="4" t="s">
        <v>70</v>
      </c>
      <c r="I9" s="4" t="s">
        <v>65</v>
      </c>
      <c r="K9" s="13" t="s">
        <v>1</v>
      </c>
    </row>
    <row r="10" spans="1:11" ht="15.75" x14ac:dyDescent="0.25">
      <c r="A10" s="6"/>
      <c r="B10" s="44"/>
      <c r="C10" s="4"/>
      <c r="D10" s="4"/>
      <c r="E10" s="13" t="s">
        <v>2</v>
      </c>
      <c r="G10" s="4" t="s">
        <v>63</v>
      </c>
      <c r="I10" s="4" t="s">
        <v>63</v>
      </c>
      <c r="K10" s="13" t="s">
        <v>2</v>
      </c>
    </row>
    <row r="11" spans="1:11" ht="15.75" x14ac:dyDescent="0.25">
      <c r="A11" s="6"/>
      <c r="B11" s="44"/>
      <c r="C11" s="4" t="s">
        <v>3</v>
      </c>
      <c r="D11" s="4"/>
      <c r="E11" s="13" t="s">
        <v>4</v>
      </c>
      <c r="G11" s="34" t="s">
        <v>64</v>
      </c>
      <c r="I11" s="34" t="s">
        <v>64</v>
      </c>
      <c r="K11" s="52" t="s">
        <v>4</v>
      </c>
    </row>
    <row r="12" spans="1:11" s="8" customFormat="1" ht="15.75" x14ac:dyDescent="0.25">
      <c r="C12" s="9">
        <v>-1</v>
      </c>
      <c r="E12" s="9">
        <v>-2</v>
      </c>
      <c r="G12" s="8">
        <v>-3</v>
      </c>
      <c r="I12" s="8">
        <v>-4</v>
      </c>
      <c r="K12" s="59" t="s">
        <v>68</v>
      </c>
    </row>
    <row r="13" spans="1:11" ht="15.75" x14ac:dyDescent="0.25">
      <c r="A13" s="6"/>
      <c r="B13" s="44"/>
      <c r="C13" s="3"/>
      <c r="D13" s="3"/>
      <c r="E13" s="13"/>
    </row>
    <row r="14" spans="1:11" ht="15.75" x14ac:dyDescent="0.25">
      <c r="A14" s="6"/>
      <c r="C14" s="5" t="s">
        <v>18</v>
      </c>
      <c r="E14" s="10"/>
      <c r="F14" s="12"/>
      <c r="G14" s="12"/>
    </row>
    <row r="15" spans="1:11" x14ac:dyDescent="0.2">
      <c r="A15" s="6"/>
      <c r="E15" s="10"/>
      <c r="F15" s="12"/>
      <c r="G15" s="12"/>
    </row>
    <row r="16" spans="1:11" ht="15.75" x14ac:dyDescent="0.25">
      <c r="A16" s="19"/>
      <c r="B16" s="45"/>
      <c r="C16" s="28" t="s">
        <v>5</v>
      </c>
      <c r="D16" s="17"/>
      <c r="E16" s="20"/>
      <c r="F16" s="12"/>
      <c r="G16" s="12"/>
    </row>
    <row r="17" spans="1:11" s="17" customFormat="1" ht="15.75" x14ac:dyDescent="0.25">
      <c r="A17" s="19"/>
      <c r="B17" s="45"/>
      <c r="C17" s="24"/>
      <c r="E17" s="20"/>
      <c r="F17" s="36"/>
      <c r="G17" s="36"/>
    </row>
    <row r="18" spans="1:11" s="17" customFormat="1" x14ac:dyDescent="0.2">
      <c r="A18" s="16">
        <v>311</v>
      </c>
      <c r="B18" s="45"/>
      <c r="C18" s="17" t="s">
        <v>6</v>
      </c>
      <c r="E18" s="25"/>
      <c r="F18" s="36"/>
      <c r="G18" s="36"/>
    </row>
    <row r="19" spans="1:11" s="17" customFormat="1" x14ac:dyDescent="0.2">
      <c r="A19" s="16"/>
      <c r="B19" s="45"/>
      <c r="C19" s="31" t="s">
        <v>19</v>
      </c>
      <c r="E19" s="25">
        <v>27875957</v>
      </c>
      <c r="F19" s="36"/>
      <c r="G19" s="36"/>
      <c r="I19" s="36">
        <v>0</v>
      </c>
      <c r="K19" s="36">
        <f>SUM(E19:J19)</f>
        <v>27875957</v>
      </c>
    </row>
    <row r="20" spans="1:11" s="17" customFormat="1" x14ac:dyDescent="0.2">
      <c r="A20" s="16"/>
      <c r="B20" s="45"/>
      <c r="C20" s="31" t="s">
        <v>20</v>
      </c>
      <c r="E20" s="25">
        <v>3229484</v>
      </c>
      <c r="F20" s="36"/>
      <c r="G20" s="36"/>
      <c r="I20" s="36">
        <v>0</v>
      </c>
      <c r="K20" s="36">
        <f t="shared" ref="K20:K32" si="0">SUM(E20:J20)</f>
        <v>3229484</v>
      </c>
    </row>
    <row r="21" spans="1:11" s="17" customFormat="1" x14ac:dyDescent="0.2">
      <c r="A21" s="16"/>
      <c r="B21" s="45"/>
      <c r="C21" s="31" t="s">
        <v>21</v>
      </c>
      <c r="E21" s="25">
        <v>736160</v>
      </c>
      <c r="F21" s="36"/>
      <c r="G21" s="36"/>
      <c r="I21" s="36">
        <v>0</v>
      </c>
      <c r="K21" s="36">
        <f t="shared" si="0"/>
        <v>736160</v>
      </c>
    </row>
    <row r="22" spans="1:11" s="17" customFormat="1" x14ac:dyDescent="0.2">
      <c r="A22" s="16"/>
      <c r="B22" s="45"/>
      <c r="C22" s="33" t="s">
        <v>27</v>
      </c>
      <c r="E22" s="25">
        <v>4849812</v>
      </c>
      <c r="F22" s="36"/>
      <c r="G22" s="36"/>
      <c r="I22" s="36">
        <v>105504</v>
      </c>
      <c r="K22" s="36">
        <f t="shared" si="0"/>
        <v>4955316</v>
      </c>
    </row>
    <row r="23" spans="1:11" s="17" customFormat="1" x14ac:dyDescent="0.2">
      <c r="A23" s="16"/>
      <c r="B23" s="45"/>
      <c r="C23" s="33" t="s">
        <v>28</v>
      </c>
      <c r="E23" s="25">
        <v>2036777</v>
      </c>
      <c r="F23" s="36"/>
      <c r="G23" s="36"/>
      <c r="I23" s="36">
        <v>394558</v>
      </c>
      <c r="K23" s="36">
        <f t="shared" si="0"/>
        <v>2431335</v>
      </c>
    </row>
    <row r="24" spans="1:11" s="17" customFormat="1" x14ac:dyDescent="0.2">
      <c r="A24" s="16"/>
      <c r="B24" s="45"/>
      <c r="C24" s="33" t="s">
        <v>29</v>
      </c>
      <c r="E24" s="25">
        <v>14810273</v>
      </c>
      <c r="F24" s="36"/>
      <c r="G24" s="36"/>
      <c r="I24" s="36">
        <v>-103417</v>
      </c>
      <c r="K24" s="36">
        <f t="shared" si="0"/>
        <v>14706856</v>
      </c>
    </row>
    <row r="25" spans="1:11" s="17" customFormat="1" x14ac:dyDescent="0.2">
      <c r="A25" s="16"/>
      <c r="B25" s="45"/>
      <c r="C25" s="33" t="s">
        <v>30</v>
      </c>
      <c r="E25" s="25">
        <v>12661458</v>
      </c>
      <c r="F25" s="36"/>
      <c r="G25" s="36"/>
      <c r="I25" s="36">
        <v>-396645</v>
      </c>
      <c r="K25" s="36">
        <f t="shared" si="0"/>
        <v>12264813</v>
      </c>
    </row>
    <row r="26" spans="1:11" s="17" customFormat="1" x14ac:dyDescent="0.2">
      <c r="A26" s="16"/>
      <c r="B26" s="45"/>
      <c r="C26" s="33" t="s">
        <v>32</v>
      </c>
      <c r="E26" s="25">
        <v>7509513</v>
      </c>
      <c r="F26" s="36"/>
      <c r="G26" s="36"/>
      <c r="I26" s="36">
        <v>0</v>
      </c>
      <c r="K26" s="36">
        <f t="shared" si="0"/>
        <v>7509513</v>
      </c>
    </row>
    <row r="27" spans="1:11" s="17" customFormat="1" x14ac:dyDescent="0.2">
      <c r="A27" s="16"/>
      <c r="B27" s="45"/>
      <c r="C27" s="33" t="s">
        <v>33</v>
      </c>
      <c r="E27" s="25">
        <v>17200351</v>
      </c>
      <c r="F27" s="36"/>
      <c r="G27" s="36"/>
      <c r="I27" s="36">
        <v>0</v>
      </c>
      <c r="K27" s="36">
        <f t="shared" si="0"/>
        <v>17200351</v>
      </c>
    </row>
    <row r="28" spans="1:11" s="17" customFormat="1" x14ac:dyDescent="0.2">
      <c r="A28" s="16"/>
      <c r="B28" s="45"/>
      <c r="C28" s="33" t="s">
        <v>34</v>
      </c>
      <c r="E28" s="25">
        <v>14451749</v>
      </c>
      <c r="F28" s="36"/>
      <c r="G28" s="36"/>
      <c r="I28" s="36">
        <v>0</v>
      </c>
      <c r="K28" s="36">
        <f t="shared" si="0"/>
        <v>14451749</v>
      </c>
    </row>
    <row r="29" spans="1:11" s="17" customFormat="1" x14ac:dyDescent="0.2">
      <c r="A29" s="16"/>
      <c r="B29" s="45"/>
      <c r="C29" s="33" t="s">
        <v>35</v>
      </c>
      <c r="E29" s="25">
        <v>34353891</v>
      </c>
      <c r="F29" s="36"/>
      <c r="G29" s="36"/>
      <c r="I29" s="36">
        <v>0</v>
      </c>
      <c r="K29" s="36">
        <f t="shared" si="0"/>
        <v>34353891</v>
      </c>
    </row>
    <row r="30" spans="1:11" s="17" customFormat="1" x14ac:dyDescent="0.2">
      <c r="A30" s="16"/>
      <c r="B30" s="45"/>
      <c r="C30" s="33" t="s">
        <v>36</v>
      </c>
      <c r="E30" s="25">
        <v>16660841</v>
      </c>
      <c r="F30" s="36"/>
      <c r="G30" s="36"/>
      <c r="I30" s="36">
        <v>0</v>
      </c>
      <c r="K30" s="36">
        <f t="shared" si="0"/>
        <v>16660841</v>
      </c>
    </row>
    <row r="31" spans="1:11" s="17" customFormat="1" x14ac:dyDescent="0.2">
      <c r="A31" s="16"/>
      <c r="B31" s="45"/>
      <c r="C31" s="33" t="s">
        <v>37</v>
      </c>
      <c r="E31" s="25">
        <v>14084948</v>
      </c>
      <c r="F31" s="36"/>
      <c r="G31" s="36"/>
      <c r="I31" s="36">
        <v>0</v>
      </c>
      <c r="K31" s="36">
        <f t="shared" si="0"/>
        <v>14084948</v>
      </c>
    </row>
    <row r="32" spans="1:11" s="17" customFormat="1" x14ac:dyDescent="0.2">
      <c r="A32" s="16"/>
      <c r="B32" s="45"/>
      <c r="C32" s="33" t="s">
        <v>39</v>
      </c>
      <c r="E32" s="25">
        <v>0</v>
      </c>
      <c r="F32" s="36"/>
      <c r="G32" s="53"/>
      <c r="I32" s="53">
        <v>0</v>
      </c>
      <c r="K32" s="53">
        <f t="shared" si="0"/>
        <v>0</v>
      </c>
    </row>
    <row r="33" spans="1:11" s="17" customFormat="1" x14ac:dyDescent="0.2">
      <c r="A33" s="16"/>
      <c r="B33" s="45"/>
      <c r="E33" s="26"/>
      <c r="F33" s="36"/>
      <c r="G33" s="36"/>
    </row>
    <row r="34" spans="1:11" s="17" customFormat="1" x14ac:dyDescent="0.2">
      <c r="A34" s="16"/>
      <c r="B34" s="45"/>
      <c r="C34" s="37" t="s">
        <v>7</v>
      </c>
      <c r="E34" s="20">
        <f>+SUBTOTAL(9,E19:E33)</f>
        <v>170461214</v>
      </c>
      <c r="F34" s="36"/>
      <c r="G34" s="20">
        <f>+SUBTOTAL(9,G19:G33)</f>
        <v>0</v>
      </c>
      <c r="I34" s="20">
        <f>+SUBTOTAL(9,I19:I33)</f>
        <v>0</v>
      </c>
      <c r="K34" s="20">
        <f>+SUBTOTAL(9,K19:K33)</f>
        <v>170461214</v>
      </c>
    </row>
    <row r="35" spans="1:11" s="17" customFormat="1" x14ac:dyDescent="0.2">
      <c r="A35" s="16"/>
      <c r="B35" s="45"/>
      <c r="C35" s="37"/>
      <c r="E35" s="20"/>
      <c r="F35" s="36"/>
      <c r="G35" s="36"/>
    </row>
    <row r="36" spans="1:11" s="17" customFormat="1" x14ac:dyDescent="0.2">
      <c r="A36" s="16">
        <v>311.2</v>
      </c>
      <c r="B36" s="45"/>
      <c r="C36" s="31" t="s">
        <v>57</v>
      </c>
      <c r="E36" s="20"/>
      <c r="F36" s="36"/>
      <c r="G36" s="36"/>
    </row>
    <row r="37" spans="1:11" s="17" customFormat="1" x14ac:dyDescent="0.2">
      <c r="A37" s="16"/>
      <c r="B37" s="45"/>
      <c r="C37" s="31" t="s">
        <v>22</v>
      </c>
      <c r="E37" s="25">
        <v>1304219</v>
      </c>
      <c r="F37" s="36"/>
      <c r="G37" s="36">
        <v>708618</v>
      </c>
      <c r="I37" s="36">
        <v>-9540</v>
      </c>
      <c r="K37" s="36">
        <f t="shared" ref="K37:K42" si="1">SUM(E37:J37)</f>
        <v>2003297</v>
      </c>
    </row>
    <row r="38" spans="1:11" s="17" customFormat="1" x14ac:dyDescent="0.2">
      <c r="A38" s="16"/>
      <c r="B38" s="45"/>
      <c r="C38" s="31" t="s">
        <v>23</v>
      </c>
      <c r="E38" s="25">
        <v>554285</v>
      </c>
      <c r="F38" s="36"/>
      <c r="G38" s="36">
        <v>454496</v>
      </c>
      <c r="I38" s="36">
        <v>-314835</v>
      </c>
      <c r="K38" s="36">
        <f t="shared" si="1"/>
        <v>693946</v>
      </c>
    </row>
    <row r="39" spans="1:11" s="17" customFormat="1" x14ac:dyDescent="0.2">
      <c r="A39" s="16"/>
      <c r="B39" s="45"/>
      <c r="C39" s="33" t="s">
        <v>24</v>
      </c>
      <c r="E39" s="25">
        <v>2677136</v>
      </c>
      <c r="F39" s="36"/>
      <c r="G39" s="36">
        <v>752464</v>
      </c>
      <c r="I39" s="36">
        <v>-397667</v>
      </c>
      <c r="K39" s="36">
        <f t="shared" si="1"/>
        <v>3031933</v>
      </c>
    </row>
    <row r="40" spans="1:11" s="17" customFormat="1" x14ac:dyDescent="0.2">
      <c r="A40" s="16"/>
      <c r="B40" s="45"/>
      <c r="C40" s="33" t="s">
        <v>25</v>
      </c>
      <c r="E40" s="25">
        <v>4264935</v>
      </c>
      <c r="F40" s="36"/>
      <c r="G40" s="36">
        <v>1761031</v>
      </c>
      <c r="I40" s="36">
        <v>168627</v>
      </c>
      <c r="K40" s="36">
        <f t="shared" si="1"/>
        <v>6194593</v>
      </c>
    </row>
    <row r="41" spans="1:11" s="17" customFormat="1" x14ac:dyDescent="0.2">
      <c r="A41" s="16"/>
      <c r="B41" s="45"/>
      <c r="C41" s="33" t="s">
        <v>26</v>
      </c>
      <c r="E41" s="25">
        <v>1746255</v>
      </c>
      <c r="F41" s="36"/>
      <c r="G41" s="36">
        <v>505267</v>
      </c>
      <c r="I41" s="36">
        <v>-319403</v>
      </c>
      <c r="K41" s="36">
        <f t="shared" si="1"/>
        <v>1932119</v>
      </c>
    </row>
    <row r="42" spans="1:11" s="17" customFormat="1" x14ac:dyDescent="0.2">
      <c r="A42" s="16"/>
      <c r="B42" s="45"/>
      <c r="C42" s="33" t="s">
        <v>31</v>
      </c>
      <c r="E42" s="39">
        <v>39691</v>
      </c>
      <c r="F42" s="36"/>
      <c r="G42" s="53">
        <v>144966</v>
      </c>
      <c r="I42" s="53">
        <v>16030</v>
      </c>
      <c r="K42" s="53">
        <f t="shared" si="1"/>
        <v>200687</v>
      </c>
    </row>
    <row r="43" spans="1:11" s="17" customFormat="1" x14ac:dyDescent="0.2">
      <c r="A43" s="16"/>
      <c r="B43" s="45"/>
      <c r="C43" s="37"/>
      <c r="E43" s="20"/>
      <c r="F43" s="36"/>
      <c r="G43" s="36"/>
    </row>
    <row r="44" spans="1:11" s="17" customFormat="1" x14ac:dyDescent="0.2">
      <c r="A44" s="16"/>
      <c r="B44" s="45"/>
      <c r="C44" s="37" t="s">
        <v>58</v>
      </c>
      <c r="E44" s="20">
        <f>+SUBTOTAL(9,E37:E43)</f>
        <v>10586521</v>
      </c>
      <c r="F44" s="36"/>
      <c r="G44" s="20">
        <f>+SUBTOTAL(9,G37:G43)</f>
        <v>4326842</v>
      </c>
      <c r="I44" s="20">
        <f>+SUBTOTAL(9,I37:I43)</f>
        <v>-856788</v>
      </c>
      <c r="K44" s="20">
        <f>+SUBTOTAL(9,K37:K43)</f>
        <v>14056575</v>
      </c>
    </row>
    <row r="45" spans="1:11" s="17" customFormat="1" x14ac:dyDescent="0.2">
      <c r="A45" s="16"/>
      <c r="B45" s="45"/>
      <c r="C45" s="37"/>
      <c r="E45" s="20"/>
      <c r="F45" s="36"/>
      <c r="G45" s="36"/>
    </row>
    <row r="46" spans="1:11" s="17" customFormat="1" x14ac:dyDescent="0.2">
      <c r="A46" s="16">
        <v>312</v>
      </c>
      <c r="B46" s="45"/>
      <c r="C46" s="17" t="s">
        <v>8</v>
      </c>
      <c r="E46" s="20"/>
      <c r="F46" s="36"/>
      <c r="G46" s="36"/>
    </row>
    <row r="47" spans="1:11" s="17" customFormat="1" x14ac:dyDescent="0.2">
      <c r="A47" s="16"/>
      <c r="B47" s="45"/>
      <c r="C47" s="31" t="s">
        <v>19</v>
      </c>
      <c r="E47" s="20">
        <v>111211468</v>
      </c>
      <c r="F47" s="36"/>
      <c r="G47" s="36"/>
      <c r="I47" s="36">
        <v>-655152</v>
      </c>
      <c r="K47" s="36">
        <f t="shared" ref="K47:K60" si="2">SUM(E47:J47)</f>
        <v>110556316</v>
      </c>
    </row>
    <row r="48" spans="1:11" s="17" customFormat="1" x14ac:dyDescent="0.2">
      <c r="A48" s="16"/>
      <c r="B48" s="45"/>
      <c r="C48" s="31" t="s">
        <v>20</v>
      </c>
      <c r="E48" s="20">
        <v>21555951</v>
      </c>
      <c r="F48" s="36"/>
      <c r="G48" s="36"/>
      <c r="I48" s="36">
        <v>0</v>
      </c>
      <c r="K48" s="36">
        <f t="shared" si="2"/>
        <v>21555951</v>
      </c>
    </row>
    <row r="49" spans="1:11" s="17" customFormat="1" x14ac:dyDescent="0.2">
      <c r="A49" s="16"/>
      <c r="B49" s="45"/>
      <c r="C49" s="33" t="s">
        <v>27</v>
      </c>
      <c r="E49" s="25">
        <v>21146215</v>
      </c>
      <c r="F49" s="36"/>
      <c r="G49" s="36"/>
      <c r="I49" s="36">
        <v>18287501</v>
      </c>
      <c r="K49" s="36">
        <f t="shared" si="2"/>
        <v>39433716</v>
      </c>
    </row>
    <row r="50" spans="1:11" s="17" customFormat="1" x14ac:dyDescent="0.2">
      <c r="A50" s="16"/>
      <c r="B50" s="45"/>
      <c r="C50" s="33" t="s">
        <v>28</v>
      </c>
      <c r="E50" s="25">
        <v>21231760</v>
      </c>
      <c r="F50" s="36"/>
      <c r="G50" s="36"/>
      <c r="I50" s="36">
        <v>21997613</v>
      </c>
      <c r="K50" s="36">
        <f t="shared" si="2"/>
        <v>43229373</v>
      </c>
    </row>
    <row r="51" spans="1:11" s="17" customFormat="1" x14ac:dyDescent="0.2">
      <c r="A51" s="16"/>
      <c r="B51" s="45"/>
      <c r="C51" s="33" t="s">
        <v>29</v>
      </c>
      <c r="E51" s="25">
        <v>88741155</v>
      </c>
      <c r="F51" s="36"/>
      <c r="G51" s="36"/>
      <c r="I51" s="36">
        <v>-8574569</v>
      </c>
      <c r="K51" s="36">
        <f t="shared" si="2"/>
        <v>80166586</v>
      </c>
    </row>
    <row r="52" spans="1:11" s="17" customFormat="1" x14ac:dyDescent="0.2">
      <c r="A52" s="16"/>
      <c r="B52" s="45"/>
      <c r="C52" s="33" t="s">
        <v>30</v>
      </c>
      <c r="E52" s="25">
        <v>105957565</v>
      </c>
      <c r="F52" s="36"/>
      <c r="G52" s="36"/>
      <c r="I52" s="36">
        <v>-30853757</v>
      </c>
      <c r="K52" s="36">
        <f t="shared" si="2"/>
        <v>75103808</v>
      </c>
    </row>
    <row r="53" spans="1:11" s="17" customFormat="1" x14ac:dyDescent="0.2">
      <c r="A53" s="16"/>
      <c r="B53" s="45"/>
      <c r="C53" s="33" t="s">
        <v>32</v>
      </c>
      <c r="E53" s="25">
        <v>57639685</v>
      </c>
      <c r="F53" s="36"/>
      <c r="G53" s="36"/>
      <c r="I53" s="36">
        <v>0</v>
      </c>
      <c r="K53" s="36">
        <f t="shared" si="2"/>
        <v>57639685</v>
      </c>
    </row>
    <row r="54" spans="1:11" s="17" customFormat="1" x14ac:dyDescent="0.2">
      <c r="A54" s="16"/>
      <c r="B54" s="45"/>
      <c r="C54" s="33" t="s">
        <v>33</v>
      </c>
      <c r="E54" s="25">
        <v>110114714</v>
      </c>
      <c r="F54" s="36"/>
      <c r="G54" s="36"/>
      <c r="I54" s="36">
        <v>0</v>
      </c>
      <c r="K54" s="36">
        <f t="shared" si="2"/>
        <v>110114714</v>
      </c>
    </row>
    <row r="55" spans="1:11" s="17" customFormat="1" x14ac:dyDescent="0.2">
      <c r="A55" s="16"/>
      <c r="B55" s="45"/>
      <c r="C55" s="33" t="s">
        <v>34</v>
      </c>
      <c r="E55" s="25">
        <v>74139461</v>
      </c>
      <c r="F55" s="36"/>
      <c r="G55" s="36"/>
      <c r="I55" s="36">
        <v>0</v>
      </c>
      <c r="K55" s="36">
        <f t="shared" si="2"/>
        <v>74139461</v>
      </c>
    </row>
    <row r="56" spans="1:11" s="17" customFormat="1" x14ac:dyDescent="0.2">
      <c r="A56" s="16"/>
      <c r="B56" s="45"/>
      <c r="C56" s="33" t="s">
        <v>35</v>
      </c>
      <c r="E56" s="25">
        <v>181912764</v>
      </c>
      <c r="F56" s="36"/>
      <c r="G56" s="36"/>
      <c r="I56" s="36">
        <v>0</v>
      </c>
      <c r="K56" s="36">
        <f t="shared" si="2"/>
        <v>181912764</v>
      </c>
    </row>
    <row r="57" spans="1:11" s="17" customFormat="1" x14ac:dyDescent="0.2">
      <c r="A57" s="16"/>
      <c r="B57" s="45"/>
      <c r="C57" s="33" t="s">
        <v>36</v>
      </c>
      <c r="E57" s="25">
        <v>168106676</v>
      </c>
      <c r="F57" s="36"/>
      <c r="G57" s="36"/>
      <c r="I57" s="36">
        <v>0</v>
      </c>
      <c r="K57" s="36">
        <f t="shared" si="2"/>
        <v>168106676</v>
      </c>
    </row>
    <row r="58" spans="1:11" s="17" customFormat="1" x14ac:dyDescent="0.2">
      <c r="A58" s="40"/>
      <c r="B58" s="45"/>
      <c r="C58" s="33" t="s">
        <v>37</v>
      </c>
      <c r="E58" s="25">
        <v>62367365</v>
      </c>
      <c r="F58" s="36"/>
      <c r="G58" s="36"/>
      <c r="I58" s="36">
        <v>0</v>
      </c>
      <c r="K58" s="36">
        <f t="shared" si="2"/>
        <v>62367365</v>
      </c>
    </row>
    <row r="59" spans="1:11" s="17" customFormat="1" x14ac:dyDescent="0.2">
      <c r="A59" s="16"/>
      <c r="B59" s="45"/>
      <c r="C59" s="33" t="s">
        <v>38</v>
      </c>
      <c r="E59" s="25">
        <v>39524131</v>
      </c>
      <c r="F59" s="36"/>
      <c r="G59" s="36"/>
      <c r="I59" s="36">
        <v>0</v>
      </c>
      <c r="K59" s="36">
        <f t="shared" si="2"/>
        <v>39524131</v>
      </c>
    </row>
    <row r="60" spans="1:11" s="17" customFormat="1" x14ac:dyDescent="0.2">
      <c r="A60" s="16"/>
      <c r="B60" s="45"/>
      <c r="C60" s="33" t="s">
        <v>39</v>
      </c>
      <c r="E60" s="25">
        <v>95407708</v>
      </c>
      <c r="F60" s="36"/>
      <c r="G60" s="53"/>
      <c r="I60" s="53">
        <v>0</v>
      </c>
      <c r="K60" s="53">
        <f t="shared" si="2"/>
        <v>95407708</v>
      </c>
    </row>
    <row r="61" spans="1:11" s="17" customFormat="1" x14ac:dyDescent="0.2">
      <c r="A61" s="16"/>
      <c r="B61" s="45"/>
      <c r="E61" s="26"/>
      <c r="F61" s="36"/>
      <c r="G61" s="36"/>
    </row>
    <row r="62" spans="1:11" s="17" customFormat="1" x14ac:dyDescent="0.2">
      <c r="A62" s="16"/>
      <c r="B62" s="45"/>
      <c r="C62" s="37" t="s">
        <v>9</v>
      </c>
      <c r="E62" s="20">
        <f>+SUBTOTAL(9,E47:E61)</f>
        <v>1159056618</v>
      </c>
      <c r="F62" s="36"/>
      <c r="G62" s="20">
        <f>+SUBTOTAL(9,G47:G61)</f>
        <v>0</v>
      </c>
      <c r="I62" s="20">
        <f>+SUBTOTAL(9,I47:I61)</f>
        <v>201636</v>
      </c>
      <c r="K62" s="20">
        <f>+SUBTOTAL(9,K47:K61)</f>
        <v>1159258254</v>
      </c>
    </row>
    <row r="63" spans="1:11" s="17" customFormat="1" ht="15.75" x14ac:dyDescent="0.25">
      <c r="B63" s="45"/>
      <c r="C63" s="48"/>
      <c r="E63" s="36"/>
      <c r="F63" s="36"/>
      <c r="G63" s="36"/>
    </row>
    <row r="64" spans="1:11" s="17" customFormat="1" x14ac:dyDescent="0.2">
      <c r="A64" s="16">
        <v>312.10000000000002</v>
      </c>
      <c r="B64" s="45"/>
      <c r="C64" s="31" t="s">
        <v>48</v>
      </c>
      <c r="E64" s="20"/>
      <c r="F64" s="36"/>
      <c r="G64" s="36"/>
      <c r="I64" s="36"/>
      <c r="K64" s="36"/>
    </row>
    <row r="65" spans="1:11" s="17" customFormat="1" x14ac:dyDescent="0.2">
      <c r="A65" s="16"/>
      <c r="B65" s="45"/>
      <c r="C65" s="31" t="s">
        <v>40</v>
      </c>
      <c r="E65" s="25">
        <v>5018153</v>
      </c>
      <c r="F65" s="36"/>
      <c r="G65" s="36"/>
      <c r="I65" s="36">
        <v>0</v>
      </c>
      <c r="K65" s="36">
        <f t="shared" ref="K65:K75" si="3">SUM(E65:J65)</f>
        <v>5018153</v>
      </c>
    </row>
    <row r="66" spans="1:11" s="17" customFormat="1" x14ac:dyDescent="0.2">
      <c r="A66" s="16"/>
      <c r="B66" s="45"/>
      <c r="C66" s="33" t="s">
        <v>43</v>
      </c>
      <c r="E66" s="25">
        <v>12290258</v>
      </c>
      <c r="F66" s="36"/>
      <c r="G66" s="36"/>
      <c r="I66" s="36">
        <v>-2991413</v>
      </c>
      <c r="K66" s="36">
        <f t="shared" si="3"/>
        <v>9298845</v>
      </c>
    </row>
    <row r="67" spans="1:11" s="17" customFormat="1" x14ac:dyDescent="0.2">
      <c r="A67" s="16"/>
      <c r="B67" s="45"/>
      <c r="C67" s="33" t="s">
        <v>44</v>
      </c>
      <c r="E67" s="25">
        <v>0</v>
      </c>
      <c r="F67" s="36"/>
      <c r="G67" s="36"/>
      <c r="I67" s="36">
        <v>2991413</v>
      </c>
      <c r="K67" s="36">
        <f t="shared" si="3"/>
        <v>2991413</v>
      </c>
    </row>
    <row r="68" spans="1:11" s="17" customFormat="1" x14ac:dyDescent="0.2">
      <c r="A68" s="16"/>
      <c r="B68" s="45"/>
      <c r="C68" s="33" t="s">
        <v>45</v>
      </c>
      <c r="E68" s="25">
        <v>5142558</v>
      </c>
      <c r="F68" s="36"/>
      <c r="G68" s="36"/>
      <c r="I68" s="36">
        <v>0</v>
      </c>
      <c r="K68" s="36">
        <f t="shared" si="3"/>
        <v>5142558</v>
      </c>
    </row>
    <row r="69" spans="1:11" s="22" customFormat="1" x14ac:dyDescent="0.2">
      <c r="A69" s="21"/>
      <c r="B69" s="47"/>
      <c r="C69" s="51" t="s">
        <v>41</v>
      </c>
      <c r="E69" s="49">
        <v>39209</v>
      </c>
      <c r="F69" s="57"/>
      <c r="G69" s="57"/>
      <c r="I69" s="36">
        <v>0</v>
      </c>
      <c r="J69" s="17"/>
      <c r="K69" s="36">
        <f t="shared" si="3"/>
        <v>39209</v>
      </c>
    </row>
    <row r="70" spans="1:11" s="17" customFormat="1" x14ac:dyDescent="0.2">
      <c r="A70" s="16"/>
      <c r="B70" s="45"/>
      <c r="C70" s="33" t="s">
        <v>42</v>
      </c>
      <c r="E70" s="25">
        <v>2073761</v>
      </c>
      <c r="F70" s="36"/>
      <c r="G70" s="36"/>
      <c r="I70" s="36">
        <v>0</v>
      </c>
      <c r="K70" s="36">
        <f t="shared" si="3"/>
        <v>2073761</v>
      </c>
    </row>
    <row r="71" spans="1:11" s="17" customFormat="1" x14ac:dyDescent="0.2">
      <c r="A71" s="16"/>
      <c r="B71" s="45"/>
      <c r="C71" s="33" t="s">
        <v>46</v>
      </c>
      <c r="E71" s="25">
        <v>14310027</v>
      </c>
      <c r="F71" s="36"/>
      <c r="G71" s="36"/>
      <c r="I71" s="36">
        <v>0</v>
      </c>
      <c r="K71" s="36">
        <f t="shared" si="3"/>
        <v>14310027</v>
      </c>
    </row>
    <row r="72" spans="1:11" s="22" customFormat="1" x14ac:dyDescent="0.2">
      <c r="A72" s="50"/>
      <c r="B72" s="47"/>
      <c r="C72" s="51" t="s">
        <v>47</v>
      </c>
      <c r="E72" s="49">
        <v>1901133</v>
      </c>
      <c r="F72" s="57"/>
      <c r="G72" s="57"/>
      <c r="I72" s="36">
        <v>0</v>
      </c>
      <c r="J72" s="17"/>
      <c r="K72" s="36">
        <f t="shared" si="3"/>
        <v>1901133</v>
      </c>
    </row>
    <row r="73" spans="1:11" s="17" customFormat="1" x14ac:dyDescent="0.2">
      <c r="A73" s="16"/>
      <c r="B73" s="45"/>
      <c r="C73" s="31" t="s">
        <v>60</v>
      </c>
      <c r="E73" s="20">
        <v>920599</v>
      </c>
      <c r="F73" s="36"/>
      <c r="G73" s="36"/>
      <c r="I73" s="36">
        <v>-345143</v>
      </c>
      <c r="K73" s="36">
        <f t="shared" si="3"/>
        <v>575456</v>
      </c>
    </row>
    <row r="74" spans="1:11" s="17" customFormat="1" x14ac:dyDescent="0.2">
      <c r="B74" s="45"/>
      <c r="C74" s="33" t="s">
        <v>62</v>
      </c>
      <c r="E74" s="20">
        <v>831695</v>
      </c>
      <c r="F74" s="36"/>
      <c r="G74" s="36"/>
      <c r="I74" s="36">
        <v>1000146</v>
      </c>
      <c r="K74" s="36">
        <f t="shared" si="3"/>
        <v>1831841</v>
      </c>
    </row>
    <row r="75" spans="1:11" s="22" customFormat="1" x14ac:dyDescent="0.2">
      <c r="A75" s="21"/>
      <c r="B75" s="47"/>
      <c r="C75" s="51" t="s">
        <v>61</v>
      </c>
      <c r="E75" s="39">
        <v>91117</v>
      </c>
      <c r="F75" s="57"/>
      <c r="G75" s="53"/>
      <c r="I75" s="53">
        <v>149</v>
      </c>
      <c r="J75" s="17"/>
      <c r="K75" s="53">
        <f t="shared" si="3"/>
        <v>91266</v>
      </c>
    </row>
    <row r="76" spans="1:11" s="17" customFormat="1" x14ac:dyDescent="0.2">
      <c r="A76" s="16"/>
      <c r="B76" s="45"/>
      <c r="C76" s="37"/>
      <c r="E76" s="20"/>
      <c r="F76" s="36"/>
      <c r="G76" s="36"/>
    </row>
    <row r="77" spans="1:11" s="17" customFormat="1" x14ac:dyDescent="0.2">
      <c r="A77" s="16"/>
      <c r="B77" s="45"/>
      <c r="C77" s="37" t="s">
        <v>49</v>
      </c>
      <c r="E77" s="20">
        <f>+SUBTOTAL(9,E65:E76)</f>
        <v>42618510</v>
      </c>
      <c r="F77" s="36"/>
      <c r="G77" s="20">
        <f>+SUBTOTAL(9,G65:G76)</f>
        <v>0</v>
      </c>
      <c r="I77" s="20">
        <f>+SUBTOTAL(9,I65:I76)</f>
        <v>655152</v>
      </c>
      <c r="K77" s="20">
        <f>+SUBTOTAL(9,K65:K76)</f>
        <v>43273662</v>
      </c>
    </row>
    <row r="78" spans="1:11" s="17" customFormat="1" x14ac:dyDescent="0.2">
      <c r="A78" s="16"/>
      <c r="B78" s="45"/>
      <c r="C78" s="37"/>
      <c r="E78" s="20"/>
      <c r="F78" s="36"/>
      <c r="G78" s="36"/>
    </row>
    <row r="79" spans="1:11" s="17" customFormat="1" x14ac:dyDescent="0.2">
      <c r="A79" s="16">
        <v>312.2</v>
      </c>
      <c r="B79" s="45"/>
      <c r="C79" s="31" t="s">
        <v>59</v>
      </c>
      <c r="E79" s="20"/>
      <c r="F79" s="36"/>
      <c r="G79" s="36"/>
    </row>
    <row r="80" spans="1:11" s="17" customFormat="1" x14ac:dyDescent="0.2">
      <c r="A80" s="16"/>
      <c r="B80" s="45"/>
      <c r="C80" s="31" t="s">
        <v>22</v>
      </c>
      <c r="E80" s="20">
        <v>131120</v>
      </c>
      <c r="F80" s="36"/>
      <c r="G80" s="36">
        <v>-131120</v>
      </c>
      <c r="I80" s="36">
        <v>0</v>
      </c>
      <c r="K80" s="36">
        <f t="shared" ref="K80:K85" si="4">SUM(E80:J80)</f>
        <v>0</v>
      </c>
    </row>
    <row r="81" spans="1:11" s="17" customFormat="1" x14ac:dyDescent="0.2">
      <c r="A81" s="16"/>
      <c r="B81" s="45"/>
      <c r="C81" s="31" t="s">
        <v>23</v>
      </c>
      <c r="E81" s="20">
        <v>98210</v>
      </c>
      <c r="F81" s="36"/>
      <c r="G81" s="36">
        <v>-98210</v>
      </c>
      <c r="I81" s="36">
        <v>0</v>
      </c>
      <c r="K81" s="36">
        <f t="shared" si="4"/>
        <v>0</v>
      </c>
    </row>
    <row r="82" spans="1:11" s="17" customFormat="1" x14ac:dyDescent="0.2">
      <c r="B82" s="45"/>
      <c r="C82" s="33" t="s">
        <v>24</v>
      </c>
      <c r="E82" s="20">
        <v>9046</v>
      </c>
      <c r="F82" s="36"/>
      <c r="G82" s="36">
        <v>-9046</v>
      </c>
      <c r="I82" s="36">
        <v>0</v>
      </c>
      <c r="K82" s="36">
        <f t="shared" si="4"/>
        <v>0</v>
      </c>
    </row>
    <row r="83" spans="1:11" s="17" customFormat="1" x14ac:dyDescent="0.2">
      <c r="A83" s="16"/>
      <c r="B83" s="45"/>
      <c r="C83" s="33" t="s">
        <v>25</v>
      </c>
      <c r="E83" s="25">
        <v>1064835</v>
      </c>
      <c r="F83" s="36"/>
      <c r="G83" s="36">
        <v>-1064835</v>
      </c>
      <c r="I83" s="36">
        <v>0</v>
      </c>
      <c r="K83" s="36">
        <f t="shared" si="4"/>
        <v>0</v>
      </c>
    </row>
    <row r="84" spans="1:11" s="17" customFormat="1" x14ac:dyDescent="0.2">
      <c r="A84" s="16"/>
      <c r="B84" s="45"/>
      <c r="C84" s="33" t="s">
        <v>26</v>
      </c>
      <c r="E84" s="25">
        <v>448120</v>
      </c>
      <c r="F84" s="36"/>
      <c r="G84" s="36">
        <v>-448120</v>
      </c>
      <c r="I84" s="36">
        <v>0</v>
      </c>
      <c r="K84" s="36">
        <f t="shared" si="4"/>
        <v>0</v>
      </c>
    </row>
    <row r="85" spans="1:11" s="22" customFormat="1" x14ac:dyDescent="0.2">
      <c r="A85" s="21"/>
      <c r="B85" s="47"/>
      <c r="C85" s="51" t="s">
        <v>31</v>
      </c>
      <c r="E85" s="39">
        <v>144966</v>
      </c>
      <c r="F85" s="57"/>
      <c r="G85" s="53">
        <v>-144966</v>
      </c>
      <c r="I85" s="53">
        <v>0</v>
      </c>
      <c r="J85" s="17"/>
      <c r="K85" s="53">
        <f t="shared" si="4"/>
        <v>0</v>
      </c>
    </row>
    <row r="86" spans="1:11" s="17" customFormat="1" x14ac:dyDescent="0.2">
      <c r="A86" s="16"/>
      <c r="B86" s="45"/>
      <c r="C86" s="37"/>
      <c r="E86" s="20"/>
      <c r="F86" s="36"/>
      <c r="G86" s="36"/>
    </row>
    <row r="87" spans="1:11" s="17" customFormat="1" x14ac:dyDescent="0.2">
      <c r="A87" s="16"/>
      <c r="B87" s="45"/>
      <c r="C87" s="37" t="s">
        <v>56</v>
      </c>
      <c r="E87" s="20">
        <f>+SUBTOTAL(9,E80:E86)</f>
        <v>1896297</v>
      </c>
      <c r="F87" s="36"/>
      <c r="G87" s="20">
        <f>+SUBTOTAL(9,G80:G86)</f>
        <v>-1896297</v>
      </c>
      <c r="I87" s="20">
        <f>+SUBTOTAL(9,I80:I86)</f>
        <v>0</v>
      </c>
      <c r="K87" s="20">
        <f>+SUBTOTAL(9,K80:K86)</f>
        <v>0</v>
      </c>
    </row>
    <row r="88" spans="1:11" s="17" customFormat="1" x14ac:dyDescent="0.2">
      <c r="A88" s="16"/>
      <c r="B88" s="45"/>
      <c r="C88" s="37"/>
      <c r="E88" s="20"/>
      <c r="F88" s="36"/>
      <c r="G88" s="36"/>
    </row>
    <row r="89" spans="1:11" s="17" customFormat="1" x14ac:dyDescent="0.2">
      <c r="A89" s="16">
        <v>314</v>
      </c>
      <c r="B89" s="45"/>
      <c r="C89" s="17" t="s">
        <v>10</v>
      </c>
      <c r="E89" s="20"/>
      <c r="F89" s="36"/>
      <c r="G89" s="36"/>
    </row>
    <row r="90" spans="1:11" s="17" customFormat="1" x14ac:dyDescent="0.2">
      <c r="A90" s="16"/>
      <c r="B90" s="45"/>
      <c r="C90" s="33" t="s">
        <v>19</v>
      </c>
      <c r="E90" s="25">
        <v>21764667</v>
      </c>
      <c r="F90" s="36"/>
      <c r="G90" s="36"/>
      <c r="I90" s="36">
        <v>0</v>
      </c>
      <c r="K90" s="36">
        <f t="shared" ref="K90:K97" si="5">SUM(E90:J90)</f>
        <v>21764667</v>
      </c>
    </row>
    <row r="91" spans="1:11" s="17" customFormat="1" x14ac:dyDescent="0.2">
      <c r="A91" s="16"/>
      <c r="B91" s="45"/>
      <c r="C91" s="33" t="s">
        <v>27</v>
      </c>
      <c r="E91" s="25">
        <v>3945874</v>
      </c>
      <c r="F91" s="36"/>
      <c r="G91" s="36"/>
      <c r="I91" s="36">
        <v>7782086</v>
      </c>
      <c r="K91" s="36">
        <f t="shared" si="5"/>
        <v>11727960</v>
      </c>
    </row>
    <row r="92" spans="1:11" s="17" customFormat="1" x14ac:dyDescent="0.2">
      <c r="A92" s="16"/>
      <c r="B92" s="45"/>
      <c r="C92" s="33" t="s">
        <v>28</v>
      </c>
      <c r="E92" s="25">
        <v>9455242</v>
      </c>
      <c r="F92" s="36"/>
      <c r="G92" s="36"/>
      <c r="I92" s="36">
        <v>4810033</v>
      </c>
      <c r="K92" s="36">
        <f t="shared" si="5"/>
        <v>14265275</v>
      </c>
    </row>
    <row r="93" spans="1:11" s="17" customFormat="1" x14ac:dyDescent="0.2">
      <c r="A93" s="16"/>
      <c r="B93" s="45"/>
      <c r="C93" s="33" t="s">
        <v>29</v>
      </c>
      <c r="E93" s="25">
        <v>20969756</v>
      </c>
      <c r="F93" s="36"/>
      <c r="G93" s="36"/>
      <c r="I93" s="36">
        <v>-12592119</v>
      </c>
      <c r="K93" s="36">
        <f t="shared" si="5"/>
        <v>8377637</v>
      </c>
    </row>
    <row r="94" spans="1:11" s="17" customFormat="1" x14ac:dyDescent="0.2">
      <c r="A94" s="16"/>
      <c r="B94" s="45"/>
      <c r="C94" s="33" t="s">
        <v>33</v>
      </c>
      <c r="E94" s="25">
        <v>22388069</v>
      </c>
      <c r="F94" s="36"/>
      <c r="G94" s="36"/>
      <c r="I94" s="36">
        <v>0</v>
      </c>
      <c r="K94" s="36">
        <f t="shared" si="5"/>
        <v>22388069</v>
      </c>
    </row>
    <row r="95" spans="1:11" s="17" customFormat="1" x14ac:dyDescent="0.2">
      <c r="A95" s="16"/>
      <c r="B95" s="46"/>
      <c r="C95" s="33" t="s">
        <v>34</v>
      </c>
      <c r="D95" s="19"/>
      <c r="E95" s="25">
        <v>22423578</v>
      </c>
      <c r="F95" s="36"/>
      <c r="G95" s="36"/>
      <c r="I95" s="36">
        <v>0</v>
      </c>
      <c r="K95" s="36">
        <f t="shared" si="5"/>
        <v>22423578</v>
      </c>
    </row>
    <row r="96" spans="1:11" s="17" customFormat="1" x14ac:dyDescent="0.2">
      <c r="A96" s="16"/>
      <c r="B96" s="45"/>
      <c r="C96" s="33" t="s">
        <v>35</v>
      </c>
      <c r="E96" s="25">
        <v>30697120</v>
      </c>
      <c r="F96" s="36"/>
      <c r="G96" s="36"/>
      <c r="I96" s="36">
        <v>0</v>
      </c>
      <c r="K96" s="36">
        <f t="shared" si="5"/>
        <v>30697120</v>
      </c>
    </row>
    <row r="97" spans="1:11" s="17" customFormat="1" x14ac:dyDescent="0.2">
      <c r="A97" s="16"/>
      <c r="B97" s="45"/>
      <c r="C97" s="33" t="s">
        <v>36</v>
      </c>
      <c r="E97" s="25">
        <v>34540570</v>
      </c>
      <c r="F97" s="36"/>
      <c r="G97" s="53"/>
      <c r="I97" s="53">
        <v>0</v>
      </c>
      <c r="K97" s="53">
        <f t="shared" si="5"/>
        <v>34540570</v>
      </c>
    </row>
    <row r="98" spans="1:11" s="17" customFormat="1" x14ac:dyDescent="0.2">
      <c r="A98" s="16"/>
      <c r="B98" s="45"/>
      <c r="E98" s="26"/>
      <c r="F98" s="36"/>
      <c r="G98" s="36"/>
    </row>
    <row r="99" spans="1:11" s="17" customFormat="1" x14ac:dyDescent="0.2">
      <c r="A99" s="16"/>
      <c r="B99" s="45"/>
      <c r="C99" s="37" t="s">
        <v>11</v>
      </c>
      <c r="E99" s="20">
        <f>+SUBTOTAL(9,E90:E98)</f>
        <v>166184876</v>
      </c>
      <c r="F99" s="36"/>
      <c r="G99" s="20">
        <f>+SUBTOTAL(9,G90:G98)</f>
        <v>0</v>
      </c>
      <c r="I99" s="20">
        <f>+SUBTOTAL(9,I90:I98)</f>
        <v>0</v>
      </c>
      <c r="K99" s="20">
        <f>+SUBTOTAL(9,K90:K98)</f>
        <v>166184876</v>
      </c>
    </row>
    <row r="100" spans="1:11" s="17" customFormat="1" x14ac:dyDescent="0.2">
      <c r="A100" s="16"/>
      <c r="B100" s="45"/>
      <c r="C100" s="37"/>
      <c r="E100" s="20"/>
      <c r="F100" s="36"/>
      <c r="G100" s="36"/>
    </row>
    <row r="101" spans="1:11" s="17" customFormat="1" x14ac:dyDescent="0.2">
      <c r="A101" s="16">
        <v>314.10000000000002</v>
      </c>
      <c r="B101" s="45"/>
      <c r="C101" s="31" t="s">
        <v>50</v>
      </c>
      <c r="E101" s="20"/>
      <c r="F101" s="36"/>
      <c r="G101" s="36"/>
    </row>
    <row r="102" spans="1:11" s="17" customFormat="1" x14ac:dyDescent="0.2">
      <c r="A102" s="16"/>
      <c r="B102" s="45"/>
      <c r="C102" s="33" t="s">
        <v>22</v>
      </c>
      <c r="E102" s="25">
        <v>416110</v>
      </c>
      <c r="F102" s="36"/>
      <c r="G102" s="36">
        <v>-416110</v>
      </c>
      <c r="I102" s="36">
        <v>0</v>
      </c>
      <c r="K102" s="36">
        <f t="shared" ref="K102:K105" si="6">SUM(E102:J102)</f>
        <v>0</v>
      </c>
    </row>
    <row r="103" spans="1:11" s="17" customFormat="1" x14ac:dyDescent="0.2">
      <c r="A103" s="16"/>
      <c r="B103" s="45"/>
      <c r="C103" s="33" t="s">
        <v>23</v>
      </c>
      <c r="E103" s="25">
        <v>332381</v>
      </c>
      <c r="F103" s="36"/>
      <c r="G103" s="36">
        <v>-332381</v>
      </c>
      <c r="I103" s="36">
        <v>0</v>
      </c>
      <c r="K103" s="36">
        <f t="shared" si="6"/>
        <v>0</v>
      </c>
    </row>
    <row r="104" spans="1:11" s="17" customFormat="1" x14ac:dyDescent="0.2">
      <c r="A104" s="16"/>
      <c r="B104" s="45"/>
      <c r="C104" s="33" t="s">
        <v>24</v>
      </c>
      <c r="E104" s="25">
        <v>469906</v>
      </c>
      <c r="F104" s="36"/>
      <c r="G104" s="36">
        <v>-469906</v>
      </c>
      <c r="I104" s="36">
        <v>0</v>
      </c>
      <c r="K104" s="36">
        <f t="shared" si="6"/>
        <v>0</v>
      </c>
    </row>
    <row r="105" spans="1:11" s="17" customFormat="1" x14ac:dyDescent="0.2">
      <c r="A105" s="16"/>
      <c r="B105" s="45"/>
      <c r="C105" s="33" t="s">
        <v>25</v>
      </c>
      <c r="E105" s="39">
        <v>86213</v>
      </c>
      <c r="F105" s="36"/>
      <c r="G105" s="53">
        <v>-86213</v>
      </c>
      <c r="I105" s="53">
        <v>0</v>
      </c>
      <c r="K105" s="53">
        <f t="shared" si="6"/>
        <v>0</v>
      </c>
    </row>
    <row r="106" spans="1:11" s="17" customFormat="1" x14ac:dyDescent="0.2">
      <c r="A106" s="16"/>
      <c r="B106" s="45"/>
      <c r="C106" s="37"/>
      <c r="E106" s="20"/>
      <c r="F106" s="36"/>
      <c r="G106" s="36"/>
    </row>
    <row r="107" spans="1:11" s="17" customFormat="1" x14ac:dyDescent="0.2">
      <c r="A107" s="16"/>
      <c r="B107" s="45"/>
      <c r="C107" s="37" t="s">
        <v>51</v>
      </c>
      <c r="E107" s="20">
        <f>SUBTOTAL(9,E102:E106)</f>
        <v>1304610</v>
      </c>
      <c r="F107" s="36"/>
      <c r="G107" s="20">
        <f>SUBTOTAL(9,G102:G106)</f>
        <v>-1304610</v>
      </c>
      <c r="I107" s="20">
        <f>SUBTOTAL(9,I102:I106)</f>
        <v>0</v>
      </c>
      <c r="K107" s="20">
        <f>SUBTOTAL(9,K102:K106)</f>
        <v>0</v>
      </c>
    </row>
    <row r="108" spans="1:11" s="17" customFormat="1" x14ac:dyDescent="0.2">
      <c r="A108" s="16"/>
      <c r="B108" s="45"/>
      <c r="C108" s="37"/>
      <c r="E108" s="20"/>
      <c r="F108" s="36"/>
      <c r="G108" s="36"/>
    </row>
    <row r="109" spans="1:11" s="17" customFormat="1" x14ac:dyDescent="0.2">
      <c r="A109" s="16">
        <v>315</v>
      </c>
      <c r="B109" s="45"/>
      <c r="C109" s="17" t="s">
        <v>12</v>
      </c>
      <c r="E109" s="20"/>
      <c r="F109" s="36"/>
      <c r="G109" s="36"/>
    </row>
    <row r="110" spans="1:11" s="17" customFormat="1" x14ac:dyDescent="0.2">
      <c r="A110" s="16"/>
      <c r="B110" s="45"/>
      <c r="C110" s="31" t="s">
        <v>19</v>
      </c>
      <c r="E110" s="20">
        <v>9925988</v>
      </c>
      <c r="F110" s="36"/>
      <c r="G110" s="36"/>
      <c r="I110" s="36">
        <v>0</v>
      </c>
      <c r="K110" s="36">
        <f t="shared" ref="K110:K123" si="7">SUM(E110:J110)</f>
        <v>9925988</v>
      </c>
    </row>
    <row r="111" spans="1:11" s="17" customFormat="1" x14ac:dyDescent="0.2">
      <c r="A111" s="16"/>
      <c r="B111" s="45"/>
      <c r="C111" s="31" t="s">
        <v>20</v>
      </c>
      <c r="E111" s="20">
        <v>793978</v>
      </c>
      <c r="F111" s="36"/>
      <c r="G111" s="36"/>
      <c r="I111" s="36">
        <v>0</v>
      </c>
      <c r="K111" s="36">
        <f t="shared" si="7"/>
        <v>793978</v>
      </c>
    </row>
    <row r="112" spans="1:11" s="17" customFormat="1" x14ac:dyDescent="0.2">
      <c r="A112" s="16"/>
      <c r="B112" s="45"/>
      <c r="C112" s="33" t="s">
        <v>27</v>
      </c>
      <c r="E112" s="25">
        <v>3302358</v>
      </c>
      <c r="F112" s="36"/>
      <c r="G112" s="36"/>
      <c r="I112" s="36">
        <v>1215465</v>
      </c>
      <c r="K112" s="36">
        <f t="shared" si="7"/>
        <v>4517823</v>
      </c>
    </row>
    <row r="113" spans="1:11" s="17" customFormat="1" x14ac:dyDescent="0.2">
      <c r="A113" s="16"/>
      <c r="B113" s="45"/>
      <c r="C113" s="33" t="s">
        <v>28</v>
      </c>
      <c r="E113" s="25">
        <v>1499399</v>
      </c>
      <c r="F113" s="36"/>
      <c r="G113" s="36"/>
      <c r="I113" s="36">
        <v>1005352</v>
      </c>
      <c r="K113" s="36">
        <f t="shared" si="7"/>
        <v>2504751</v>
      </c>
    </row>
    <row r="114" spans="1:11" s="17" customFormat="1" x14ac:dyDescent="0.2">
      <c r="A114" s="16"/>
      <c r="B114" s="45"/>
      <c r="C114" s="33" t="s">
        <v>29</v>
      </c>
      <c r="E114" s="25">
        <v>6994960</v>
      </c>
      <c r="F114" s="36"/>
      <c r="G114" s="36"/>
      <c r="I114" s="36">
        <v>-647591</v>
      </c>
      <c r="K114" s="36">
        <f t="shared" si="7"/>
        <v>6347369</v>
      </c>
    </row>
    <row r="115" spans="1:11" s="17" customFormat="1" x14ac:dyDescent="0.2">
      <c r="A115" s="16"/>
      <c r="B115" s="45"/>
      <c r="C115" s="33" t="s">
        <v>30</v>
      </c>
      <c r="E115" s="25">
        <v>8310050</v>
      </c>
      <c r="F115" s="36"/>
      <c r="G115" s="36"/>
      <c r="I115" s="36">
        <v>-1573226</v>
      </c>
      <c r="K115" s="36">
        <f t="shared" si="7"/>
        <v>6736824</v>
      </c>
    </row>
    <row r="116" spans="1:11" s="17" customFormat="1" x14ac:dyDescent="0.2">
      <c r="A116" s="16"/>
      <c r="B116" s="45"/>
      <c r="C116" s="33" t="s">
        <v>32</v>
      </c>
      <c r="E116" s="25">
        <v>5766682</v>
      </c>
      <c r="F116" s="36"/>
      <c r="G116" s="36"/>
      <c r="I116" s="36">
        <v>0</v>
      </c>
      <c r="K116" s="36">
        <f t="shared" si="7"/>
        <v>5766682</v>
      </c>
    </row>
    <row r="117" spans="1:11" s="17" customFormat="1" x14ac:dyDescent="0.2">
      <c r="A117" s="16"/>
      <c r="B117" s="45"/>
      <c r="C117" s="33" t="s">
        <v>33</v>
      </c>
      <c r="E117" s="25">
        <v>8571504</v>
      </c>
      <c r="F117" s="36"/>
      <c r="G117" s="36"/>
      <c r="I117" s="36">
        <v>0</v>
      </c>
      <c r="K117" s="36">
        <f t="shared" si="7"/>
        <v>8571504</v>
      </c>
    </row>
    <row r="118" spans="1:11" s="17" customFormat="1" x14ac:dyDescent="0.2">
      <c r="A118" s="16"/>
      <c r="B118" s="45"/>
      <c r="C118" s="33" t="s">
        <v>34</v>
      </c>
      <c r="E118" s="25">
        <v>11578763</v>
      </c>
      <c r="F118" s="36"/>
      <c r="G118" s="36"/>
      <c r="I118" s="36">
        <v>0</v>
      </c>
      <c r="K118" s="36">
        <f t="shared" si="7"/>
        <v>11578763</v>
      </c>
    </row>
    <row r="119" spans="1:11" s="17" customFormat="1" x14ac:dyDescent="0.2">
      <c r="A119" s="16"/>
      <c r="B119" s="45"/>
      <c r="C119" s="33" t="s">
        <v>35</v>
      </c>
      <c r="E119" s="25">
        <v>25293521</v>
      </c>
      <c r="F119" s="36"/>
      <c r="G119" s="36"/>
      <c r="I119" s="36">
        <v>0</v>
      </c>
      <c r="K119" s="36">
        <f t="shared" si="7"/>
        <v>25293521</v>
      </c>
    </row>
    <row r="120" spans="1:11" s="17" customFormat="1" x14ac:dyDescent="0.2">
      <c r="A120" s="16"/>
      <c r="B120" s="45"/>
      <c r="C120" s="33" t="s">
        <v>36</v>
      </c>
      <c r="E120" s="25">
        <v>18816313</v>
      </c>
      <c r="F120" s="36"/>
      <c r="G120" s="36"/>
      <c r="I120" s="36">
        <v>0</v>
      </c>
      <c r="K120" s="36">
        <f t="shared" si="7"/>
        <v>18816313</v>
      </c>
    </row>
    <row r="121" spans="1:11" s="17" customFormat="1" x14ac:dyDescent="0.2">
      <c r="A121" s="16"/>
      <c r="B121" s="45"/>
      <c r="C121" s="33" t="s">
        <v>37</v>
      </c>
      <c r="E121" s="25">
        <v>266709</v>
      </c>
      <c r="F121" s="36"/>
      <c r="G121" s="36"/>
      <c r="I121" s="36">
        <v>0</v>
      </c>
      <c r="K121" s="36">
        <f t="shared" si="7"/>
        <v>266709</v>
      </c>
    </row>
    <row r="122" spans="1:11" s="17" customFormat="1" x14ac:dyDescent="0.2">
      <c r="A122" s="16"/>
      <c r="B122" s="45"/>
      <c r="C122" s="33" t="s">
        <v>38</v>
      </c>
      <c r="E122" s="25">
        <v>4433095</v>
      </c>
      <c r="F122" s="36"/>
      <c r="G122" s="36"/>
      <c r="I122" s="36">
        <v>0</v>
      </c>
      <c r="K122" s="36">
        <f t="shared" si="7"/>
        <v>4433095</v>
      </c>
    </row>
    <row r="123" spans="1:11" s="17" customFormat="1" x14ac:dyDescent="0.2">
      <c r="A123" s="16"/>
      <c r="B123" s="45"/>
      <c r="C123" s="33" t="s">
        <v>39</v>
      </c>
      <c r="E123" s="25">
        <v>3480348</v>
      </c>
      <c r="F123" s="36"/>
      <c r="G123" s="53"/>
      <c r="I123" s="53">
        <v>0</v>
      </c>
      <c r="K123" s="53">
        <f t="shared" si="7"/>
        <v>3480348</v>
      </c>
    </row>
    <row r="124" spans="1:11" s="17" customFormat="1" x14ac:dyDescent="0.2">
      <c r="A124" s="16"/>
      <c r="B124" s="45"/>
      <c r="E124" s="26"/>
      <c r="F124" s="36"/>
      <c r="G124" s="36"/>
    </row>
    <row r="125" spans="1:11" s="17" customFormat="1" x14ac:dyDescent="0.2">
      <c r="A125" s="16"/>
      <c r="B125" s="45"/>
      <c r="C125" s="37" t="s">
        <v>13</v>
      </c>
      <c r="E125" s="20">
        <f>+SUBTOTAL(9,E110:E124)</f>
        <v>109033668</v>
      </c>
      <c r="F125" s="36"/>
      <c r="G125" s="20">
        <f>+SUBTOTAL(9,G110:G124)</f>
        <v>0</v>
      </c>
      <c r="I125" s="20">
        <f>+SUBTOTAL(9,I110:I124)</f>
        <v>0</v>
      </c>
      <c r="K125" s="20">
        <f>+SUBTOTAL(9,K110:K124)</f>
        <v>109033668</v>
      </c>
    </row>
    <row r="126" spans="1:11" s="17" customFormat="1" x14ac:dyDescent="0.2">
      <c r="A126" s="16"/>
      <c r="B126" s="45"/>
      <c r="C126" s="37"/>
      <c r="E126" s="20"/>
      <c r="F126" s="36"/>
      <c r="G126" s="36"/>
    </row>
    <row r="127" spans="1:11" s="17" customFormat="1" x14ac:dyDescent="0.2">
      <c r="A127" s="16">
        <v>315.10000000000002</v>
      </c>
      <c r="B127" s="45"/>
      <c r="C127" s="31" t="s">
        <v>52</v>
      </c>
      <c r="E127" s="20"/>
      <c r="F127" s="36"/>
      <c r="G127" s="36"/>
    </row>
    <row r="128" spans="1:11" s="17" customFormat="1" x14ac:dyDescent="0.2">
      <c r="A128" s="16"/>
      <c r="B128" s="45"/>
      <c r="C128" s="31" t="s">
        <v>22</v>
      </c>
      <c r="E128" s="20">
        <v>113158</v>
      </c>
      <c r="F128" s="36"/>
      <c r="G128" s="36">
        <v>-113158</v>
      </c>
      <c r="I128" s="36">
        <v>0</v>
      </c>
      <c r="K128" s="36">
        <f t="shared" ref="K128:K131" si="8">SUM(E128:J128)</f>
        <v>0</v>
      </c>
    </row>
    <row r="129" spans="1:11" s="17" customFormat="1" x14ac:dyDescent="0.2">
      <c r="A129" s="16"/>
      <c r="B129" s="45"/>
      <c r="C129" s="33" t="s">
        <v>23</v>
      </c>
      <c r="E129" s="20">
        <v>16665</v>
      </c>
      <c r="F129" s="36"/>
      <c r="G129" s="36">
        <v>-16665</v>
      </c>
      <c r="I129" s="36">
        <v>0</v>
      </c>
      <c r="K129" s="36">
        <f t="shared" si="8"/>
        <v>0</v>
      </c>
    </row>
    <row r="130" spans="1:11" s="17" customFormat="1" x14ac:dyDescent="0.2">
      <c r="A130" s="16"/>
      <c r="B130" s="45"/>
      <c r="C130" s="33" t="s">
        <v>24</v>
      </c>
      <c r="E130" s="20">
        <v>262824</v>
      </c>
      <c r="F130" s="36"/>
      <c r="G130" s="36">
        <v>-262824</v>
      </c>
      <c r="I130" s="36">
        <v>0</v>
      </c>
      <c r="K130" s="36">
        <f t="shared" si="8"/>
        <v>0</v>
      </c>
    </row>
    <row r="131" spans="1:11" s="17" customFormat="1" x14ac:dyDescent="0.2">
      <c r="A131" s="16"/>
      <c r="B131" s="45"/>
      <c r="C131" s="33" t="s">
        <v>25</v>
      </c>
      <c r="E131" s="39">
        <v>448719</v>
      </c>
      <c r="F131" s="36"/>
      <c r="G131" s="53">
        <v>-448719</v>
      </c>
      <c r="I131" s="53">
        <v>0</v>
      </c>
      <c r="K131" s="53">
        <f t="shared" si="8"/>
        <v>0</v>
      </c>
    </row>
    <row r="132" spans="1:11" s="17" customFormat="1" x14ac:dyDescent="0.2">
      <c r="A132" s="16"/>
      <c r="B132" s="45"/>
      <c r="C132" s="37"/>
      <c r="E132" s="20"/>
      <c r="F132" s="36"/>
      <c r="G132" s="36"/>
    </row>
    <row r="133" spans="1:11" s="17" customFormat="1" x14ac:dyDescent="0.2">
      <c r="A133" s="16"/>
      <c r="B133" s="45"/>
      <c r="C133" s="37" t="s">
        <v>53</v>
      </c>
      <c r="E133" s="20">
        <f>+SUBTOTAL(9,E128:E132)</f>
        <v>841366</v>
      </c>
      <c r="F133" s="36"/>
      <c r="G133" s="20">
        <f>+SUBTOTAL(9,G128:G132)</f>
        <v>-841366</v>
      </c>
      <c r="I133" s="20">
        <f>+SUBTOTAL(9,I128:I132)</f>
        <v>0</v>
      </c>
      <c r="K133" s="20">
        <f>+SUBTOTAL(9,K128:K132)</f>
        <v>0</v>
      </c>
    </row>
    <row r="134" spans="1:11" s="17" customFormat="1" x14ac:dyDescent="0.2">
      <c r="A134" s="16"/>
      <c r="B134" s="45"/>
      <c r="C134" s="37"/>
      <c r="E134" s="20"/>
      <c r="F134" s="36"/>
      <c r="G134" s="36"/>
    </row>
    <row r="135" spans="1:11" s="17" customFormat="1" x14ac:dyDescent="0.2">
      <c r="A135" s="16">
        <v>316</v>
      </c>
      <c r="B135" s="45" t="s">
        <v>0</v>
      </c>
      <c r="C135" s="17" t="s">
        <v>14</v>
      </c>
      <c r="E135" s="20"/>
      <c r="F135" s="36"/>
      <c r="G135" s="36"/>
    </row>
    <row r="136" spans="1:11" s="17" customFormat="1" x14ac:dyDescent="0.2">
      <c r="A136" s="16"/>
      <c r="B136" s="45"/>
      <c r="C136" s="33" t="s">
        <v>19</v>
      </c>
      <c r="E136" s="25">
        <v>1014150</v>
      </c>
      <c r="F136" s="36"/>
      <c r="G136" s="36"/>
      <c r="I136" s="36">
        <v>0</v>
      </c>
      <c r="K136" s="36">
        <f t="shared" ref="K136:K145" si="9">SUM(E136:J136)</f>
        <v>1014150</v>
      </c>
    </row>
    <row r="137" spans="1:11" s="17" customFormat="1" x14ac:dyDescent="0.2">
      <c r="A137" s="16"/>
      <c r="B137" s="45"/>
      <c r="C137" s="31" t="s">
        <v>21</v>
      </c>
      <c r="E137" s="25">
        <v>933650</v>
      </c>
      <c r="F137" s="36"/>
      <c r="G137" s="36"/>
      <c r="I137" s="36">
        <v>0</v>
      </c>
      <c r="K137" s="36">
        <f t="shared" si="9"/>
        <v>933650</v>
      </c>
    </row>
    <row r="138" spans="1:11" s="17" customFormat="1" x14ac:dyDescent="0.2">
      <c r="A138" s="16"/>
      <c r="B138" s="45"/>
      <c r="C138" s="33" t="s">
        <v>27</v>
      </c>
      <c r="E138" s="25">
        <v>300385</v>
      </c>
      <c r="F138" s="36"/>
      <c r="G138" s="36"/>
      <c r="I138" s="36">
        <v>105800</v>
      </c>
      <c r="K138" s="36">
        <f t="shared" si="9"/>
        <v>406185</v>
      </c>
    </row>
    <row r="139" spans="1:11" s="17" customFormat="1" x14ac:dyDescent="0.2">
      <c r="A139" s="16"/>
      <c r="B139" s="45"/>
      <c r="C139" s="33" t="s">
        <v>28</v>
      </c>
      <c r="E139" s="25">
        <v>107180</v>
      </c>
      <c r="F139" s="36"/>
      <c r="G139" s="36"/>
      <c r="I139" s="36">
        <v>23234</v>
      </c>
      <c r="K139" s="36">
        <f t="shared" si="9"/>
        <v>130414</v>
      </c>
    </row>
    <row r="140" spans="1:11" s="17" customFormat="1" x14ac:dyDescent="0.2">
      <c r="A140" s="16"/>
      <c r="B140" s="45"/>
      <c r="C140" s="33" t="s">
        <v>29</v>
      </c>
      <c r="E140" s="25">
        <v>3326488</v>
      </c>
      <c r="F140" s="36"/>
      <c r="G140" s="36"/>
      <c r="I140" s="36">
        <v>-129034</v>
      </c>
      <c r="K140" s="36">
        <f t="shared" si="9"/>
        <v>3197454</v>
      </c>
    </row>
    <row r="141" spans="1:11" s="17" customFormat="1" x14ac:dyDescent="0.2">
      <c r="A141" s="40"/>
      <c r="B141" s="45"/>
      <c r="C141" s="33" t="s">
        <v>32</v>
      </c>
      <c r="E141" s="25">
        <v>900830</v>
      </c>
      <c r="F141" s="36"/>
      <c r="G141" s="36"/>
      <c r="I141" s="36">
        <v>0</v>
      </c>
      <c r="K141" s="36">
        <f t="shared" si="9"/>
        <v>900830</v>
      </c>
    </row>
    <row r="142" spans="1:11" s="17" customFormat="1" x14ac:dyDescent="0.2">
      <c r="A142" s="16"/>
      <c r="B142" s="45"/>
      <c r="C142" s="33" t="s">
        <v>33</v>
      </c>
      <c r="E142" s="25">
        <v>1684463</v>
      </c>
      <c r="F142" s="36"/>
      <c r="G142" s="36"/>
      <c r="I142" s="36">
        <v>0</v>
      </c>
      <c r="K142" s="36">
        <f t="shared" si="9"/>
        <v>1684463</v>
      </c>
    </row>
    <row r="143" spans="1:11" s="17" customFormat="1" x14ac:dyDescent="0.2">
      <c r="B143" s="45"/>
      <c r="C143" s="33" t="s">
        <v>34</v>
      </c>
      <c r="E143" s="25">
        <v>1460824</v>
      </c>
      <c r="F143" s="36"/>
      <c r="G143" s="36"/>
      <c r="I143" s="36">
        <v>0</v>
      </c>
      <c r="K143" s="36">
        <f t="shared" si="9"/>
        <v>1460824</v>
      </c>
    </row>
    <row r="144" spans="1:11" s="17" customFormat="1" x14ac:dyDescent="0.2">
      <c r="A144" s="16"/>
      <c r="B144" s="45"/>
      <c r="C144" s="33" t="s">
        <v>35</v>
      </c>
      <c r="E144" s="25">
        <v>2729825</v>
      </c>
      <c r="F144" s="36"/>
      <c r="G144" s="36"/>
      <c r="I144" s="36">
        <v>0</v>
      </c>
      <c r="K144" s="36">
        <f t="shared" si="9"/>
        <v>2729825</v>
      </c>
    </row>
    <row r="145" spans="1:11" s="17" customFormat="1" x14ac:dyDescent="0.2">
      <c r="A145" s="16"/>
      <c r="B145" s="45"/>
      <c r="C145" s="33" t="s">
        <v>36</v>
      </c>
      <c r="E145" s="25">
        <v>3857934</v>
      </c>
      <c r="F145" s="36"/>
      <c r="G145" s="53"/>
      <c r="I145" s="53">
        <v>0</v>
      </c>
      <c r="K145" s="53">
        <f t="shared" si="9"/>
        <v>3857934</v>
      </c>
    </row>
    <row r="146" spans="1:11" s="17" customFormat="1" x14ac:dyDescent="0.2">
      <c r="A146" s="16"/>
      <c r="B146" s="45"/>
      <c r="C146" s="33"/>
      <c r="E146" s="26"/>
      <c r="F146" s="36"/>
      <c r="G146" s="36"/>
    </row>
    <row r="147" spans="1:11" s="17" customFormat="1" x14ac:dyDescent="0.2">
      <c r="A147" s="16"/>
      <c r="B147" s="45"/>
      <c r="C147" s="37" t="s">
        <v>15</v>
      </c>
      <c r="E147" s="23">
        <f>+SUBTOTAL(9,E136:E146)</f>
        <v>16315729</v>
      </c>
      <c r="F147" s="36"/>
      <c r="G147" s="23">
        <f>+SUBTOTAL(9,G136:G146)</f>
        <v>0</v>
      </c>
      <c r="I147" s="23">
        <f>+SUBTOTAL(9,I136:I146)</f>
        <v>0</v>
      </c>
      <c r="K147" s="23">
        <f>+SUBTOTAL(9,K136:K146)</f>
        <v>16315729</v>
      </c>
    </row>
    <row r="148" spans="1:11" s="17" customFormat="1" x14ac:dyDescent="0.2">
      <c r="A148" s="16"/>
      <c r="B148" s="45"/>
      <c r="C148" s="37"/>
      <c r="E148" s="23"/>
      <c r="F148" s="36"/>
      <c r="G148" s="36"/>
    </row>
    <row r="149" spans="1:11" s="17" customFormat="1" x14ac:dyDescent="0.2">
      <c r="A149" s="16">
        <v>316.10000000000002</v>
      </c>
      <c r="B149" s="45"/>
      <c r="C149" s="31" t="s">
        <v>54</v>
      </c>
      <c r="E149" s="23"/>
      <c r="F149" s="36"/>
      <c r="G149" s="36"/>
    </row>
    <row r="150" spans="1:11" s="17" customFormat="1" x14ac:dyDescent="0.2">
      <c r="A150" s="16"/>
      <c r="B150" s="45"/>
      <c r="C150" s="31" t="s">
        <v>22</v>
      </c>
      <c r="E150" s="25">
        <v>48230</v>
      </c>
      <c r="F150" s="36"/>
      <c r="G150" s="36">
        <v>-48230</v>
      </c>
      <c r="I150" s="36">
        <v>0</v>
      </c>
      <c r="K150" s="36">
        <f t="shared" ref="K150:K154" si="10">SUM(E150:J150)</f>
        <v>0</v>
      </c>
    </row>
    <row r="151" spans="1:11" s="17" customFormat="1" x14ac:dyDescent="0.2">
      <c r="A151" s="16"/>
      <c r="B151" s="45"/>
      <c r="C151" s="31" t="s">
        <v>23</v>
      </c>
      <c r="E151" s="25">
        <v>7240</v>
      </c>
      <c r="F151" s="36"/>
      <c r="G151" s="36">
        <v>-7240</v>
      </c>
      <c r="I151" s="36">
        <v>0</v>
      </c>
      <c r="K151" s="36">
        <f t="shared" si="10"/>
        <v>0</v>
      </c>
    </row>
    <row r="152" spans="1:11" s="17" customFormat="1" x14ac:dyDescent="0.2">
      <c r="A152" s="16"/>
      <c r="B152" s="45"/>
      <c r="C152" s="31" t="s">
        <v>24</v>
      </c>
      <c r="E152" s="25">
        <v>10688</v>
      </c>
      <c r="F152" s="36"/>
      <c r="G152" s="36">
        <v>-10688</v>
      </c>
      <c r="I152" s="36">
        <v>0</v>
      </c>
      <c r="K152" s="36">
        <f t="shared" si="10"/>
        <v>0</v>
      </c>
    </row>
    <row r="153" spans="1:11" s="17" customFormat="1" x14ac:dyDescent="0.2">
      <c r="A153" s="16"/>
      <c r="B153" s="45"/>
      <c r="C153" s="33" t="s">
        <v>25</v>
      </c>
      <c r="E153" s="25">
        <v>161264</v>
      </c>
      <c r="F153" s="36"/>
      <c r="G153" s="36">
        <v>-161264</v>
      </c>
      <c r="I153" s="36">
        <v>0</v>
      </c>
      <c r="K153" s="36">
        <f t="shared" si="10"/>
        <v>0</v>
      </c>
    </row>
    <row r="154" spans="1:11" s="17" customFormat="1" x14ac:dyDescent="0.2">
      <c r="A154" s="16"/>
      <c r="B154" s="45"/>
      <c r="C154" s="33" t="s">
        <v>26</v>
      </c>
      <c r="E154" s="39">
        <v>57147</v>
      </c>
      <c r="F154" s="36"/>
      <c r="G154" s="53">
        <v>-57147</v>
      </c>
      <c r="I154" s="53">
        <v>0</v>
      </c>
      <c r="K154" s="53">
        <f t="shared" si="10"/>
        <v>0</v>
      </c>
    </row>
    <row r="155" spans="1:11" s="17" customFormat="1" x14ac:dyDescent="0.2">
      <c r="A155" s="16"/>
      <c r="B155" s="45"/>
      <c r="C155" s="37"/>
      <c r="E155" s="23"/>
      <c r="F155" s="36"/>
      <c r="G155" s="36"/>
    </row>
    <row r="156" spans="1:11" s="17" customFormat="1" x14ac:dyDescent="0.2">
      <c r="A156" s="16"/>
      <c r="B156" s="45"/>
      <c r="C156" s="37" t="s">
        <v>55</v>
      </c>
      <c r="E156" s="38">
        <f>+SUBTOTAL(9,E150:E155)</f>
        <v>284569</v>
      </c>
      <c r="F156" s="36"/>
      <c r="G156" s="38">
        <f>+SUBTOTAL(9,G150:G155)</f>
        <v>-284569</v>
      </c>
      <c r="I156" s="38">
        <f>+SUBTOTAL(9,I150:I155)</f>
        <v>0</v>
      </c>
      <c r="K156" s="38">
        <f>+SUBTOTAL(9,K150:K155)</f>
        <v>0</v>
      </c>
    </row>
    <row r="157" spans="1:11" s="17" customFormat="1" x14ac:dyDescent="0.2">
      <c r="A157" s="16"/>
      <c r="B157" s="45"/>
      <c r="C157" s="37"/>
      <c r="E157" s="23"/>
      <c r="F157" s="36"/>
      <c r="G157" s="23"/>
      <c r="I157" s="23"/>
      <c r="K157" s="23"/>
    </row>
    <row r="158" spans="1:11" s="17" customFormat="1" ht="15.75" x14ac:dyDescent="0.25">
      <c r="A158" s="16"/>
      <c r="B158" s="45"/>
      <c r="C158" s="27" t="s">
        <v>16</v>
      </c>
      <c r="E158" s="18">
        <f>+SUBTOTAL(9,E18:E157)</f>
        <v>1678583978</v>
      </c>
      <c r="F158" s="36"/>
      <c r="G158" s="18">
        <f>+SUBTOTAL(9,G18:G157)</f>
        <v>0</v>
      </c>
      <c r="I158" s="18">
        <f>+SUBTOTAL(9,I18:I157)</f>
        <v>0</v>
      </c>
      <c r="K158" s="18">
        <f>+SUBTOTAL(9,K18:K157)</f>
        <v>1678583978</v>
      </c>
    </row>
    <row r="159" spans="1:11" ht="15.75" x14ac:dyDescent="0.25">
      <c r="A159" s="16"/>
      <c r="B159" s="45"/>
      <c r="C159" s="27"/>
      <c r="D159" s="17"/>
      <c r="E159" s="18"/>
      <c r="F159" s="12"/>
      <c r="G159" s="12"/>
    </row>
    <row r="160" spans="1:11" x14ac:dyDescent="0.2">
      <c r="B160" s="46"/>
      <c r="C160" s="29"/>
      <c r="D160" s="17"/>
      <c r="E160" s="58"/>
      <c r="F160" s="12"/>
      <c r="G160" s="12"/>
    </row>
    <row r="161" spans="2:7" x14ac:dyDescent="0.2">
      <c r="B161" s="45"/>
      <c r="C161" s="30"/>
      <c r="D161" s="17"/>
      <c r="E161" s="20"/>
      <c r="F161" s="12"/>
      <c r="G161" s="12"/>
    </row>
    <row r="162" spans="2:7" x14ac:dyDescent="0.2">
      <c r="F162" s="12"/>
      <c r="G162" s="12"/>
    </row>
    <row r="163" spans="2:7" x14ac:dyDescent="0.2">
      <c r="F163" s="12"/>
      <c r="G163" s="12"/>
    </row>
    <row r="164" spans="2:7" x14ac:dyDescent="0.2">
      <c r="F164" s="12"/>
      <c r="G164" s="12"/>
    </row>
  </sheetData>
  <phoneticPr fontId="0" type="noConversion"/>
  <printOptions horizontalCentered="1"/>
  <pageMargins left="0.75" right="0.75" top="0.75" bottom="0.5" header="0.5" footer="0.5"/>
  <pageSetup fitToHeight="0" orientation="portrait" r:id="rId1"/>
  <headerFooter alignWithMargins="0">
    <oddHeader>&amp;R&amp;"Times New Roman,Bold"Case No. 2018-00294
Attachment 8 to Response to US DOD-2 Question No. 7   
Page &amp;P of &amp;N
Spanos</oddHeader>
  </headerFooter>
  <rowBreaks count="1" manualBreakCount="1">
    <brk id="10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55639338-4930-4240-9A3D-D6C89F32F818}"/>
</file>

<file path=customXml/itemProps2.xml><?xml version="1.0" encoding="utf-8"?>
<ds:datastoreItem xmlns:ds="http://schemas.openxmlformats.org/officeDocument/2006/customXml" ds:itemID="{B4D3C0C5-2F0B-45E1-B864-ED80BA48A0F8}"/>
</file>

<file path=customXml/itemProps3.xml><?xml version="1.0" encoding="utf-8"?>
<ds:datastoreItem xmlns:ds="http://schemas.openxmlformats.org/officeDocument/2006/customXml" ds:itemID="{B7AC92C2-3826-4DF3-A4EA-4748E97D0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KU-Steam-ResAdjs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2018-12-14T17:20:13Z</dcterms:created>
  <dcterms:modified xsi:type="dcterms:W3CDTF">2018-12-14T17:22:58Z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