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Discovery\Kentucky\2018-00281 (2018 Kentucky Rate Case)\AG Set 2 Attachments\"/>
    </mc:Choice>
  </mc:AlternateContent>
  <bookViews>
    <workbookView xWindow="0" yWindow="0" windowWidth="20490" windowHeight="6705"/>
  </bookViews>
  <sheets>
    <sheet name="Budgeted FY19" sheetId="1" r:id="rId1"/>
    <sheet name="Actuals" sheetId="2" r:id="rId2"/>
    <sheet name="FY16-FY18" sheetId="3" r:id="rId3"/>
  </sheets>
  <calcPr calcId="152511" iterate="1"/>
</workbook>
</file>

<file path=xl/calcChain.xml><?xml version="1.0" encoding="utf-8"?>
<calcChain xmlns="http://schemas.openxmlformats.org/spreadsheetml/2006/main">
  <c r="Q42" i="3" l="1"/>
  <c r="Q29" i="3"/>
  <c r="Q16" i="3"/>
  <c r="R16" i="2" l="1"/>
  <c r="R15" i="2"/>
  <c r="R14" i="2"/>
  <c r="R13" i="2"/>
  <c r="R11" i="2"/>
  <c r="R12" i="2"/>
  <c r="P25" i="2"/>
  <c r="C15" i="1" l="1"/>
  <c r="W2" i="1" l="1"/>
  <c r="T22" i="1" l="1"/>
  <c r="E22" i="1" s="1"/>
  <c r="T23" i="1"/>
  <c r="E23" i="1" s="1"/>
  <c r="T24" i="1"/>
  <c r="T25" i="1"/>
  <c r="D25" i="1" s="1"/>
  <c r="T26" i="1"/>
  <c r="D26" i="1" s="1"/>
  <c r="T27" i="1"/>
  <c r="I27" i="1" s="1"/>
  <c r="T28" i="1"/>
  <c r="N23" i="1"/>
  <c r="F23" i="1"/>
  <c r="G24" i="1"/>
  <c r="G28" i="1"/>
  <c r="D5" i="1"/>
  <c r="E5" i="1"/>
  <c r="F5" i="1"/>
  <c r="G5" i="1"/>
  <c r="H5" i="1"/>
  <c r="I5" i="1"/>
  <c r="J5" i="1"/>
  <c r="K5" i="1"/>
  <c r="L5" i="1"/>
  <c r="M5" i="1"/>
  <c r="N5" i="1"/>
  <c r="D6" i="1"/>
  <c r="E6" i="1"/>
  <c r="F6" i="1"/>
  <c r="G6" i="1"/>
  <c r="H6" i="1"/>
  <c r="I6" i="1"/>
  <c r="J6" i="1"/>
  <c r="K6" i="1"/>
  <c r="L6" i="1"/>
  <c r="M6" i="1"/>
  <c r="N6" i="1"/>
  <c r="C6" i="1"/>
  <c r="I26" i="1" l="1"/>
  <c r="H22" i="1"/>
  <c r="N27" i="1"/>
  <c r="L22" i="1"/>
  <c r="H26" i="1"/>
  <c r="F27" i="1"/>
  <c r="G27" i="1"/>
  <c r="C27" i="1"/>
  <c r="M27" i="1"/>
  <c r="E27" i="1"/>
  <c r="M23" i="1"/>
  <c r="F26" i="1"/>
  <c r="C26" i="1"/>
  <c r="J27" i="1"/>
  <c r="M26" i="1"/>
  <c r="E26" i="1"/>
  <c r="I23" i="1"/>
  <c r="D22" i="1"/>
  <c r="C23" i="1"/>
  <c r="L26" i="1"/>
  <c r="K25" i="1"/>
  <c r="O6" i="1"/>
  <c r="G25" i="1"/>
  <c r="J28" i="1"/>
  <c r="F28" i="1"/>
  <c r="F24" i="1"/>
  <c r="C25" i="1"/>
  <c r="M28" i="1"/>
  <c r="I28" i="1"/>
  <c r="E28" i="1"/>
  <c r="L27" i="1"/>
  <c r="H27" i="1"/>
  <c r="D27" i="1"/>
  <c r="K26" i="1"/>
  <c r="G26" i="1"/>
  <c r="N25" i="1"/>
  <c r="J25" i="1"/>
  <c r="F25" i="1"/>
  <c r="M24" i="1"/>
  <c r="I24" i="1"/>
  <c r="E24" i="1"/>
  <c r="L23" i="1"/>
  <c r="H23" i="1"/>
  <c r="D23" i="1"/>
  <c r="K22" i="1"/>
  <c r="G22" i="1"/>
  <c r="N24" i="1"/>
  <c r="J24" i="1"/>
  <c r="C28" i="1"/>
  <c r="C24" i="1"/>
  <c r="L28" i="1"/>
  <c r="H28" i="1"/>
  <c r="D28" i="1"/>
  <c r="K27" i="1"/>
  <c r="N26" i="1"/>
  <c r="J26" i="1"/>
  <c r="M25" i="1"/>
  <c r="I25" i="1"/>
  <c r="E25" i="1"/>
  <c r="L24" i="1"/>
  <c r="H24" i="1"/>
  <c r="D24" i="1"/>
  <c r="K23" i="1"/>
  <c r="G23" i="1"/>
  <c r="N22" i="1"/>
  <c r="J22" i="1"/>
  <c r="F22" i="1"/>
  <c r="N28" i="1"/>
  <c r="K28" i="1"/>
  <c r="L25" i="1"/>
  <c r="H25" i="1"/>
  <c r="K24" i="1"/>
  <c r="J23" i="1"/>
  <c r="M22" i="1"/>
  <c r="I22" i="1"/>
  <c r="O27" i="1" l="1"/>
  <c r="O26" i="1"/>
  <c r="O23" i="1"/>
  <c r="O25" i="1"/>
  <c r="O24" i="1"/>
  <c r="O28" i="1"/>
  <c r="C22" i="1" l="1"/>
  <c r="O22" i="1" s="1"/>
  <c r="P29" i="1" s="1"/>
  <c r="D7" i="1"/>
  <c r="E7" i="1"/>
  <c r="F7" i="1"/>
  <c r="G7" i="1"/>
  <c r="H7" i="1"/>
  <c r="I7" i="1"/>
  <c r="J7" i="1"/>
  <c r="K7" i="1"/>
  <c r="L7" i="1"/>
  <c r="M7" i="1"/>
  <c r="N7" i="1"/>
  <c r="D8" i="1"/>
  <c r="E8" i="1"/>
  <c r="F8" i="1"/>
  <c r="G8" i="1"/>
  <c r="H8" i="1"/>
  <c r="I8" i="1"/>
  <c r="J8" i="1"/>
  <c r="K8" i="1"/>
  <c r="L8" i="1"/>
  <c r="M8" i="1"/>
  <c r="N8" i="1"/>
  <c r="D9" i="1"/>
  <c r="E9" i="1"/>
  <c r="F9" i="1"/>
  <c r="G9" i="1"/>
  <c r="H9" i="1"/>
  <c r="I9" i="1"/>
  <c r="J9" i="1"/>
  <c r="K9" i="1"/>
  <c r="L9" i="1"/>
  <c r="M9" i="1"/>
  <c r="N9" i="1"/>
  <c r="D10" i="1"/>
  <c r="E10" i="1"/>
  <c r="F10" i="1"/>
  <c r="G10" i="1"/>
  <c r="H10" i="1"/>
  <c r="I10" i="1"/>
  <c r="J10" i="1"/>
  <c r="K10" i="1"/>
  <c r="L10" i="1"/>
  <c r="M10" i="1"/>
  <c r="N10" i="1"/>
  <c r="D11" i="1"/>
  <c r="E11" i="1"/>
  <c r="F11" i="1"/>
  <c r="G11" i="1"/>
  <c r="H11" i="1"/>
  <c r="I11" i="1"/>
  <c r="J11" i="1"/>
  <c r="K11" i="1"/>
  <c r="L11" i="1"/>
  <c r="M11" i="1"/>
  <c r="N11" i="1"/>
  <c r="C8" i="1"/>
  <c r="C9" i="1"/>
  <c r="C10" i="1"/>
  <c r="C11" i="1"/>
  <c r="C7" i="1"/>
  <c r="C5" i="1"/>
  <c r="O5" i="1" s="1"/>
  <c r="O11" i="1" l="1"/>
  <c r="O7" i="1"/>
  <c r="O8" i="1"/>
  <c r="O10" i="1"/>
  <c r="O9" i="1"/>
  <c r="D36" i="1"/>
  <c r="E36" i="1"/>
  <c r="F36" i="1"/>
  <c r="G36" i="1"/>
  <c r="H36" i="1"/>
  <c r="I36" i="1"/>
  <c r="J36" i="1"/>
  <c r="K36" i="1"/>
  <c r="L36" i="1"/>
  <c r="M36" i="1"/>
  <c r="N36" i="1"/>
  <c r="C36" i="1"/>
  <c r="P18" i="1"/>
  <c r="D35" i="1"/>
  <c r="E35" i="1"/>
  <c r="F35" i="1"/>
  <c r="G35" i="1"/>
  <c r="H35" i="1"/>
  <c r="I35" i="1"/>
  <c r="J35" i="1"/>
  <c r="K35" i="1"/>
  <c r="L35" i="1"/>
  <c r="M35" i="1"/>
  <c r="N35" i="1"/>
  <c r="C35" i="1"/>
  <c r="P2" i="1"/>
  <c r="P12" i="1" l="1"/>
  <c r="N37" i="1"/>
  <c r="M37" i="1"/>
  <c r="L37" i="1"/>
  <c r="K37" i="1"/>
  <c r="J37" i="1"/>
  <c r="I37" i="1"/>
  <c r="H37" i="1"/>
  <c r="G37" i="1"/>
  <c r="F37" i="1"/>
  <c r="E37" i="1"/>
  <c r="D37" i="1"/>
  <c r="C37" i="1"/>
  <c r="P36" i="1"/>
  <c r="P35" i="1"/>
  <c r="P37" i="1" l="1"/>
</calcChain>
</file>

<file path=xl/sharedStrings.xml><?xml version="1.0" encoding="utf-8"?>
<sst xmlns="http://schemas.openxmlformats.org/spreadsheetml/2006/main" count="160" uniqueCount="82">
  <si>
    <t>Bank Fees - 06113</t>
  </si>
  <si>
    <t>FY17 Budgeted</t>
  </si>
  <si>
    <t>Collection Fees - 06112</t>
  </si>
  <si>
    <t>Service Area</t>
  </si>
  <si>
    <t>S007BUD</t>
  </si>
  <si>
    <t>S077BUD</t>
  </si>
  <si>
    <t>S010BUD</t>
  </si>
  <si>
    <t>S091BUD</t>
  </si>
  <si>
    <t>S030BUD</t>
  </si>
  <si>
    <t>S170BUD</t>
  </si>
  <si>
    <t>S190BUD</t>
  </si>
  <si>
    <t>Budgeted - FY2019</t>
  </si>
  <si>
    <t>Rev Mgt Fees</t>
  </si>
  <si>
    <t>FY18 Actuals</t>
  </si>
  <si>
    <t>We reduced the FY19 Budget because of the transition from Fiserv to Chase on our CC processing. The thought is Chase will save us money in transaction costs. We adjusted months where we needed to to get the total budget down to $9.6M.</t>
  </si>
  <si>
    <t>Net Entered Amt</t>
  </si>
  <si>
    <t>Period Name</t>
  </si>
  <si>
    <t>GCC#SUB_ACCOUNT</t>
  </si>
  <si>
    <t>GCC#SERVICE_AREA</t>
  </si>
  <si>
    <t>OCT-17</t>
  </si>
  <si>
    <t>NOV-17</t>
  </si>
  <si>
    <t>DEC-17</t>
  </si>
  <si>
    <t>JAN-18</t>
  </si>
  <si>
    <t>FEB-18</t>
  </si>
  <si>
    <t>MAR-18</t>
  </si>
  <si>
    <t>APR-18</t>
  </si>
  <si>
    <t>MAY-18</t>
  </si>
  <si>
    <t>JUN-18</t>
  </si>
  <si>
    <t>JUL-18</t>
  </si>
  <si>
    <t>AUG-18</t>
  </si>
  <si>
    <t>SEP-18</t>
  </si>
  <si>
    <t>Grand Total</t>
  </si>
  <si>
    <t>06113</t>
  </si>
  <si>
    <t>010000</t>
  </si>
  <si>
    <t>030000</t>
  </si>
  <si>
    <t>091000</t>
  </si>
  <si>
    <t>107000</t>
  </si>
  <si>
    <t>170000</t>
  </si>
  <si>
    <t>190000</t>
  </si>
  <si>
    <t>06113 Sum</t>
  </si>
  <si>
    <t>OCT-16</t>
  </si>
  <si>
    <t>NOV-16</t>
  </si>
  <si>
    <t>DEC-16</t>
  </si>
  <si>
    <t>JAN-17</t>
  </si>
  <si>
    <t>FEB-17</t>
  </si>
  <si>
    <t>MAR-17</t>
  </si>
  <si>
    <t>APR-17</t>
  </si>
  <si>
    <t>MAY-17</t>
  </si>
  <si>
    <t>JUN-17</t>
  </si>
  <si>
    <t>JUL-17</t>
  </si>
  <si>
    <t>AUG-17</t>
  </si>
  <si>
    <t>SEP-17</t>
  </si>
  <si>
    <t>06112</t>
  </si>
  <si>
    <t>012000</t>
  </si>
  <si>
    <t>06112 Sum</t>
  </si>
  <si>
    <t>Cust Vend Inf</t>
  </si>
  <si>
    <t>OCT-15</t>
  </si>
  <si>
    <t>NOV-15</t>
  </si>
  <si>
    <t>DEC-15</t>
  </si>
  <si>
    <t>JAN-16</t>
  </si>
  <si>
    <t>FEB-16</t>
  </si>
  <si>
    <t>MAR-16</t>
  </si>
  <si>
    <t>APR-16</t>
  </si>
  <si>
    <t>MAY-16</t>
  </si>
  <si>
    <t>JUN-16</t>
  </si>
  <si>
    <t>JUL-16</t>
  </si>
  <si>
    <t>AUG-16</t>
  </si>
  <si>
    <t>SEP-16</t>
  </si>
  <si>
    <t>BOTTOM LINE IMPACT LLC</t>
  </si>
  <si>
    <t>CONTRACT CALLERS INC</t>
  </si>
  <si>
    <t>FISERV INC</t>
  </si>
  <si>
    <t>PENN CREDIT</t>
  </si>
  <si>
    <t>PROFESSIONAL FINANCE COMPANY INC</t>
  </si>
  <si>
    <t>US BANK</t>
  </si>
  <si>
    <t>US PAYMENTS LLC</t>
  </si>
  <si>
    <t>WESTERN UNION FINANCIAL SERVICES INC</t>
  </si>
  <si>
    <t>(blank)</t>
  </si>
  <si>
    <t>FY2016</t>
  </si>
  <si>
    <t>FY2017</t>
  </si>
  <si>
    <t>FY2018</t>
  </si>
  <si>
    <t>Service Area 091000</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</si>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</sst>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00"/>
    <numFmt numFmtId="165" formatCode="&quot;$&quot;#,##0"/>
    <numFmt numFmtId="166" formatCode="_(&quot;$&quot;* #,##0_);_(&quot;$&quot;* \(#,##0\);_(&quot;$&quot;* &quot;-&quot;??_);_(@_)"/>
    <numFmt numFmtId="167" formatCode="0.0%"/>
  </numFmts>
  <fonts count="17" x14ac:knownFonts="1">
    <font>
      <sz val="11"/>
      <color theme="1"/>
      <name val="Calibri"/>
      <family val="2"/>
      <scheme val="minor"/>
    </font>
    <font>
      <sz val="11"/>
      <color theme="1"/>
      <name val="Calibri"/>
      <family val="2"/>
      <scheme val="minor"/>
    </font>
    <font>
      <sz val="11"/>
      <color theme="1"/>
      <name val="Arial"/>
      <family val="2"/>
    </font>
    <font>
      <sz val="11"/>
      <color theme="0"/>
      <name val="Arial"/>
      <family val="2"/>
    </font>
    <font>
      <b/>
      <sz val="11"/>
      <color theme="0"/>
      <name val="Arial"/>
      <family val="2"/>
    </font>
    <font>
      <b/>
      <sz val="11"/>
      <name val="Arial"/>
      <family val="2"/>
    </font>
    <font>
      <b/>
      <sz val="11"/>
      <color theme="1"/>
      <name val="Arial"/>
      <family val="2"/>
    </font>
    <font>
      <sz val="10"/>
      <name val="Arial"/>
      <family val="2"/>
    </font>
    <font>
      <sz val="12"/>
      <color theme="1"/>
      <name val="Arial"/>
      <family val="2"/>
    </font>
    <font>
      <sz val="11"/>
      <name val="Arial"/>
      <family val="2"/>
    </font>
    <font>
      <sz val="11"/>
      <color indexed="9"/>
      <name val="Arial"/>
      <family val="2"/>
    </font>
    <font>
      <sz val="16"/>
      <color theme="1"/>
      <name val="Arial"/>
      <family val="2"/>
    </font>
    <font>
      <b/>
      <sz val="8"/>
      <color indexed="9"/>
      <name val="Arial"/>
      <family val="2"/>
    </font>
    <font>
      <b/>
      <sz val="8"/>
      <name val="Arial"/>
      <family val="2"/>
    </font>
    <font>
      <sz val="8"/>
      <name val="Arial"/>
      <family val="2"/>
    </font>
    <font>
      <b/>
      <sz val="11"/>
      <color indexed="9"/>
      <name val="Arial"/>
      <family val="2"/>
    </font>
    <font>
      <sz val="18"/>
      <color theme="1"/>
      <name val="Arial"/>
      <family val="2"/>
    </font>
  </fonts>
  <fills count="8">
    <fill>
      <patternFill patternType="none"/>
    </fill>
    <fill>
      <patternFill patternType="gray125"/>
    </fill>
    <fill>
      <patternFill patternType="solid">
        <fgColor rgb="FF0099CC"/>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rgb="FFFFCC00"/>
        <bgColor indexed="64"/>
      </patternFill>
    </fill>
    <fill>
      <patternFill patternType="solid">
        <fgColor rgb="FFFFFF00"/>
        <bgColor indexed="64"/>
      </patternFill>
    </fill>
    <fill>
      <patternFill patternType="solid">
        <fgColor indexed="8"/>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0" borderId="0"/>
  </cellStyleXfs>
  <cellXfs count="79">
    <xf numFmtId="0" fontId="0" fillId="0" borderId="0" xfId="0"/>
    <xf numFmtId="166" fontId="0" fillId="0" borderId="0" xfId="0" applyNumberFormat="1"/>
    <xf numFmtId="0" fontId="2" fillId="0" borderId="0" xfId="0" applyFont="1"/>
    <xf numFmtId="0" fontId="2" fillId="0" borderId="1" xfId="0" applyFont="1" applyBorder="1"/>
    <xf numFmtId="0" fontId="2" fillId="0" borderId="0" xfId="0" applyFont="1" applyFill="1" applyBorder="1"/>
    <xf numFmtId="0" fontId="2" fillId="0" borderId="0" xfId="0" applyFont="1" applyBorder="1"/>
    <xf numFmtId="166" fontId="2" fillId="0" borderId="0" xfId="1" applyNumberFormat="1" applyFont="1"/>
    <xf numFmtId="167" fontId="2" fillId="0" borderId="0" xfId="2" applyNumberFormat="1" applyFont="1"/>
    <xf numFmtId="167" fontId="2" fillId="0" borderId="0" xfId="0" applyNumberFormat="1" applyFont="1"/>
    <xf numFmtId="0" fontId="3" fillId="0" borderId="0" xfId="0" applyFont="1" applyFill="1" applyBorder="1"/>
    <xf numFmtId="166" fontId="2" fillId="0" borderId="0" xfId="0" applyNumberFormat="1" applyFont="1"/>
    <xf numFmtId="165" fontId="2" fillId="0" borderId="0" xfId="0" applyNumberFormat="1" applyFont="1"/>
    <xf numFmtId="44" fontId="2" fillId="0" borderId="0" xfId="0" applyNumberFormat="1" applyFont="1"/>
    <xf numFmtId="0" fontId="4" fillId="2" borderId="1" xfId="0" applyFont="1" applyFill="1" applyBorder="1"/>
    <xf numFmtId="17" fontId="4" fillId="2" borderId="1" xfId="0" applyNumberFormat="1" applyFont="1" applyFill="1" applyBorder="1" applyAlignment="1">
      <alignment horizontal="center"/>
    </xf>
    <xf numFmtId="0" fontId="2" fillId="0" borderId="1" xfId="0" applyFont="1" applyFill="1" applyBorder="1"/>
    <xf numFmtId="44" fontId="2" fillId="0" borderId="2" xfId="0" applyNumberFormat="1" applyFont="1" applyFill="1" applyBorder="1"/>
    <xf numFmtId="164" fontId="2" fillId="0" borderId="0" xfId="0" applyNumberFormat="1" applyFont="1"/>
    <xf numFmtId="164" fontId="2" fillId="3" borderId="2" xfId="1" applyNumberFormat="1" applyFont="1" applyFill="1" applyBorder="1"/>
    <xf numFmtId="164" fontId="2" fillId="4" borderId="1" xfId="0" applyNumberFormat="1" applyFont="1" applyFill="1" applyBorder="1"/>
    <xf numFmtId="164" fontId="2" fillId="4" borderId="1" xfId="1" applyNumberFormat="1" applyFont="1" applyFill="1" applyBorder="1"/>
    <xf numFmtId="0" fontId="5" fillId="5" borderId="1" xfId="0" applyFont="1" applyFill="1" applyBorder="1"/>
    <xf numFmtId="0" fontId="6" fillId="5" borderId="1" xfId="0" applyFont="1" applyFill="1" applyBorder="1"/>
    <xf numFmtId="17" fontId="6" fillId="5" borderId="1" xfId="0" applyNumberFormat="1" applyFont="1" applyFill="1" applyBorder="1" applyAlignment="1">
      <alignment horizontal="center"/>
    </xf>
    <xf numFmtId="165" fontId="2" fillId="3" borderId="1" xfId="1" applyNumberFormat="1" applyFont="1" applyFill="1" applyBorder="1"/>
    <xf numFmtId="165" fontId="2" fillId="4" borderId="1" xfId="1" applyNumberFormat="1" applyFont="1" applyFill="1" applyBorder="1"/>
    <xf numFmtId="165" fontId="2" fillId="4" borderId="1" xfId="0" applyNumberFormat="1" applyFont="1" applyFill="1" applyBorder="1"/>
    <xf numFmtId="164" fontId="2" fillId="0" borderId="0" xfId="0" applyNumberFormat="1" applyFont="1" applyFill="1" applyBorder="1"/>
    <xf numFmtId="164" fontId="2" fillId="0" borderId="0" xfId="0" applyNumberFormat="1" applyFont="1" applyBorder="1"/>
    <xf numFmtId="166" fontId="2" fillId="3" borderId="1" xfId="0" applyNumberFormat="1" applyFont="1" applyFill="1" applyBorder="1"/>
    <xf numFmtId="0" fontId="7" fillId="0" borderId="0" xfId="4"/>
    <xf numFmtId="165" fontId="2" fillId="4" borderId="0" xfId="1" applyNumberFormat="1" applyFont="1" applyFill="1" applyBorder="1"/>
    <xf numFmtId="165" fontId="2" fillId="4" borderId="0" xfId="0" applyNumberFormat="1" applyFont="1" applyFill="1" applyBorder="1"/>
    <xf numFmtId="43" fontId="2" fillId="0" borderId="0" xfId="3" applyNumberFormat="1" applyFont="1"/>
    <xf numFmtId="43" fontId="0" fillId="0" borderId="0" xfId="0" applyNumberFormat="1"/>
    <xf numFmtId="0" fontId="2" fillId="0" borderId="1" xfId="0" quotePrefix="1" applyFont="1" applyFill="1" applyBorder="1" applyAlignment="1">
      <alignment horizontal="left"/>
    </xf>
    <xf numFmtId="167" fontId="2" fillId="0" borderId="0" xfId="2" applyNumberFormat="1" applyFont="1" applyBorder="1"/>
    <xf numFmtId="44" fontId="6" fillId="0" borderId="0" xfId="0" applyNumberFormat="1" applyFont="1"/>
    <xf numFmtId="0" fontId="2" fillId="0" borderId="0" xfId="0" quotePrefix="1" applyFont="1" applyAlignment="1">
      <alignment horizontal="left"/>
    </xf>
    <xf numFmtId="167" fontId="2" fillId="6" borderId="0" xfId="2" applyNumberFormat="1" applyFont="1" applyFill="1"/>
    <xf numFmtId="0" fontId="6" fillId="0" borderId="0" xfId="0" applyFont="1"/>
    <xf numFmtId="49" fontId="5" fillId="0" borderId="3" xfId="0" applyNumberFormat="1" applyFont="1" applyBorder="1" applyAlignment="1">
      <alignment horizontal="left"/>
    </xf>
    <xf numFmtId="0" fontId="9" fillId="0" borderId="0" xfId="0" applyFont="1" applyAlignment="1">
      <alignment horizontal="left"/>
    </xf>
    <xf numFmtId="40" fontId="5" fillId="0" borderId="3" xfId="0" applyNumberFormat="1" applyFont="1" applyBorder="1"/>
    <xf numFmtId="0" fontId="5" fillId="0" borderId="4" xfId="0" applyFont="1" applyBorder="1" applyAlignment="1">
      <alignment horizontal="left"/>
    </xf>
    <xf numFmtId="40" fontId="9" fillId="0" borderId="0" xfId="0" applyNumberFormat="1" applyFont="1"/>
    <xf numFmtId="0" fontId="9" fillId="6" borderId="0" xfId="0" applyFont="1" applyFill="1" applyAlignment="1">
      <alignment horizontal="left"/>
    </xf>
    <xf numFmtId="40" fontId="9" fillId="6" borderId="0" xfId="0" applyNumberFormat="1" applyFont="1" applyFill="1"/>
    <xf numFmtId="0" fontId="5" fillId="0" borderId="0" xfId="0" applyFont="1" applyBorder="1" applyAlignment="1">
      <alignment horizontal="left"/>
    </xf>
    <xf numFmtId="49" fontId="5" fillId="0" borderId="0" xfId="0" applyNumberFormat="1" applyFont="1" applyAlignment="1">
      <alignment horizontal="left"/>
    </xf>
    <xf numFmtId="0" fontId="5" fillId="0" borderId="0" xfId="0" applyFont="1" applyAlignment="1">
      <alignment horizontal="left"/>
    </xf>
    <xf numFmtId="40" fontId="5" fillId="0" borderId="0" xfId="0" applyNumberFormat="1" applyFont="1"/>
    <xf numFmtId="0" fontId="10" fillId="7" borderId="0" xfId="0" applyFont="1" applyFill="1" applyBorder="1"/>
    <xf numFmtId="49" fontId="10" fillId="7" borderId="0" xfId="0" applyNumberFormat="1" applyFont="1" applyFill="1" applyBorder="1" applyAlignment="1">
      <alignment horizontal="right"/>
    </xf>
    <xf numFmtId="49" fontId="10" fillId="7" borderId="0" xfId="0" applyNumberFormat="1" applyFont="1" applyFill="1" applyBorder="1"/>
    <xf numFmtId="0" fontId="11" fillId="0" borderId="0" xfId="0" applyFont="1"/>
    <xf numFmtId="0" fontId="8" fillId="0" borderId="0" xfId="0" quotePrefix="1" applyFont="1" applyAlignment="1">
      <alignment horizontal="left"/>
    </xf>
    <xf numFmtId="0" fontId="12" fillId="7" borderId="0" xfId="0" applyFont="1" applyFill="1" applyBorder="1"/>
    <xf numFmtId="49" fontId="12" fillId="7" borderId="0" xfId="0" applyNumberFormat="1" applyFont="1" applyFill="1" applyBorder="1" applyAlignment="1">
      <alignment horizontal="right"/>
    </xf>
    <xf numFmtId="49" fontId="12" fillId="7" borderId="0" xfId="0" applyNumberFormat="1" applyFont="1" applyFill="1" applyBorder="1"/>
    <xf numFmtId="49" fontId="13" fillId="0" borderId="3" xfId="0" applyNumberFormat="1" applyFont="1" applyBorder="1" applyAlignment="1">
      <alignment horizontal="left"/>
    </xf>
    <xf numFmtId="0" fontId="14" fillId="0" borderId="0" xfId="0" applyFont="1" applyAlignment="1">
      <alignment horizontal="left"/>
    </xf>
    <xf numFmtId="40" fontId="13" fillId="0" borderId="3" xfId="0" applyNumberFormat="1" applyFont="1" applyBorder="1"/>
    <xf numFmtId="0" fontId="13" fillId="0" borderId="4" xfId="0" applyFont="1" applyBorder="1" applyAlignment="1">
      <alignment horizontal="left"/>
    </xf>
    <xf numFmtId="40" fontId="14" fillId="0" borderId="0" xfId="0" applyNumberFormat="1" applyFont="1"/>
    <xf numFmtId="49" fontId="14" fillId="0" borderId="0" xfId="0" applyNumberFormat="1" applyFont="1" applyAlignment="1">
      <alignment horizontal="left"/>
    </xf>
    <xf numFmtId="49" fontId="12" fillId="7" borderId="3" xfId="0" applyNumberFormat="1" applyFont="1" applyFill="1" applyBorder="1" applyAlignment="1">
      <alignment horizontal="left"/>
    </xf>
    <xf numFmtId="0" fontId="13" fillId="0" borderId="3" xfId="0" applyFont="1" applyBorder="1" applyAlignment="1">
      <alignment horizontal="left"/>
    </xf>
    <xf numFmtId="40" fontId="14" fillId="6" borderId="0" xfId="0" applyNumberFormat="1" applyFont="1" applyFill="1"/>
    <xf numFmtId="0" fontId="2" fillId="6" borderId="0" xfId="0" applyFont="1" applyFill="1"/>
    <xf numFmtId="0" fontId="15" fillId="7" borderId="0" xfId="0" applyFont="1" applyFill="1" applyBorder="1"/>
    <xf numFmtId="49" fontId="15" fillId="7" borderId="0" xfId="0" applyNumberFormat="1" applyFont="1" applyFill="1" applyBorder="1" applyAlignment="1">
      <alignment horizontal="right"/>
    </xf>
    <xf numFmtId="40" fontId="5" fillId="0" borderId="0" xfId="0" applyNumberFormat="1" applyFont="1" applyBorder="1"/>
    <xf numFmtId="38" fontId="6" fillId="0" borderId="0" xfId="0" applyNumberFormat="1" applyFont="1" applyAlignment="1">
      <alignment horizontal="center"/>
    </xf>
    <xf numFmtId="38" fontId="2" fillId="0" borderId="0" xfId="0" applyNumberFormat="1" applyFont="1" applyAlignment="1">
      <alignment horizontal="center"/>
    </xf>
    <xf numFmtId="38" fontId="15" fillId="7" borderId="0" xfId="0" applyNumberFormat="1" applyFont="1" applyFill="1" applyBorder="1" applyAlignment="1">
      <alignment horizontal="center"/>
    </xf>
    <xf numFmtId="38" fontId="9" fillId="0" borderId="0" xfId="0" applyNumberFormat="1" applyFont="1" applyAlignment="1">
      <alignment horizontal="center"/>
    </xf>
    <xf numFmtId="38" fontId="5" fillId="0" borderId="3" xfId="0" applyNumberFormat="1" applyFont="1" applyBorder="1" applyAlignment="1">
      <alignment horizontal="center"/>
    </xf>
    <xf numFmtId="0" fontId="16" fillId="0" borderId="0" xfId="0" applyFont="1"/>
  </cellXfs>
  <cellStyles count="5">
    <cellStyle name="Comma" xfId="3" builtinId="3"/>
    <cellStyle name="Currency" xfId="1" builtinId="4"/>
    <cellStyle name="Normal" xfId="0" builtinId="0"/>
    <cellStyle name="Normal_Budgeted FY18" xfId="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47"/>
  <sheetViews>
    <sheetView tabSelected="1" view="pageBreakPreview" zoomScaleNormal="100" zoomScaleSheetLayoutView="100" workbookViewId="0"/>
  </sheetViews>
  <sheetFormatPr defaultRowHeight="15" x14ac:dyDescent="0.25"/>
  <cols>
    <col min="1" max="1" width="24.85546875" bestFit="1" customWidth="1"/>
    <col min="2" max="2" width="3.28515625" bestFit="1" customWidth="1"/>
    <col min="3" max="6" width="14" bestFit="1" customWidth="1"/>
    <col min="7" max="10" width="15.7109375" bestFit="1" customWidth="1"/>
    <col min="11" max="14" width="14" bestFit="1" customWidth="1"/>
    <col min="15" max="15" width="15.7109375" bestFit="1" customWidth="1"/>
    <col min="16" max="16" width="16.85546875" bestFit="1" customWidth="1"/>
    <col min="17" max="17" width="2.7109375" customWidth="1"/>
    <col min="18" max="18" width="15.42578125" hidden="1" customWidth="1"/>
    <col min="19" max="19" width="2.7109375" customWidth="1"/>
    <col min="20" max="20" width="8" bestFit="1" customWidth="1"/>
    <col min="24" max="24" width="13.5703125" bestFit="1" customWidth="1"/>
  </cols>
  <sheetData>
    <row r="1" spans="1:23" ht="27" customHeight="1" x14ac:dyDescent="0.25">
      <c r="A1" s="13" t="s">
        <v>0</v>
      </c>
      <c r="B1" s="13"/>
      <c r="C1" s="14">
        <v>43374</v>
      </c>
      <c r="D1" s="14">
        <v>43405</v>
      </c>
      <c r="E1" s="14">
        <v>43435</v>
      </c>
      <c r="F1" s="14">
        <v>43466</v>
      </c>
      <c r="G1" s="14">
        <v>43497</v>
      </c>
      <c r="H1" s="14">
        <v>43525</v>
      </c>
      <c r="I1" s="14">
        <v>43556</v>
      </c>
      <c r="J1" s="14">
        <v>43586</v>
      </c>
      <c r="K1" s="14">
        <v>43617</v>
      </c>
      <c r="L1" s="14">
        <v>43647</v>
      </c>
      <c r="M1" s="14">
        <v>43678</v>
      </c>
      <c r="N1" s="14">
        <v>43709</v>
      </c>
      <c r="O1" s="2"/>
      <c r="P1" s="2"/>
      <c r="Q1" s="2"/>
      <c r="R1" s="2" t="s">
        <v>1</v>
      </c>
      <c r="S1" s="2"/>
      <c r="T1" s="2"/>
    </row>
    <row r="2" spans="1:23" x14ac:dyDescent="0.25">
      <c r="A2" s="35" t="s">
        <v>11</v>
      </c>
      <c r="B2" s="3"/>
      <c r="C2" s="12">
        <v>697000</v>
      </c>
      <c r="D2" s="12">
        <v>762000</v>
      </c>
      <c r="E2" s="12">
        <v>787000</v>
      </c>
      <c r="F2" s="12">
        <v>857000</v>
      </c>
      <c r="G2" s="12">
        <v>907000</v>
      </c>
      <c r="H2" s="12">
        <v>907000</v>
      </c>
      <c r="I2" s="12">
        <v>907000</v>
      </c>
      <c r="J2" s="12">
        <v>907000</v>
      </c>
      <c r="K2" s="12">
        <v>757000</v>
      </c>
      <c r="L2" s="12">
        <v>732000</v>
      </c>
      <c r="M2" s="12">
        <v>707000</v>
      </c>
      <c r="N2" s="12">
        <v>722950</v>
      </c>
      <c r="O2" s="2"/>
      <c r="P2" s="16">
        <f>SUM(C2:N2)</f>
        <v>9649950</v>
      </c>
      <c r="Q2" s="17"/>
      <c r="R2" s="18">
        <v>8775785.5600000005</v>
      </c>
      <c r="S2" s="17"/>
      <c r="T2" s="2"/>
      <c r="U2">
        <v>521000</v>
      </c>
      <c r="V2">
        <v>12</v>
      </c>
      <c r="W2">
        <f>+U2/V2</f>
        <v>43416.666666666664</v>
      </c>
    </row>
    <row r="3" spans="1:23" x14ac:dyDescent="0.25">
      <c r="A3" s="15"/>
      <c r="B3" s="3"/>
      <c r="C3" s="19"/>
      <c r="D3" s="20"/>
      <c r="E3" s="20"/>
      <c r="F3" s="20"/>
      <c r="G3" s="20"/>
      <c r="H3" s="20"/>
      <c r="I3" s="19"/>
      <c r="J3" s="19"/>
      <c r="K3" s="19"/>
      <c r="L3" s="19"/>
      <c r="M3" s="19"/>
      <c r="N3" s="19"/>
      <c r="O3" s="2"/>
      <c r="P3" s="17"/>
      <c r="Q3" s="17"/>
      <c r="R3" s="17"/>
      <c r="S3" s="17"/>
      <c r="T3" s="2"/>
    </row>
    <row r="4" spans="1:23" x14ac:dyDescent="0.25">
      <c r="A4" s="4" t="s">
        <v>3</v>
      </c>
      <c r="B4" s="5"/>
      <c r="C4" s="5"/>
      <c r="D4" s="5"/>
      <c r="E4" s="5"/>
      <c r="F4" s="5"/>
      <c r="G4" s="5"/>
      <c r="H4" s="5"/>
      <c r="I4" s="5"/>
      <c r="J4" s="5"/>
      <c r="K4" s="5"/>
      <c r="L4" s="5"/>
      <c r="M4" s="5"/>
      <c r="N4" s="5"/>
      <c r="O4" s="2"/>
      <c r="P4" s="17"/>
      <c r="Q4" s="17"/>
      <c r="R4" s="17"/>
      <c r="S4" s="17"/>
      <c r="T4" s="2"/>
    </row>
    <row r="5" spans="1:23" x14ac:dyDescent="0.25">
      <c r="A5" s="5" t="s">
        <v>4</v>
      </c>
      <c r="B5" s="5">
        <v>20</v>
      </c>
      <c r="C5" s="6">
        <f>+C$2*$T5</f>
        <v>20143.301662730635</v>
      </c>
      <c r="D5" s="6">
        <f t="shared" ref="D5:N6" si="0">+D$2*$T5</f>
        <v>22021.801817791598</v>
      </c>
      <c r="E5" s="6">
        <f t="shared" si="0"/>
        <v>22744.301877430429</v>
      </c>
      <c r="F5" s="6">
        <f t="shared" si="0"/>
        <v>24767.302044419161</v>
      </c>
      <c r="G5" s="6">
        <f t="shared" si="0"/>
        <v>26212.302163696822</v>
      </c>
      <c r="H5" s="6">
        <f t="shared" si="0"/>
        <v>26212.302163696822</v>
      </c>
      <c r="I5" s="6">
        <f t="shared" si="0"/>
        <v>26212.302163696822</v>
      </c>
      <c r="J5" s="6">
        <f t="shared" si="0"/>
        <v>26212.302163696822</v>
      </c>
      <c r="K5" s="6">
        <f t="shared" si="0"/>
        <v>21877.30180586383</v>
      </c>
      <c r="L5" s="6">
        <f t="shared" si="0"/>
        <v>21154.801746224999</v>
      </c>
      <c r="M5" s="6">
        <f t="shared" si="0"/>
        <v>20432.301686586168</v>
      </c>
      <c r="N5" s="6">
        <f t="shared" si="0"/>
        <v>20893.256724635743</v>
      </c>
      <c r="O5" s="33">
        <f>SUM(C5:N5)</f>
        <v>278883.57802046981</v>
      </c>
      <c r="P5" s="17"/>
      <c r="Q5" s="17"/>
      <c r="R5" s="17"/>
      <c r="S5" s="17"/>
      <c r="T5" s="7">
        <v>2.8900002385553278E-2</v>
      </c>
      <c r="V5" s="7">
        <v>8.1000000000000003E-2</v>
      </c>
    </row>
    <row r="6" spans="1:23" x14ac:dyDescent="0.25">
      <c r="A6" s="5" t="s">
        <v>5</v>
      </c>
      <c r="B6" s="5">
        <v>20</v>
      </c>
      <c r="C6" s="6">
        <f>+C$2*$T6</f>
        <v>57223.701019982836</v>
      </c>
      <c r="D6" s="6">
        <f t="shared" si="0"/>
        <v>62560.201115103191</v>
      </c>
      <c r="E6" s="6">
        <f t="shared" si="0"/>
        <v>64612.701151687943</v>
      </c>
      <c r="F6" s="6">
        <f t="shared" si="0"/>
        <v>70359.701254125248</v>
      </c>
      <c r="G6" s="6">
        <f t="shared" si="0"/>
        <v>74464.701327294737</v>
      </c>
      <c r="H6" s="6">
        <f t="shared" si="0"/>
        <v>74464.701327294737</v>
      </c>
      <c r="I6" s="6">
        <f t="shared" si="0"/>
        <v>74464.701327294737</v>
      </c>
      <c r="J6" s="6">
        <f t="shared" si="0"/>
        <v>74464.701327294737</v>
      </c>
      <c r="K6" s="6">
        <f t="shared" si="0"/>
        <v>62149.701107786241</v>
      </c>
      <c r="L6" s="6">
        <f t="shared" si="0"/>
        <v>60097.201071201489</v>
      </c>
      <c r="M6" s="6">
        <f t="shared" si="0"/>
        <v>58044.701034616737</v>
      </c>
      <c r="N6" s="6">
        <f t="shared" si="0"/>
        <v>59354.196057957808</v>
      </c>
      <c r="O6" s="33">
        <f t="shared" ref="O6:O11" si="1">SUM(C6:N6)</f>
        <v>792260.90912164049</v>
      </c>
      <c r="P6" s="17"/>
      <c r="Q6" s="17"/>
      <c r="R6" s="17"/>
      <c r="S6" s="17"/>
      <c r="T6" s="7">
        <v>8.2100001463390013E-2</v>
      </c>
      <c r="V6" s="7"/>
    </row>
    <row r="7" spans="1:23" x14ac:dyDescent="0.25">
      <c r="A7" s="5" t="s">
        <v>6</v>
      </c>
      <c r="B7" s="5">
        <v>30</v>
      </c>
      <c r="C7" s="6">
        <f>+C$2*$T7</f>
        <v>63427.00006206792</v>
      </c>
      <c r="D7" s="6">
        <f t="shared" ref="D7:N7" si="2">+D$2*$T7</f>
        <v>69342.000067856177</v>
      </c>
      <c r="E7" s="6">
        <f t="shared" si="2"/>
        <v>71617.000070082431</v>
      </c>
      <c r="F7" s="6">
        <f t="shared" si="2"/>
        <v>77987.000076315933</v>
      </c>
      <c r="G7" s="6">
        <f t="shared" si="2"/>
        <v>82537.000080768441</v>
      </c>
      <c r="H7" s="6">
        <f t="shared" si="2"/>
        <v>82537.000080768441</v>
      </c>
      <c r="I7" s="6">
        <f t="shared" si="2"/>
        <v>82537.000080768441</v>
      </c>
      <c r="J7" s="6">
        <f t="shared" si="2"/>
        <v>82537.000080768441</v>
      </c>
      <c r="K7" s="6">
        <f t="shared" si="2"/>
        <v>68887.000067410918</v>
      </c>
      <c r="L7" s="6">
        <f t="shared" si="2"/>
        <v>66612.000065184679</v>
      </c>
      <c r="M7" s="6">
        <f t="shared" si="2"/>
        <v>64337.000062958417</v>
      </c>
      <c r="N7" s="6">
        <f t="shared" si="2"/>
        <v>65788.450064378761</v>
      </c>
      <c r="O7" s="33">
        <f t="shared" si="1"/>
        <v>878145.45085932908</v>
      </c>
      <c r="P7" s="17"/>
      <c r="Q7" s="17"/>
      <c r="R7" s="17"/>
      <c r="S7" s="17"/>
      <c r="T7" s="7">
        <v>9.1000000089050098E-2</v>
      </c>
      <c r="V7" s="7">
        <v>9.6000000000000002E-2</v>
      </c>
    </row>
    <row r="8" spans="1:23" x14ac:dyDescent="0.25">
      <c r="A8" s="5" t="s">
        <v>7</v>
      </c>
      <c r="B8" s="5">
        <v>50</v>
      </c>
      <c r="C8" s="6">
        <f t="shared" ref="C8:N11" si="3">+C$2*$T8</f>
        <v>66215.000034482189</v>
      </c>
      <c r="D8" s="6">
        <f t="shared" si="3"/>
        <v>72390.000037697886</v>
      </c>
      <c r="E8" s="6">
        <f t="shared" si="3"/>
        <v>74765.000038934697</v>
      </c>
      <c r="F8" s="6">
        <f t="shared" si="3"/>
        <v>81415.000042397747</v>
      </c>
      <c r="G8" s="6">
        <f t="shared" si="3"/>
        <v>86165.000044871369</v>
      </c>
      <c r="H8" s="6">
        <f t="shared" si="3"/>
        <v>86165.000044871369</v>
      </c>
      <c r="I8" s="6">
        <f t="shared" si="3"/>
        <v>86165.000044871369</v>
      </c>
      <c r="J8" s="6">
        <f t="shared" si="3"/>
        <v>86165.000044871369</v>
      </c>
      <c r="K8" s="6">
        <f t="shared" si="3"/>
        <v>71915.000037450518</v>
      </c>
      <c r="L8" s="6">
        <f t="shared" si="3"/>
        <v>69540.000036213722</v>
      </c>
      <c r="M8" s="6">
        <f t="shared" si="3"/>
        <v>67165.000034976911</v>
      </c>
      <c r="N8" s="6">
        <f t="shared" si="3"/>
        <v>68680.250035765988</v>
      </c>
      <c r="O8" s="33">
        <f t="shared" si="1"/>
        <v>916745.25047740503</v>
      </c>
      <c r="P8" s="17"/>
      <c r="Q8" s="17"/>
      <c r="R8" s="17"/>
      <c r="S8" s="17"/>
      <c r="T8" s="7">
        <v>9.5000000049472288E-2</v>
      </c>
      <c r="V8" s="7">
        <v>0.115</v>
      </c>
    </row>
    <row r="9" spans="1:23" x14ac:dyDescent="0.25">
      <c r="A9" s="5" t="s">
        <v>8</v>
      </c>
      <c r="B9" s="5">
        <v>60</v>
      </c>
      <c r="C9" s="6">
        <f t="shared" si="3"/>
        <v>52275.000172410888</v>
      </c>
      <c r="D9" s="6">
        <f t="shared" si="3"/>
        <v>57150.000188489379</v>
      </c>
      <c r="E9" s="6">
        <f t="shared" si="3"/>
        <v>59025.000194673419</v>
      </c>
      <c r="F9" s="6">
        <f t="shared" si="3"/>
        <v>64275.000211988714</v>
      </c>
      <c r="G9" s="6">
        <f t="shared" si="3"/>
        <v>68025.000224356787</v>
      </c>
      <c r="H9" s="6">
        <f t="shared" si="3"/>
        <v>68025.000224356787</v>
      </c>
      <c r="I9" s="6">
        <f t="shared" si="3"/>
        <v>68025.000224356787</v>
      </c>
      <c r="J9" s="6">
        <f t="shared" si="3"/>
        <v>68025.000224356787</v>
      </c>
      <c r="K9" s="6">
        <f t="shared" si="3"/>
        <v>56775.000187252575</v>
      </c>
      <c r="L9" s="6">
        <f t="shared" si="3"/>
        <v>54900.000181068543</v>
      </c>
      <c r="M9" s="6">
        <f t="shared" si="3"/>
        <v>53025.000174884502</v>
      </c>
      <c r="N9" s="6">
        <f t="shared" si="3"/>
        <v>54221.25017882992</v>
      </c>
      <c r="O9" s="33">
        <f t="shared" si="1"/>
        <v>723746.25238702493</v>
      </c>
      <c r="P9" s="17"/>
      <c r="Q9" s="17"/>
      <c r="R9" s="17"/>
      <c r="S9" s="17"/>
      <c r="T9" s="7">
        <v>7.5000000247361392E-2</v>
      </c>
      <c r="V9" s="7">
        <v>0.13100000000000001</v>
      </c>
    </row>
    <row r="10" spans="1:23" x14ac:dyDescent="0.25">
      <c r="A10" s="5" t="s">
        <v>9</v>
      </c>
      <c r="B10" s="5">
        <v>70</v>
      </c>
      <c r="C10" s="6">
        <f t="shared" si="3"/>
        <v>52275.000172410888</v>
      </c>
      <c r="D10" s="6">
        <f t="shared" si="3"/>
        <v>57150.000188489379</v>
      </c>
      <c r="E10" s="6">
        <f t="shared" si="3"/>
        <v>59025.000194673419</v>
      </c>
      <c r="F10" s="6">
        <f t="shared" si="3"/>
        <v>64275.000211988714</v>
      </c>
      <c r="G10" s="6">
        <f t="shared" si="3"/>
        <v>68025.000224356787</v>
      </c>
      <c r="H10" s="6">
        <f t="shared" si="3"/>
        <v>68025.000224356787</v>
      </c>
      <c r="I10" s="6">
        <f t="shared" si="3"/>
        <v>68025.000224356787</v>
      </c>
      <c r="J10" s="6">
        <f t="shared" si="3"/>
        <v>68025.000224356787</v>
      </c>
      <c r="K10" s="6">
        <f t="shared" si="3"/>
        <v>56775.000187252575</v>
      </c>
      <c r="L10" s="6">
        <f t="shared" si="3"/>
        <v>54900.000181068543</v>
      </c>
      <c r="M10" s="6">
        <f t="shared" si="3"/>
        <v>53025.000174884502</v>
      </c>
      <c r="N10" s="6">
        <f t="shared" si="3"/>
        <v>54221.25017882992</v>
      </c>
      <c r="O10" s="33">
        <f t="shared" si="1"/>
        <v>723746.25238702493</v>
      </c>
      <c r="P10" s="17"/>
      <c r="Q10" s="17"/>
      <c r="R10" s="17"/>
      <c r="S10" s="17"/>
      <c r="T10" s="7">
        <v>7.5000000247361392E-2</v>
      </c>
      <c r="V10" s="7">
        <v>9.6000000000000002E-2</v>
      </c>
    </row>
    <row r="11" spans="1:23" x14ac:dyDescent="0.25">
      <c r="A11" s="5" t="s">
        <v>10</v>
      </c>
      <c r="B11" s="5">
        <v>80</v>
      </c>
      <c r="C11" s="6">
        <f t="shared" si="3"/>
        <v>385440.99687591463</v>
      </c>
      <c r="D11" s="6">
        <f t="shared" si="3"/>
        <v>421385.99658457236</v>
      </c>
      <c r="E11" s="6">
        <f t="shared" si="3"/>
        <v>435210.99647251767</v>
      </c>
      <c r="F11" s="6">
        <f t="shared" si="3"/>
        <v>473920.99615876446</v>
      </c>
      <c r="G11" s="6">
        <f t="shared" si="3"/>
        <v>501570.99593465507</v>
      </c>
      <c r="H11" s="6">
        <f t="shared" si="3"/>
        <v>501570.99593465507</v>
      </c>
      <c r="I11" s="6">
        <f t="shared" si="3"/>
        <v>501570.99593465507</v>
      </c>
      <c r="J11" s="6">
        <f t="shared" si="3"/>
        <v>501570.99593465507</v>
      </c>
      <c r="K11" s="6">
        <f t="shared" si="3"/>
        <v>418620.99660698336</v>
      </c>
      <c r="L11" s="6">
        <f t="shared" si="3"/>
        <v>404795.99671903806</v>
      </c>
      <c r="M11" s="6">
        <f t="shared" si="3"/>
        <v>390970.99683109275</v>
      </c>
      <c r="N11" s="6">
        <f t="shared" si="3"/>
        <v>399791.34675960185</v>
      </c>
      <c r="O11" s="33">
        <f t="shared" si="1"/>
        <v>5336422.306747105</v>
      </c>
      <c r="Q11" s="17"/>
      <c r="R11" s="17"/>
      <c r="S11" s="17"/>
      <c r="T11" s="7">
        <v>0.55299999551781154</v>
      </c>
      <c r="V11" s="7">
        <v>0.48099999999999998</v>
      </c>
    </row>
    <row r="12" spans="1:23" x14ac:dyDescent="0.25">
      <c r="A12" s="2"/>
      <c r="B12" s="2"/>
      <c r="C12" s="2"/>
      <c r="D12" s="2"/>
      <c r="E12" s="2"/>
      <c r="F12" s="2"/>
      <c r="G12" s="2"/>
      <c r="H12" s="2"/>
      <c r="I12" s="2"/>
      <c r="J12" s="2"/>
      <c r="K12" s="2"/>
      <c r="L12" s="2"/>
      <c r="M12" s="2"/>
      <c r="N12" s="2"/>
      <c r="O12" s="2"/>
      <c r="P12" s="17">
        <f>SUM(O5:O11)</f>
        <v>9649950</v>
      </c>
      <c r="Q12" s="17"/>
      <c r="R12" s="17"/>
      <c r="S12" s="17"/>
      <c r="T12" s="7">
        <v>1</v>
      </c>
      <c r="V12" s="7">
        <v>1</v>
      </c>
    </row>
    <row r="13" spans="1:23" x14ac:dyDescent="0.25">
      <c r="A13" s="2"/>
      <c r="B13" s="2"/>
      <c r="C13" s="12">
        <v>697000</v>
      </c>
      <c r="D13" s="12">
        <v>762000</v>
      </c>
      <c r="E13" s="12">
        <v>787000</v>
      </c>
      <c r="F13" s="12">
        <v>857000</v>
      </c>
      <c r="G13" s="12">
        <v>907000</v>
      </c>
      <c r="H13" s="12">
        <v>907000</v>
      </c>
      <c r="I13" s="12">
        <v>907000</v>
      </c>
      <c r="J13" s="12">
        <v>907000</v>
      </c>
      <c r="K13" s="12">
        <v>757000</v>
      </c>
      <c r="L13" s="12">
        <v>732000</v>
      </c>
      <c r="M13" s="12">
        <v>707000</v>
      </c>
      <c r="N13" s="12">
        <v>722950</v>
      </c>
      <c r="O13" s="2"/>
      <c r="P13" s="17"/>
      <c r="Q13" s="17"/>
      <c r="R13" s="17"/>
      <c r="S13" s="17"/>
      <c r="T13" s="8"/>
      <c r="V13" s="30"/>
    </row>
    <row r="14" spans="1:23" x14ac:dyDescent="0.25">
      <c r="A14" s="2"/>
      <c r="B14" s="2"/>
      <c r="C14" s="2"/>
      <c r="D14" s="2"/>
      <c r="E14" s="2"/>
      <c r="F14" s="2"/>
      <c r="G14" s="2"/>
      <c r="H14" s="2"/>
      <c r="I14" s="2"/>
      <c r="J14" s="2"/>
      <c r="K14" s="2"/>
      <c r="L14" s="2"/>
      <c r="M14" s="2"/>
      <c r="N14" s="2"/>
      <c r="O14" s="2"/>
      <c r="P14" s="17"/>
      <c r="Q14" s="17"/>
      <c r="R14" s="17"/>
      <c r="S14" s="17"/>
      <c r="T14" s="8"/>
      <c r="V14" s="30"/>
    </row>
    <row r="15" spans="1:23" x14ac:dyDescent="0.25">
      <c r="A15" s="9"/>
      <c r="B15" s="5"/>
      <c r="C15" s="36">
        <f>+C8/C2</f>
        <v>9.5000000049472288E-2</v>
      </c>
      <c r="D15" s="5"/>
      <c r="E15" s="5"/>
      <c r="F15" s="5"/>
      <c r="G15" s="5"/>
      <c r="H15" s="5"/>
      <c r="I15" s="5"/>
      <c r="J15" s="5"/>
      <c r="K15" s="5"/>
      <c r="L15" s="5"/>
      <c r="M15" s="5"/>
      <c r="N15" s="5"/>
      <c r="O15" s="2"/>
      <c r="P15" s="17"/>
      <c r="Q15" s="17"/>
      <c r="R15" s="17"/>
      <c r="S15" s="17"/>
      <c r="T15" s="8"/>
      <c r="V15" s="30"/>
    </row>
    <row r="16" spans="1:23" x14ac:dyDescent="0.25">
      <c r="A16" s="2"/>
      <c r="B16" s="2"/>
      <c r="C16" s="6"/>
      <c r="D16" s="6"/>
      <c r="E16" s="6"/>
      <c r="F16" s="6"/>
      <c r="G16" s="6"/>
      <c r="H16" s="6"/>
      <c r="I16" s="6"/>
      <c r="J16" s="6"/>
      <c r="K16" s="2"/>
      <c r="L16" s="2"/>
      <c r="M16" s="2"/>
      <c r="N16" s="2"/>
      <c r="O16" s="2"/>
      <c r="P16" s="17"/>
      <c r="Q16" s="17"/>
      <c r="R16" s="17"/>
      <c r="S16" s="17"/>
      <c r="T16" s="8"/>
      <c r="V16" s="30"/>
    </row>
    <row r="17" spans="1:22" ht="27" customHeight="1" x14ac:dyDescent="0.25">
      <c r="A17" s="21" t="s">
        <v>2</v>
      </c>
      <c r="B17" s="22"/>
      <c r="C17" s="23">
        <v>43374</v>
      </c>
      <c r="D17" s="23">
        <v>43405</v>
      </c>
      <c r="E17" s="23">
        <v>43435</v>
      </c>
      <c r="F17" s="23">
        <v>43466</v>
      </c>
      <c r="G17" s="23">
        <v>43497</v>
      </c>
      <c r="H17" s="23">
        <v>43525</v>
      </c>
      <c r="I17" s="23">
        <v>43556</v>
      </c>
      <c r="J17" s="23">
        <v>43586</v>
      </c>
      <c r="K17" s="23">
        <v>43617</v>
      </c>
      <c r="L17" s="23">
        <v>43647</v>
      </c>
      <c r="M17" s="23">
        <v>43678</v>
      </c>
      <c r="N17" s="23">
        <v>43709</v>
      </c>
      <c r="O17" s="2"/>
      <c r="P17" s="17"/>
      <c r="Q17" s="17"/>
      <c r="R17" s="17"/>
      <c r="S17" s="17"/>
      <c r="T17" s="8"/>
      <c r="V17" s="30"/>
    </row>
    <row r="18" spans="1:22" x14ac:dyDescent="0.25">
      <c r="A18" s="35" t="s">
        <v>11</v>
      </c>
      <c r="B18" s="3"/>
      <c r="C18" s="24">
        <v>67000</v>
      </c>
      <c r="D18" s="24">
        <v>69000</v>
      </c>
      <c r="E18" s="24">
        <v>59000</v>
      </c>
      <c r="F18" s="24">
        <v>57000</v>
      </c>
      <c r="G18" s="24">
        <v>54000</v>
      </c>
      <c r="H18" s="24">
        <v>78000</v>
      </c>
      <c r="I18" s="24">
        <v>64000</v>
      </c>
      <c r="J18" s="24">
        <v>67000</v>
      </c>
      <c r="K18" s="24">
        <v>64000</v>
      </c>
      <c r="L18" s="24">
        <v>67500</v>
      </c>
      <c r="M18" s="24">
        <v>67500</v>
      </c>
      <c r="N18" s="24">
        <v>64000</v>
      </c>
      <c r="O18" s="2"/>
      <c r="P18" s="18">
        <f>SUM(C18:N18)</f>
        <v>778000</v>
      </c>
      <c r="Q18" s="17"/>
      <c r="R18" s="18">
        <v>1476039.6799999999</v>
      </c>
      <c r="S18" s="17"/>
      <c r="T18" s="8"/>
      <c r="V18" s="30"/>
    </row>
    <row r="19" spans="1:22" x14ac:dyDescent="0.25">
      <c r="A19" s="15"/>
      <c r="B19" s="3"/>
      <c r="C19" s="25"/>
      <c r="D19" s="25"/>
      <c r="E19" s="25"/>
      <c r="F19" s="25"/>
      <c r="G19" s="25"/>
      <c r="H19" s="25"/>
      <c r="I19" s="26"/>
      <c r="J19" s="25"/>
      <c r="K19" s="25"/>
      <c r="L19" s="25"/>
      <c r="M19" s="25"/>
      <c r="N19" s="25"/>
      <c r="O19" s="2"/>
      <c r="P19" s="17"/>
      <c r="Q19" s="17"/>
      <c r="R19" s="17"/>
      <c r="S19" s="17"/>
      <c r="T19" s="8"/>
    </row>
    <row r="20" spans="1:22" x14ac:dyDescent="0.25">
      <c r="A20" s="4"/>
      <c r="B20" s="5"/>
      <c r="C20" s="31"/>
      <c r="D20" s="31"/>
      <c r="E20" s="31"/>
      <c r="F20" s="31"/>
      <c r="G20" s="31"/>
      <c r="H20" s="31"/>
      <c r="I20" s="32"/>
      <c r="J20" s="31"/>
      <c r="K20" s="31"/>
      <c r="L20" s="31"/>
      <c r="M20" s="31"/>
      <c r="N20" s="31"/>
      <c r="O20" s="2"/>
      <c r="P20" s="17"/>
      <c r="Q20" s="17"/>
      <c r="R20" s="17"/>
      <c r="S20" s="17"/>
      <c r="T20" s="8"/>
    </row>
    <row r="21" spans="1:22" x14ac:dyDescent="0.25">
      <c r="A21" s="4" t="s">
        <v>3</v>
      </c>
      <c r="B21" s="5"/>
      <c r="C21" s="27"/>
      <c r="D21" s="27"/>
      <c r="E21" s="27"/>
      <c r="F21" s="5"/>
      <c r="G21" s="5"/>
      <c r="H21" s="5"/>
      <c r="I21" s="5"/>
      <c r="J21" s="5"/>
      <c r="K21" s="5"/>
      <c r="L21" s="5"/>
      <c r="M21" s="5"/>
      <c r="N21" s="5"/>
      <c r="O21" s="2"/>
      <c r="P21" s="17"/>
      <c r="Q21" s="17"/>
      <c r="R21" s="17"/>
      <c r="S21" s="17"/>
      <c r="T21" s="8"/>
    </row>
    <row r="22" spans="1:22" x14ac:dyDescent="0.25">
      <c r="A22" s="5" t="s">
        <v>4</v>
      </c>
      <c r="B22" s="5">
        <v>20</v>
      </c>
      <c r="C22" s="6">
        <f>+C$18*$T22</f>
        <v>1936.3001598320695</v>
      </c>
      <c r="D22" s="6">
        <f t="shared" ref="D22:N22" si="4">+D$18*$T22</f>
        <v>1994.1001646031762</v>
      </c>
      <c r="E22" s="6">
        <f t="shared" si="4"/>
        <v>1705.1001407476433</v>
      </c>
      <c r="F22" s="6">
        <f t="shared" si="4"/>
        <v>1647.3001359765369</v>
      </c>
      <c r="G22" s="6">
        <f t="shared" si="4"/>
        <v>1560.600128819877</v>
      </c>
      <c r="H22" s="6">
        <f t="shared" si="4"/>
        <v>2254.2001860731557</v>
      </c>
      <c r="I22" s="6">
        <f t="shared" si="4"/>
        <v>1849.6001526754098</v>
      </c>
      <c r="J22" s="6">
        <f t="shared" si="4"/>
        <v>1936.3001598320695</v>
      </c>
      <c r="K22" s="6">
        <f t="shared" si="4"/>
        <v>1849.6001526754098</v>
      </c>
      <c r="L22" s="6">
        <f t="shared" si="4"/>
        <v>1950.7501610248462</v>
      </c>
      <c r="M22" s="6">
        <f t="shared" si="4"/>
        <v>1950.7501610248462</v>
      </c>
      <c r="N22" s="6">
        <f t="shared" si="4"/>
        <v>1849.6001526754098</v>
      </c>
      <c r="O22" s="33">
        <f>SUM(C22:N22)</f>
        <v>22484.201855960455</v>
      </c>
      <c r="P22" s="17"/>
      <c r="Q22" s="17"/>
      <c r="R22" s="17"/>
      <c r="S22" s="17"/>
      <c r="T22" s="7">
        <f>T5</f>
        <v>2.8900002385553278E-2</v>
      </c>
      <c r="V22" s="7">
        <v>7.5502463771129916E-2</v>
      </c>
    </row>
    <row r="23" spans="1:22" x14ac:dyDescent="0.25">
      <c r="A23" s="5" t="s">
        <v>5</v>
      </c>
      <c r="B23" s="5">
        <v>20</v>
      </c>
      <c r="C23" s="6">
        <f t="shared" ref="C23:N28" si="5">+C$18*$T23</f>
        <v>5500.7000980471312</v>
      </c>
      <c r="D23" s="6">
        <f t="shared" si="5"/>
        <v>5664.9001009739113</v>
      </c>
      <c r="E23" s="6">
        <f t="shared" si="5"/>
        <v>4843.9000863400106</v>
      </c>
      <c r="F23" s="6">
        <f t="shared" si="5"/>
        <v>4679.7000834132305</v>
      </c>
      <c r="G23" s="6">
        <f t="shared" si="5"/>
        <v>4433.4000790230602</v>
      </c>
      <c r="H23" s="6">
        <f t="shared" si="5"/>
        <v>6403.8001141444211</v>
      </c>
      <c r="I23" s="6">
        <f t="shared" si="5"/>
        <v>5254.400093656961</v>
      </c>
      <c r="J23" s="6">
        <f t="shared" si="5"/>
        <v>5500.7000980471312</v>
      </c>
      <c r="K23" s="6">
        <f t="shared" si="5"/>
        <v>5254.400093656961</v>
      </c>
      <c r="L23" s="6">
        <f t="shared" si="5"/>
        <v>5541.7500987788262</v>
      </c>
      <c r="M23" s="6">
        <f t="shared" si="5"/>
        <v>5541.7500987788262</v>
      </c>
      <c r="N23" s="6">
        <f t="shared" si="5"/>
        <v>5254.400093656961</v>
      </c>
      <c r="O23" s="33">
        <f t="shared" ref="O23:O28" si="6">SUM(C23:N23)</f>
        <v>63873.801138517432</v>
      </c>
      <c r="P23" s="17"/>
      <c r="Q23" s="17"/>
      <c r="R23" s="17"/>
      <c r="S23" s="17"/>
      <c r="T23" s="7">
        <f t="shared" ref="T23:T28" si="7">T6</f>
        <v>8.2100001463390013E-2</v>
      </c>
      <c r="V23" s="7"/>
    </row>
    <row r="24" spans="1:22" x14ac:dyDescent="0.25">
      <c r="A24" s="5" t="s">
        <v>6</v>
      </c>
      <c r="B24" s="5">
        <v>30</v>
      </c>
      <c r="C24" s="6">
        <f t="shared" si="5"/>
        <v>6097.0000059663562</v>
      </c>
      <c r="D24" s="6">
        <f t="shared" si="5"/>
        <v>6279.0000061444571</v>
      </c>
      <c r="E24" s="6">
        <f t="shared" si="5"/>
        <v>5369.0000052539554</v>
      </c>
      <c r="F24" s="6">
        <f t="shared" si="5"/>
        <v>5187.0000050758554</v>
      </c>
      <c r="G24" s="6">
        <f t="shared" si="5"/>
        <v>4914.0000048087049</v>
      </c>
      <c r="H24" s="6">
        <f t="shared" si="5"/>
        <v>7098.0000069459074</v>
      </c>
      <c r="I24" s="6">
        <f t="shared" si="5"/>
        <v>5824.0000056992067</v>
      </c>
      <c r="J24" s="6">
        <f t="shared" si="5"/>
        <v>6097.0000059663562</v>
      </c>
      <c r="K24" s="6">
        <f t="shared" si="5"/>
        <v>5824.0000056992067</v>
      </c>
      <c r="L24" s="6">
        <f t="shared" si="5"/>
        <v>6142.5000060108814</v>
      </c>
      <c r="M24" s="6">
        <f t="shared" si="5"/>
        <v>6142.5000060108814</v>
      </c>
      <c r="N24" s="6">
        <f t="shared" si="5"/>
        <v>5824.0000056992067</v>
      </c>
      <c r="O24" s="33">
        <f t="shared" si="6"/>
        <v>70798.00006928097</v>
      </c>
      <c r="P24" s="17"/>
      <c r="Q24" s="17"/>
      <c r="R24" s="17"/>
      <c r="S24" s="17"/>
      <c r="T24" s="7">
        <f t="shared" si="7"/>
        <v>9.1000000089050098E-2</v>
      </c>
      <c r="V24" s="7">
        <v>9.0053226165491163E-2</v>
      </c>
    </row>
    <row r="25" spans="1:22" x14ac:dyDescent="0.25">
      <c r="A25" s="5" t="s">
        <v>7</v>
      </c>
      <c r="B25" s="5">
        <v>50</v>
      </c>
      <c r="C25" s="6">
        <f t="shared" si="5"/>
        <v>6365.0000033146434</v>
      </c>
      <c r="D25" s="6">
        <f t="shared" si="5"/>
        <v>6555.0000034135883</v>
      </c>
      <c r="E25" s="6">
        <f t="shared" si="5"/>
        <v>5605.000002918865</v>
      </c>
      <c r="F25" s="6">
        <f t="shared" si="5"/>
        <v>5415.0000028199202</v>
      </c>
      <c r="G25" s="6">
        <f t="shared" si="5"/>
        <v>5130.0000026715034</v>
      </c>
      <c r="H25" s="6">
        <f t="shared" si="5"/>
        <v>7410.0000038588387</v>
      </c>
      <c r="I25" s="6">
        <f t="shared" si="5"/>
        <v>6080.0000031662266</v>
      </c>
      <c r="J25" s="6">
        <f t="shared" si="5"/>
        <v>6365.0000033146434</v>
      </c>
      <c r="K25" s="6">
        <f t="shared" si="5"/>
        <v>6080.0000031662266</v>
      </c>
      <c r="L25" s="6">
        <f t="shared" si="5"/>
        <v>6412.5000033393799</v>
      </c>
      <c r="M25" s="6">
        <f t="shared" si="5"/>
        <v>6412.5000033393799</v>
      </c>
      <c r="N25" s="6">
        <f t="shared" si="5"/>
        <v>6080.0000031662266</v>
      </c>
      <c r="O25" s="33">
        <f t="shared" si="6"/>
        <v>73910.000038489437</v>
      </c>
      <c r="P25" s="17"/>
      <c r="Q25" s="17"/>
      <c r="R25" s="17"/>
      <c r="S25" s="17"/>
      <c r="T25" s="7">
        <f t="shared" si="7"/>
        <v>9.5000000049472288E-2</v>
      </c>
      <c r="V25" s="7">
        <v>9.3619427902324928E-2</v>
      </c>
    </row>
    <row r="26" spans="1:22" x14ac:dyDescent="0.25">
      <c r="A26" s="5" t="s">
        <v>8</v>
      </c>
      <c r="B26" s="5">
        <v>60</v>
      </c>
      <c r="C26" s="6">
        <f t="shared" si="5"/>
        <v>5025.0000165732135</v>
      </c>
      <c r="D26" s="6">
        <f t="shared" si="5"/>
        <v>5175.0000170679359</v>
      </c>
      <c r="E26" s="6">
        <f t="shared" si="5"/>
        <v>4425.0000145943222</v>
      </c>
      <c r="F26" s="6">
        <f t="shared" si="5"/>
        <v>4275.000014099599</v>
      </c>
      <c r="G26" s="6">
        <f t="shared" si="5"/>
        <v>4050.0000133575154</v>
      </c>
      <c r="H26" s="6">
        <f t="shared" si="5"/>
        <v>5850.0000192941889</v>
      </c>
      <c r="I26" s="6">
        <f t="shared" si="5"/>
        <v>4800.0000158311295</v>
      </c>
      <c r="J26" s="6">
        <f t="shared" si="5"/>
        <v>5025.0000165732135</v>
      </c>
      <c r="K26" s="6">
        <f t="shared" si="5"/>
        <v>4800.0000158311295</v>
      </c>
      <c r="L26" s="6">
        <f t="shared" si="5"/>
        <v>5062.5000166968939</v>
      </c>
      <c r="M26" s="6">
        <f t="shared" si="5"/>
        <v>5062.5000166968939</v>
      </c>
      <c r="N26" s="6">
        <f t="shared" si="5"/>
        <v>4800.0000158311295</v>
      </c>
      <c r="O26" s="33">
        <f t="shared" si="6"/>
        <v>58350.000192447173</v>
      </c>
      <c r="P26" s="17"/>
      <c r="Q26" s="17"/>
      <c r="R26" s="17"/>
      <c r="S26" s="17"/>
      <c r="T26" s="7">
        <f t="shared" si="7"/>
        <v>7.5000000247361392E-2</v>
      </c>
      <c r="V26" s="7">
        <v>7.7667160706978947E-2</v>
      </c>
    </row>
    <row r="27" spans="1:22" x14ac:dyDescent="0.25">
      <c r="A27" s="5" t="s">
        <v>9</v>
      </c>
      <c r="B27" s="5">
        <v>70</v>
      </c>
      <c r="C27" s="6">
        <f t="shared" si="5"/>
        <v>5025.0000165732135</v>
      </c>
      <c r="D27" s="6">
        <f t="shared" si="5"/>
        <v>5175.0000170679359</v>
      </c>
      <c r="E27" s="6">
        <f t="shared" si="5"/>
        <v>4425.0000145943222</v>
      </c>
      <c r="F27" s="6">
        <f t="shared" si="5"/>
        <v>4275.000014099599</v>
      </c>
      <c r="G27" s="6">
        <f t="shared" si="5"/>
        <v>4050.0000133575154</v>
      </c>
      <c r="H27" s="6">
        <f t="shared" si="5"/>
        <v>5850.0000192941889</v>
      </c>
      <c r="I27" s="6">
        <f t="shared" si="5"/>
        <v>4800.0000158311295</v>
      </c>
      <c r="J27" s="6">
        <f t="shared" si="5"/>
        <v>5025.0000165732135</v>
      </c>
      <c r="K27" s="6">
        <f t="shared" si="5"/>
        <v>4800.0000158311295</v>
      </c>
      <c r="L27" s="6">
        <f t="shared" si="5"/>
        <v>5062.5000166968939</v>
      </c>
      <c r="M27" s="6">
        <f t="shared" si="5"/>
        <v>5062.5000166968939</v>
      </c>
      <c r="N27" s="6">
        <f t="shared" si="5"/>
        <v>4800.0000158311295</v>
      </c>
      <c r="O27" s="33">
        <f t="shared" si="6"/>
        <v>58350.000192447173</v>
      </c>
      <c r="P27" s="17"/>
      <c r="Q27" s="17"/>
      <c r="R27" s="17"/>
      <c r="S27" s="17"/>
      <c r="T27" s="7">
        <f t="shared" si="7"/>
        <v>7.5000000247361392E-2</v>
      </c>
      <c r="V27" s="7">
        <v>8.896780496931804E-2</v>
      </c>
    </row>
    <row r="28" spans="1:22" x14ac:dyDescent="0.25">
      <c r="A28" s="5" t="s">
        <v>10</v>
      </c>
      <c r="B28" s="5">
        <v>80</v>
      </c>
      <c r="C28" s="6">
        <f t="shared" si="5"/>
        <v>37050.99969969337</v>
      </c>
      <c r="D28" s="6">
        <f t="shared" si="5"/>
        <v>38156.999690728997</v>
      </c>
      <c r="E28" s="6">
        <f t="shared" si="5"/>
        <v>32626.999735550882</v>
      </c>
      <c r="F28" s="6">
        <f t="shared" si="5"/>
        <v>31520.999744515258</v>
      </c>
      <c r="G28" s="6">
        <f t="shared" si="5"/>
        <v>29861.999757961825</v>
      </c>
      <c r="H28" s="6">
        <f t="shared" si="5"/>
        <v>43133.999650389298</v>
      </c>
      <c r="I28" s="6">
        <f t="shared" si="5"/>
        <v>35391.999713139936</v>
      </c>
      <c r="J28" s="6">
        <f t="shared" si="5"/>
        <v>37050.99969969337</v>
      </c>
      <c r="K28" s="6">
        <f t="shared" si="5"/>
        <v>35391.999713139936</v>
      </c>
      <c r="L28" s="6">
        <f t="shared" si="5"/>
        <v>37327.49969745228</v>
      </c>
      <c r="M28" s="6">
        <f t="shared" si="5"/>
        <v>37327.49969745228</v>
      </c>
      <c r="N28" s="6">
        <f t="shared" si="5"/>
        <v>35391.999713139936</v>
      </c>
      <c r="O28" s="33">
        <f t="shared" si="6"/>
        <v>430233.99651285744</v>
      </c>
      <c r="Q28" s="17"/>
      <c r="R28" s="17"/>
      <c r="S28" s="17"/>
      <c r="T28" s="7">
        <f t="shared" si="7"/>
        <v>0.55299999551781154</v>
      </c>
      <c r="V28" s="7">
        <v>0.57418991648475703</v>
      </c>
    </row>
    <row r="29" spans="1:22" x14ac:dyDescent="0.25">
      <c r="A29" s="5"/>
      <c r="B29" s="5"/>
      <c r="C29" s="28"/>
      <c r="D29" s="28"/>
      <c r="E29" s="28"/>
      <c r="F29" s="28"/>
      <c r="G29" s="28"/>
      <c r="H29" s="28"/>
      <c r="I29" s="28"/>
      <c r="J29" s="28"/>
      <c r="K29" s="28"/>
      <c r="L29" s="28"/>
      <c r="M29" s="28"/>
      <c r="N29" s="28"/>
      <c r="O29" s="2"/>
      <c r="P29" s="17">
        <f>SUM(O22:O28)</f>
        <v>778000</v>
      </c>
      <c r="Q29" s="17"/>
      <c r="R29" s="17"/>
      <c r="S29" s="17"/>
      <c r="T29" s="7">
        <v>1</v>
      </c>
      <c r="V29" s="7">
        <v>1</v>
      </c>
    </row>
    <row r="30" spans="1:22" x14ac:dyDescent="0.25">
      <c r="A30" s="2"/>
      <c r="B30" s="2"/>
      <c r="C30" s="2"/>
      <c r="D30" s="2"/>
      <c r="E30" s="2"/>
      <c r="F30" s="2"/>
      <c r="G30" s="2"/>
      <c r="H30" s="2"/>
      <c r="I30" s="2"/>
      <c r="J30" s="2"/>
      <c r="K30" s="2"/>
      <c r="L30" s="2"/>
      <c r="M30" s="2"/>
      <c r="N30" s="2"/>
      <c r="O30" s="2"/>
      <c r="P30" s="17"/>
      <c r="Q30" s="17"/>
      <c r="R30" s="17"/>
      <c r="S30" s="17"/>
      <c r="T30" s="2"/>
    </row>
    <row r="31" spans="1:22" x14ac:dyDescent="0.25">
      <c r="A31" s="2"/>
      <c r="B31" s="2"/>
      <c r="C31" s="2"/>
      <c r="D31" s="2"/>
      <c r="E31" s="2"/>
      <c r="F31" s="2"/>
      <c r="G31" s="2"/>
      <c r="H31" s="2"/>
      <c r="I31" s="2"/>
      <c r="J31" s="2"/>
      <c r="K31" s="2"/>
      <c r="L31" s="2"/>
      <c r="M31" s="2"/>
      <c r="N31" s="2"/>
      <c r="O31" s="2"/>
      <c r="P31" s="17"/>
      <c r="Q31" s="17"/>
      <c r="R31" s="17"/>
      <c r="S31" s="17"/>
      <c r="T31" s="2"/>
    </row>
    <row r="32" spans="1:22" x14ac:dyDescent="0.25">
      <c r="A32" s="2"/>
      <c r="B32" s="2"/>
      <c r="C32" s="2"/>
      <c r="D32" s="2"/>
      <c r="E32" s="2"/>
      <c r="F32" s="2"/>
      <c r="G32" s="2"/>
      <c r="H32" s="2"/>
      <c r="I32" s="2"/>
      <c r="J32" s="2"/>
      <c r="K32" s="2"/>
      <c r="L32" s="2"/>
      <c r="M32" s="2"/>
      <c r="N32" s="2"/>
      <c r="O32" s="2"/>
      <c r="P32" s="17"/>
      <c r="Q32" s="17"/>
      <c r="R32" s="17"/>
      <c r="S32" s="17"/>
      <c r="T32" s="2"/>
    </row>
    <row r="33" spans="1:20" x14ac:dyDescent="0.25">
      <c r="A33" s="2"/>
      <c r="B33" s="2"/>
      <c r="C33" s="2"/>
      <c r="D33" s="2"/>
      <c r="E33" s="2"/>
      <c r="F33" s="2"/>
      <c r="G33" s="2"/>
      <c r="H33" s="2"/>
      <c r="I33" s="2"/>
      <c r="J33" s="2"/>
      <c r="K33" s="2"/>
      <c r="L33" s="2"/>
      <c r="M33" s="2"/>
      <c r="N33" s="2"/>
      <c r="O33" s="2"/>
      <c r="P33" s="2"/>
      <c r="Q33" s="17"/>
      <c r="R33" s="17"/>
      <c r="S33" s="17"/>
      <c r="T33" s="2"/>
    </row>
    <row r="34" spans="1:20" x14ac:dyDescent="0.25">
      <c r="A34" s="2"/>
      <c r="B34" s="2"/>
      <c r="C34" s="2"/>
      <c r="D34" s="2"/>
      <c r="E34" s="2"/>
      <c r="F34" s="2"/>
      <c r="G34" s="2"/>
      <c r="H34" s="2"/>
      <c r="I34" s="2"/>
      <c r="J34" s="2"/>
      <c r="K34" s="2"/>
      <c r="L34" s="2"/>
      <c r="M34" s="2"/>
      <c r="N34" s="2"/>
      <c r="O34" s="2"/>
      <c r="P34" s="2"/>
      <c r="Q34" s="2"/>
      <c r="R34" s="2"/>
      <c r="S34" s="2"/>
      <c r="T34" s="2"/>
    </row>
    <row r="35" spans="1:20" x14ac:dyDescent="0.25">
      <c r="A35" s="2"/>
      <c r="B35" s="2"/>
      <c r="C35" s="29">
        <f t="shared" ref="C35:N35" si="8">+C2</f>
        <v>697000</v>
      </c>
      <c r="D35" s="29">
        <f t="shared" si="8"/>
        <v>762000</v>
      </c>
      <c r="E35" s="29">
        <f t="shared" si="8"/>
        <v>787000</v>
      </c>
      <c r="F35" s="29">
        <f t="shared" si="8"/>
        <v>857000</v>
      </c>
      <c r="G35" s="29">
        <f t="shared" si="8"/>
        <v>907000</v>
      </c>
      <c r="H35" s="29">
        <f t="shared" si="8"/>
        <v>907000</v>
      </c>
      <c r="I35" s="29">
        <f t="shared" si="8"/>
        <v>907000</v>
      </c>
      <c r="J35" s="29">
        <f t="shared" si="8"/>
        <v>907000</v>
      </c>
      <c r="K35" s="29">
        <f t="shared" si="8"/>
        <v>757000</v>
      </c>
      <c r="L35" s="29">
        <f t="shared" si="8"/>
        <v>732000</v>
      </c>
      <c r="M35" s="29">
        <f t="shared" si="8"/>
        <v>707000</v>
      </c>
      <c r="N35" s="29">
        <f t="shared" si="8"/>
        <v>722950</v>
      </c>
      <c r="O35" s="2"/>
      <c r="P35" s="10">
        <f>SUM(C35:N35)</f>
        <v>9649950</v>
      </c>
      <c r="Q35" s="2"/>
      <c r="R35" s="2"/>
      <c r="S35" s="2"/>
      <c r="T35" s="2"/>
    </row>
    <row r="36" spans="1:20" x14ac:dyDescent="0.25">
      <c r="A36" s="2"/>
      <c r="B36" s="2"/>
      <c r="C36" s="24">
        <f t="shared" ref="C36:N36" si="9">+C18</f>
        <v>67000</v>
      </c>
      <c r="D36" s="24">
        <f t="shared" si="9"/>
        <v>69000</v>
      </c>
      <c r="E36" s="24">
        <f t="shared" si="9"/>
        <v>59000</v>
      </c>
      <c r="F36" s="24">
        <f t="shared" si="9"/>
        <v>57000</v>
      </c>
      <c r="G36" s="24">
        <f t="shared" si="9"/>
        <v>54000</v>
      </c>
      <c r="H36" s="24">
        <f t="shared" si="9"/>
        <v>78000</v>
      </c>
      <c r="I36" s="24">
        <f t="shared" si="9"/>
        <v>64000</v>
      </c>
      <c r="J36" s="24">
        <f t="shared" si="9"/>
        <v>67000</v>
      </c>
      <c r="K36" s="24">
        <f t="shared" si="9"/>
        <v>64000</v>
      </c>
      <c r="L36" s="24">
        <f t="shared" si="9"/>
        <v>67500</v>
      </c>
      <c r="M36" s="24">
        <f t="shared" si="9"/>
        <v>67500</v>
      </c>
      <c r="N36" s="24">
        <f t="shared" si="9"/>
        <v>64000</v>
      </c>
      <c r="O36" s="2"/>
      <c r="P36" s="11">
        <f>SUM(C36:N36)</f>
        <v>778000</v>
      </c>
      <c r="Q36" s="2"/>
      <c r="R36" s="2"/>
      <c r="S36" s="2"/>
      <c r="T36" s="2"/>
    </row>
    <row r="37" spans="1:20" x14ac:dyDescent="0.25">
      <c r="A37" s="2"/>
      <c r="B37" s="2"/>
      <c r="C37" s="12">
        <f>SUM(C35+C36)</f>
        <v>764000</v>
      </c>
      <c r="D37" s="12">
        <f t="shared" ref="D37:N37" si="10">SUM(D35+D36)</f>
        <v>831000</v>
      </c>
      <c r="E37" s="12">
        <f t="shared" si="10"/>
        <v>846000</v>
      </c>
      <c r="F37" s="12">
        <f t="shared" si="10"/>
        <v>914000</v>
      </c>
      <c r="G37" s="12">
        <f t="shared" si="10"/>
        <v>961000</v>
      </c>
      <c r="H37" s="12">
        <f t="shared" si="10"/>
        <v>985000</v>
      </c>
      <c r="I37" s="12">
        <f t="shared" si="10"/>
        <v>971000</v>
      </c>
      <c r="J37" s="12">
        <f t="shared" si="10"/>
        <v>974000</v>
      </c>
      <c r="K37" s="12">
        <f t="shared" si="10"/>
        <v>821000</v>
      </c>
      <c r="L37" s="12">
        <f t="shared" si="10"/>
        <v>799500</v>
      </c>
      <c r="M37" s="12">
        <f t="shared" si="10"/>
        <v>774500</v>
      </c>
      <c r="N37" s="12">
        <f t="shared" si="10"/>
        <v>786950</v>
      </c>
      <c r="O37" s="2"/>
      <c r="P37" s="12">
        <f>SUM(C37:N37)</f>
        <v>10427950</v>
      </c>
      <c r="Q37" s="2"/>
      <c r="R37" s="2"/>
      <c r="S37" s="2"/>
      <c r="T37" s="2"/>
    </row>
    <row r="38" spans="1:20" x14ac:dyDescent="0.25">
      <c r="O38" s="1"/>
    </row>
    <row r="40" spans="1:20" x14ac:dyDescent="0.25">
      <c r="O40" s="34"/>
    </row>
    <row r="41" spans="1:20" x14ac:dyDescent="0.25">
      <c r="O41" s="34"/>
    </row>
    <row r="42" spans="1:20" x14ac:dyDescent="0.25">
      <c r="O42" s="34"/>
    </row>
    <row r="43" spans="1:20" x14ac:dyDescent="0.25">
      <c r="O43" s="34"/>
    </row>
    <row r="44" spans="1:20" x14ac:dyDescent="0.25">
      <c r="O44" s="34"/>
    </row>
    <row r="45" spans="1:20" x14ac:dyDescent="0.25">
      <c r="O45" s="34"/>
    </row>
    <row r="46" spans="1:20" x14ac:dyDescent="0.25">
      <c r="O46" s="34"/>
    </row>
    <row r="47" spans="1:20" x14ac:dyDescent="0.25">
      <c r="O47" s="34"/>
    </row>
  </sheetData>
  <pageMargins left="0.7" right="0.7" top="0.75" bottom="0.75" header="0.3" footer="0.3"/>
  <pageSetup scale="44" orientation="landscape" horizontalDpi="300" verticalDpi="300" r:id="rId1"/>
  <headerFooter>
    <oddHeader>&amp;R&amp;12CASE NO. 2018-00281
ATTACHMENT 1
TO AG DR NO. 2-12</oddHeader>
  </headerFooter>
  <colBreaks count="1" manualBreakCount="1">
    <brk id="20" max="3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R52"/>
  <sheetViews>
    <sheetView view="pageBreakPreview" zoomScale="90" zoomScaleNormal="100" zoomScaleSheetLayoutView="90" workbookViewId="0"/>
  </sheetViews>
  <sheetFormatPr defaultRowHeight="14.25" x14ac:dyDescent="0.2"/>
  <cols>
    <col min="1" max="1" width="20.5703125" style="2" bestFit="1" customWidth="1"/>
    <col min="2" max="2" width="22.5703125" style="2" customWidth="1"/>
    <col min="3" max="8" width="14.140625" style="2" bestFit="1" customWidth="1"/>
    <col min="9" max="9" width="15.7109375" style="2" bestFit="1" customWidth="1"/>
    <col min="10" max="14" width="14.140625" style="2" bestFit="1" customWidth="1"/>
    <col min="15" max="15" width="1.5703125" style="2" customWidth="1"/>
    <col min="16" max="16" width="16.85546875" style="2" bestFit="1" customWidth="1"/>
    <col min="17" max="17" width="9.140625" style="2"/>
    <col min="18" max="23" width="12.5703125" style="2" bestFit="1" customWidth="1"/>
    <col min="24" max="24" width="14.28515625" style="2" bestFit="1" customWidth="1"/>
    <col min="25" max="29" width="12.5703125" style="2" bestFit="1" customWidth="1"/>
    <col min="30" max="30" width="9.140625" style="2"/>
    <col min="31" max="31" width="15.28515625" style="2" bestFit="1" customWidth="1"/>
    <col min="32" max="16384" width="9.140625" style="2"/>
  </cols>
  <sheetData>
    <row r="3" spans="1:18" ht="20.25" x14ac:dyDescent="0.3">
      <c r="A3" s="55" t="s">
        <v>12</v>
      </c>
      <c r="C3" s="38"/>
    </row>
    <row r="4" spans="1:18" ht="15" x14ac:dyDescent="0.2">
      <c r="A4" s="56" t="s">
        <v>13</v>
      </c>
    </row>
    <row r="8" spans="1:18" ht="15" x14ac:dyDescent="0.25">
      <c r="A8" s="40" t="s">
        <v>13</v>
      </c>
    </row>
    <row r="9" spans="1:18" x14ac:dyDescent="0.2">
      <c r="A9" s="52" t="s">
        <v>15</v>
      </c>
      <c r="B9" s="52"/>
      <c r="C9" s="52" t="s">
        <v>16</v>
      </c>
      <c r="D9" s="52"/>
      <c r="E9" s="52"/>
      <c r="F9" s="52"/>
      <c r="G9" s="52"/>
      <c r="H9" s="52"/>
      <c r="I9" s="52"/>
      <c r="J9" s="52"/>
      <c r="K9" s="52"/>
      <c r="L9" s="52"/>
      <c r="M9" s="52"/>
      <c r="N9" s="52"/>
      <c r="P9" s="52"/>
    </row>
    <row r="10" spans="1:18" x14ac:dyDescent="0.2">
      <c r="A10" s="52" t="s">
        <v>17</v>
      </c>
      <c r="B10" s="52" t="s">
        <v>18</v>
      </c>
      <c r="C10" s="53" t="s">
        <v>19</v>
      </c>
      <c r="D10" s="53" t="s">
        <v>20</v>
      </c>
      <c r="E10" s="53" t="s">
        <v>21</v>
      </c>
      <c r="F10" s="53" t="s">
        <v>22</v>
      </c>
      <c r="G10" s="53" t="s">
        <v>23</v>
      </c>
      <c r="H10" s="53" t="s">
        <v>24</v>
      </c>
      <c r="I10" s="53" t="s">
        <v>25</v>
      </c>
      <c r="J10" s="53" t="s">
        <v>26</v>
      </c>
      <c r="K10" s="53" t="s">
        <v>27</v>
      </c>
      <c r="L10" s="53" t="s">
        <v>28</v>
      </c>
      <c r="M10" s="53" t="s">
        <v>29</v>
      </c>
      <c r="N10" s="53" t="s">
        <v>30</v>
      </c>
      <c r="P10" s="54" t="s">
        <v>31</v>
      </c>
    </row>
    <row r="11" spans="1:18" ht="15" x14ac:dyDescent="0.25">
      <c r="A11" s="41" t="s">
        <v>32</v>
      </c>
      <c r="B11" s="42" t="s">
        <v>33</v>
      </c>
      <c r="C11" s="43">
        <v>67193.399999999994</v>
      </c>
      <c r="D11" s="43">
        <v>73203.8</v>
      </c>
      <c r="E11" s="43">
        <v>74119.929999999993</v>
      </c>
      <c r="F11" s="43">
        <v>81860.42</v>
      </c>
      <c r="G11" s="43">
        <v>90967.670000000013</v>
      </c>
      <c r="H11" s="43">
        <v>91921.660000000018</v>
      </c>
      <c r="I11" s="43">
        <v>91747.87000000001</v>
      </c>
      <c r="J11" s="43">
        <v>88213.420000000013</v>
      </c>
      <c r="K11" s="43">
        <v>81924.720000000016</v>
      </c>
      <c r="L11" s="43">
        <v>74340.820000000007</v>
      </c>
      <c r="M11" s="43">
        <v>76687.76999999999</v>
      </c>
      <c r="N11" s="43">
        <v>77763.44</v>
      </c>
      <c r="P11" s="43">
        <v>969944.91999999993</v>
      </c>
      <c r="R11" s="7">
        <f>+P11/P18</f>
        <v>8.9576027547097689E-2</v>
      </c>
    </row>
    <row r="12" spans="1:18" ht="15" x14ac:dyDescent="0.25">
      <c r="A12" s="44"/>
      <c r="B12" s="42" t="s">
        <v>34</v>
      </c>
      <c r="C12" s="45">
        <v>58460.3</v>
      </c>
      <c r="D12" s="45">
        <v>62424.810000000012</v>
      </c>
      <c r="E12" s="45">
        <v>68852.38</v>
      </c>
      <c r="F12" s="45">
        <v>71092.92</v>
      </c>
      <c r="G12" s="45">
        <v>80575.959999999992</v>
      </c>
      <c r="H12" s="45">
        <v>80321.39</v>
      </c>
      <c r="I12" s="45">
        <v>78025.759999999995</v>
      </c>
      <c r="J12" s="45">
        <v>82155.98</v>
      </c>
      <c r="K12" s="45">
        <v>70171.23</v>
      </c>
      <c r="L12" s="45">
        <v>69624.24000000002</v>
      </c>
      <c r="M12" s="45">
        <v>67943.61</v>
      </c>
      <c r="N12" s="45">
        <v>68719.709999999992</v>
      </c>
      <c r="P12" s="45">
        <v>858368.28999999992</v>
      </c>
      <c r="R12" s="7">
        <f>+P12/P18</f>
        <v>7.9271740080452333E-2</v>
      </c>
    </row>
    <row r="13" spans="1:18" ht="15" x14ac:dyDescent="0.25">
      <c r="A13" s="44"/>
      <c r="B13" s="46" t="s">
        <v>35</v>
      </c>
      <c r="C13" s="47">
        <v>70634.410000000018</v>
      </c>
      <c r="D13" s="47">
        <v>76762.899999999994</v>
      </c>
      <c r="E13" s="47">
        <v>83239.059999999983</v>
      </c>
      <c r="F13" s="47">
        <v>86712.959999999992</v>
      </c>
      <c r="G13" s="47">
        <v>95914.6</v>
      </c>
      <c r="H13" s="47">
        <v>94876.53</v>
      </c>
      <c r="I13" s="47">
        <v>93310.189999999988</v>
      </c>
      <c r="J13" s="47">
        <v>97139.430000000008</v>
      </c>
      <c r="K13" s="47">
        <v>84330.5</v>
      </c>
      <c r="L13" s="47">
        <v>82444.260000000009</v>
      </c>
      <c r="M13" s="47">
        <v>81592.31</v>
      </c>
      <c r="N13" s="47">
        <v>82057.180000000008</v>
      </c>
      <c r="P13" s="47">
        <v>1029014.33</v>
      </c>
      <c r="R13" s="39">
        <f>+P13/P18</f>
        <v>9.5031185864078008E-2</v>
      </c>
    </row>
    <row r="14" spans="1:18" ht="15" x14ac:dyDescent="0.25">
      <c r="A14" s="44"/>
      <c r="B14" s="42" t="s">
        <v>36</v>
      </c>
      <c r="C14" s="45">
        <v>58849.460000000006</v>
      </c>
      <c r="D14" s="45">
        <v>62053.860000000008</v>
      </c>
      <c r="E14" s="45">
        <v>66965.319999999992</v>
      </c>
      <c r="F14" s="45">
        <v>67028.34</v>
      </c>
      <c r="G14" s="45">
        <v>73699.45</v>
      </c>
      <c r="H14" s="45">
        <v>73127.450000000012</v>
      </c>
      <c r="I14" s="45">
        <v>73273.8</v>
      </c>
      <c r="J14" s="45">
        <v>72892.47</v>
      </c>
      <c r="K14" s="45">
        <v>67574.69</v>
      </c>
      <c r="L14" s="45">
        <v>64324.47</v>
      </c>
      <c r="M14" s="45">
        <v>64852.029999999984</v>
      </c>
      <c r="N14" s="45">
        <v>66045.51999999999</v>
      </c>
      <c r="P14" s="45">
        <v>810686.8600000001</v>
      </c>
      <c r="R14" s="7">
        <f>+P14/P18</f>
        <v>7.4868280668380777E-2</v>
      </c>
    </row>
    <row r="15" spans="1:18" ht="15" x14ac:dyDescent="0.25">
      <c r="A15" s="44"/>
      <c r="B15" s="42" t="s">
        <v>37</v>
      </c>
      <c r="C15" s="45">
        <v>63817.98</v>
      </c>
      <c r="D15" s="45">
        <v>68972.070000000007</v>
      </c>
      <c r="E15" s="45">
        <v>77962.959999999992</v>
      </c>
      <c r="F15" s="45">
        <v>81299.290000000008</v>
      </c>
      <c r="G15" s="45">
        <v>91007.11</v>
      </c>
      <c r="H15" s="45">
        <v>91660.92</v>
      </c>
      <c r="I15" s="45">
        <v>88704.67</v>
      </c>
      <c r="J15" s="45">
        <v>89244.19</v>
      </c>
      <c r="K15" s="45">
        <v>78002.189999999988</v>
      </c>
      <c r="L15" s="45">
        <v>75091.67</v>
      </c>
      <c r="M15" s="45">
        <v>70818.760000000009</v>
      </c>
      <c r="N15" s="45">
        <v>71168.070000000007</v>
      </c>
      <c r="P15" s="45">
        <v>947749.87999999989</v>
      </c>
      <c r="R15" s="7">
        <f>+P15/P18</f>
        <v>8.7526278666048909E-2</v>
      </c>
    </row>
    <row r="16" spans="1:18" ht="15" x14ac:dyDescent="0.25">
      <c r="A16" s="44"/>
      <c r="B16" s="42" t="s">
        <v>38</v>
      </c>
      <c r="C16" s="45">
        <v>423270.44</v>
      </c>
      <c r="D16" s="45">
        <v>468730.64</v>
      </c>
      <c r="E16" s="45">
        <v>474363.38000000006</v>
      </c>
      <c r="F16" s="45">
        <v>525301.59</v>
      </c>
      <c r="G16" s="45">
        <v>585293.66</v>
      </c>
      <c r="H16" s="45">
        <v>590177.92000000004</v>
      </c>
      <c r="I16" s="45">
        <v>590140.75</v>
      </c>
      <c r="J16" s="45">
        <v>565940.39000000013</v>
      </c>
      <c r="K16" s="45">
        <v>521628.48999999993</v>
      </c>
      <c r="L16" s="45">
        <v>480675.1700000001</v>
      </c>
      <c r="M16" s="45">
        <v>489162.98</v>
      </c>
      <c r="N16" s="45">
        <v>497725.50999999995</v>
      </c>
      <c r="P16" s="45">
        <v>6212410.9199999999</v>
      </c>
      <c r="R16" s="7">
        <f>+P16/P18</f>
        <v>0.57372648717394237</v>
      </c>
    </row>
    <row r="17" spans="1:18" ht="15" x14ac:dyDescent="0.25">
      <c r="A17" s="48"/>
      <c r="B17" s="42"/>
      <c r="C17" s="45"/>
      <c r="D17" s="45"/>
      <c r="E17" s="45"/>
      <c r="F17" s="45"/>
      <c r="G17" s="45"/>
      <c r="H17" s="45"/>
      <c r="I17" s="45"/>
      <c r="J17" s="45"/>
      <c r="K17" s="45"/>
      <c r="L17" s="45"/>
      <c r="M17" s="45"/>
      <c r="N17" s="45"/>
      <c r="P17" s="45"/>
      <c r="R17" s="7"/>
    </row>
    <row r="18" spans="1:18" ht="15" x14ac:dyDescent="0.25">
      <c r="A18" s="49" t="s">
        <v>39</v>
      </c>
      <c r="B18" s="50"/>
      <c r="C18" s="51">
        <v>742225.99</v>
      </c>
      <c r="D18" s="51">
        <v>812148.08000000007</v>
      </c>
      <c r="E18" s="51">
        <v>845503.03</v>
      </c>
      <c r="F18" s="51">
        <v>913295.52</v>
      </c>
      <c r="G18" s="51">
        <v>1017458.45</v>
      </c>
      <c r="H18" s="51">
        <v>1022085.8700000001</v>
      </c>
      <c r="I18" s="51">
        <v>1015203.04</v>
      </c>
      <c r="J18" s="51">
        <v>995585.88000000012</v>
      </c>
      <c r="K18" s="51">
        <v>903631.82</v>
      </c>
      <c r="L18" s="51">
        <v>846500.63000000012</v>
      </c>
      <c r="M18" s="51">
        <v>851057.46</v>
      </c>
      <c r="N18" s="51">
        <v>863479.42999999993</v>
      </c>
      <c r="O18" s="40"/>
      <c r="P18" s="51">
        <v>10828175.199999999</v>
      </c>
    </row>
    <row r="22" spans="1:18" x14ac:dyDescent="0.2">
      <c r="A22" s="38" t="s">
        <v>14</v>
      </c>
    </row>
    <row r="24" spans="1:18" ht="15" x14ac:dyDescent="0.25">
      <c r="A24" s="13" t="s">
        <v>0</v>
      </c>
      <c r="B24" s="13"/>
      <c r="C24" s="14">
        <v>43374</v>
      </c>
      <c r="D24" s="14">
        <v>43405</v>
      </c>
      <c r="E24" s="14">
        <v>43435</v>
      </c>
      <c r="F24" s="14">
        <v>43466</v>
      </c>
      <c r="G24" s="14">
        <v>43497</v>
      </c>
      <c r="H24" s="14">
        <v>43525</v>
      </c>
      <c r="I24" s="14">
        <v>43556</v>
      </c>
      <c r="J24" s="14">
        <v>43586</v>
      </c>
      <c r="K24" s="14">
        <v>43617</v>
      </c>
      <c r="L24" s="14">
        <v>43647</v>
      </c>
      <c r="M24" s="14">
        <v>43678</v>
      </c>
      <c r="N24" s="14">
        <v>43709</v>
      </c>
    </row>
    <row r="25" spans="1:18" ht="15" x14ac:dyDescent="0.25">
      <c r="A25" s="35" t="s">
        <v>11</v>
      </c>
      <c r="B25" s="3"/>
      <c r="C25" s="12">
        <v>697000</v>
      </c>
      <c r="D25" s="12">
        <v>762000</v>
      </c>
      <c r="E25" s="12">
        <v>787000</v>
      </c>
      <c r="F25" s="12">
        <v>857000</v>
      </c>
      <c r="G25" s="12">
        <v>907000</v>
      </c>
      <c r="H25" s="12">
        <v>907000</v>
      </c>
      <c r="I25" s="12">
        <v>907000</v>
      </c>
      <c r="J25" s="12">
        <v>907000</v>
      </c>
      <c r="K25" s="12">
        <v>757000</v>
      </c>
      <c r="L25" s="12">
        <v>732000</v>
      </c>
      <c r="M25" s="12">
        <v>707000</v>
      </c>
      <c r="N25" s="12">
        <v>722950</v>
      </c>
      <c r="P25" s="37">
        <f>SUM(C25:N25)</f>
        <v>9649950</v>
      </c>
    </row>
    <row r="32" spans="1:18" ht="15" x14ac:dyDescent="0.25">
      <c r="A32"/>
      <c r="B32"/>
      <c r="C32"/>
      <c r="D32"/>
      <c r="E32"/>
      <c r="F32"/>
      <c r="G32"/>
      <c r="H32"/>
      <c r="I32"/>
      <c r="J32"/>
      <c r="K32"/>
      <c r="L32"/>
      <c r="M32"/>
      <c r="N32"/>
      <c r="O32"/>
    </row>
    <row r="33" spans="1:16" x14ac:dyDescent="0.2">
      <c r="A33" s="57" t="s">
        <v>15</v>
      </c>
      <c r="B33" s="57"/>
      <c r="C33" s="57" t="s">
        <v>16</v>
      </c>
      <c r="D33" s="57"/>
      <c r="E33" s="57"/>
      <c r="F33" s="57"/>
      <c r="G33" s="57"/>
      <c r="H33" s="57"/>
      <c r="I33" s="57"/>
      <c r="J33" s="57"/>
      <c r="K33" s="57"/>
      <c r="L33" s="57"/>
      <c r="M33" s="57"/>
      <c r="N33" s="57"/>
      <c r="P33" s="57"/>
    </row>
    <row r="34" spans="1:16" x14ac:dyDescent="0.2">
      <c r="A34" s="57" t="s">
        <v>17</v>
      </c>
      <c r="B34" s="57" t="s">
        <v>18</v>
      </c>
      <c r="C34" s="58" t="s">
        <v>40</v>
      </c>
      <c r="D34" s="58" t="s">
        <v>41</v>
      </c>
      <c r="E34" s="58" t="s">
        <v>42</v>
      </c>
      <c r="F34" s="58" t="s">
        <v>43</v>
      </c>
      <c r="G34" s="58" t="s">
        <v>44</v>
      </c>
      <c r="H34" s="58" t="s">
        <v>45</v>
      </c>
      <c r="I34" s="58" t="s">
        <v>46</v>
      </c>
      <c r="J34" s="58" t="s">
        <v>47</v>
      </c>
      <c r="K34" s="58" t="s">
        <v>48</v>
      </c>
      <c r="L34" s="58" t="s">
        <v>49</v>
      </c>
      <c r="M34" s="58" t="s">
        <v>50</v>
      </c>
      <c r="N34" s="58" t="s">
        <v>51</v>
      </c>
      <c r="P34" s="59" t="s">
        <v>31</v>
      </c>
    </row>
    <row r="35" spans="1:16" x14ac:dyDescent="0.2">
      <c r="A35" s="60" t="s">
        <v>52</v>
      </c>
      <c r="B35" s="61" t="s">
        <v>33</v>
      </c>
      <c r="C35" s="62">
        <v>63045.18</v>
      </c>
      <c r="D35" s="62">
        <v>74245.810000000012</v>
      </c>
      <c r="E35" s="62">
        <v>71989.040000000008</v>
      </c>
      <c r="F35" s="62">
        <v>73676.83</v>
      </c>
      <c r="G35" s="62">
        <v>83590.960000000021</v>
      </c>
      <c r="H35" s="62">
        <v>84283.260000000024</v>
      </c>
      <c r="I35" s="62">
        <v>86128.56</v>
      </c>
      <c r="J35" s="62">
        <v>77579.720000000016</v>
      </c>
      <c r="K35" s="62">
        <v>5648.9900000000025</v>
      </c>
      <c r="L35" s="62">
        <v>5216.1799999999994</v>
      </c>
      <c r="M35" s="62">
        <v>4473.9000000000005</v>
      </c>
      <c r="N35" s="62">
        <v>3553.0600000000004</v>
      </c>
      <c r="P35" s="62">
        <v>633431.49000000022</v>
      </c>
    </row>
    <row r="36" spans="1:16" x14ac:dyDescent="0.2">
      <c r="A36" s="63"/>
      <c r="B36" s="61" t="s">
        <v>53</v>
      </c>
      <c r="C36" s="64">
        <v>1.5</v>
      </c>
      <c r="D36" s="64">
        <v>0</v>
      </c>
      <c r="E36" s="64"/>
      <c r="F36" s="64"/>
      <c r="G36" s="64"/>
      <c r="H36" s="64"/>
      <c r="I36" s="64"/>
      <c r="J36" s="64"/>
      <c r="K36" s="64">
        <v>-99.52</v>
      </c>
      <c r="L36" s="64"/>
      <c r="M36" s="64"/>
      <c r="N36" s="64"/>
      <c r="P36" s="64">
        <v>-98.02</v>
      </c>
    </row>
    <row r="37" spans="1:16" x14ac:dyDescent="0.2">
      <c r="A37" s="63"/>
      <c r="B37" s="61" t="s">
        <v>34</v>
      </c>
      <c r="C37" s="64">
        <v>53020.630000000005</v>
      </c>
      <c r="D37" s="64">
        <v>67589.819999999992</v>
      </c>
      <c r="E37" s="64">
        <v>64913.210000000006</v>
      </c>
      <c r="F37" s="64">
        <v>65157.920000000006</v>
      </c>
      <c r="G37" s="64">
        <v>71096.510000000009</v>
      </c>
      <c r="H37" s="64">
        <v>75334.780000000013</v>
      </c>
      <c r="I37" s="64">
        <v>78126.410000000018</v>
      </c>
      <c r="J37" s="64">
        <v>66751.599999999991</v>
      </c>
      <c r="K37" s="64">
        <v>6632.87</v>
      </c>
      <c r="L37" s="64">
        <v>4549.9100000000008</v>
      </c>
      <c r="M37" s="64">
        <v>5319.44</v>
      </c>
      <c r="N37" s="64">
        <v>6285.38</v>
      </c>
      <c r="P37" s="64">
        <v>564778.4800000001</v>
      </c>
    </row>
    <row r="38" spans="1:16" x14ac:dyDescent="0.2">
      <c r="A38" s="63"/>
      <c r="B38" s="61" t="s">
        <v>35</v>
      </c>
      <c r="C38" s="68">
        <v>64093.480000000018</v>
      </c>
      <c r="D38" s="68">
        <v>80920.129999999976</v>
      </c>
      <c r="E38" s="68">
        <v>75214.710000000006</v>
      </c>
      <c r="F38" s="68">
        <v>75141.759999999995</v>
      </c>
      <c r="G38" s="68">
        <v>84441.2</v>
      </c>
      <c r="H38" s="68">
        <v>85100.080000000016</v>
      </c>
      <c r="I38" s="68">
        <v>87959.290000000008</v>
      </c>
      <c r="J38" s="68">
        <v>76662.66</v>
      </c>
      <c r="K38" s="68">
        <v>6317.9299999999994</v>
      </c>
      <c r="L38" s="68">
        <v>4415.2100000000009</v>
      </c>
      <c r="M38" s="68">
        <v>8813.32</v>
      </c>
      <c r="N38" s="68">
        <v>5801.369999999999</v>
      </c>
      <c r="O38" s="69"/>
      <c r="P38" s="68">
        <v>654881.14</v>
      </c>
    </row>
    <row r="39" spans="1:16" x14ac:dyDescent="0.2">
      <c r="A39" s="63"/>
      <c r="B39" s="61" t="s">
        <v>36</v>
      </c>
      <c r="C39" s="64">
        <v>56788.530000000006</v>
      </c>
      <c r="D39" s="64">
        <v>65737.78</v>
      </c>
      <c r="E39" s="64">
        <v>63399.11</v>
      </c>
      <c r="F39" s="64">
        <v>62271.340000000004</v>
      </c>
      <c r="G39" s="64">
        <v>66508.87</v>
      </c>
      <c r="H39" s="64">
        <v>67969.660000000018</v>
      </c>
      <c r="I39" s="64">
        <v>55357.88</v>
      </c>
      <c r="J39" s="64">
        <v>64186.169999999991</v>
      </c>
      <c r="K39" s="64">
        <v>16735.970000000005</v>
      </c>
      <c r="L39" s="64">
        <v>-21759.480000000003</v>
      </c>
      <c r="M39" s="64">
        <v>4536.1900000000005</v>
      </c>
      <c r="N39" s="64">
        <v>3505.92</v>
      </c>
      <c r="P39" s="64">
        <v>505237.94000000006</v>
      </c>
    </row>
    <row r="40" spans="1:16" x14ac:dyDescent="0.2">
      <c r="A40" s="63"/>
      <c r="B40" s="61" t="s">
        <v>37</v>
      </c>
      <c r="C40" s="64">
        <v>62164.020000000011</v>
      </c>
      <c r="D40" s="64">
        <v>73982.829999999987</v>
      </c>
      <c r="E40" s="64">
        <v>74241.699999999983</v>
      </c>
      <c r="F40" s="64">
        <v>74990.37999999999</v>
      </c>
      <c r="G40" s="64">
        <v>80657.320000000036</v>
      </c>
      <c r="H40" s="64">
        <v>83643.00999999998</v>
      </c>
      <c r="I40" s="64">
        <v>84851.160000000018</v>
      </c>
      <c r="J40" s="64">
        <v>75152.819999999992</v>
      </c>
      <c r="K40" s="64">
        <v>21462.500000000007</v>
      </c>
      <c r="L40" s="64">
        <v>-31006.599999999991</v>
      </c>
      <c r="M40" s="64">
        <v>4790.8100000000004</v>
      </c>
      <c r="N40" s="64">
        <v>5284.5199999999995</v>
      </c>
      <c r="P40" s="64">
        <v>610214.47000000009</v>
      </c>
    </row>
    <row r="41" spans="1:16" x14ac:dyDescent="0.2">
      <c r="A41" s="63"/>
      <c r="B41" s="61" t="s">
        <v>38</v>
      </c>
      <c r="C41" s="64">
        <v>389655.24999999994</v>
      </c>
      <c r="D41" s="64">
        <v>460986.03000000009</v>
      </c>
      <c r="E41" s="64">
        <v>451649.60000000003</v>
      </c>
      <c r="F41" s="64">
        <v>465466.56000000006</v>
      </c>
      <c r="G41" s="64">
        <v>526494.89999999991</v>
      </c>
      <c r="H41" s="64">
        <v>534927.87</v>
      </c>
      <c r="I41" s="64">
        <v>542021.4</v>
      </c>
      <c r="J41" s="64">
        <v>483181.81999999995</v>
      </c>
      <c r="K41" s="64">
        <v>28805.019999999993</v>
      </c>
      <c r="L41" s="64">
        <v>26894.66</v>
      </c>
      <c r="M41" s="64">
        <v>23218.63</v>
      </c>
      <c r="N41" s="64">
        <v>17502.52</v>
      </c>
      <c r="P41" s="64">
        <v>3950804.26</v>
      </c>
    </row>
    <row r="42" spans="1:16" x14ac:dyDescent="0.2">
      <c r="A42" s="65" t="s">
        <v>54</v>
      </c>
      <c r="B42" s="61"/>
      <c r="C42" s="64">
        <v>688768.59</v>
      </c>
      <c r="D42" s="64">
        <v>823462.40000000014</v>
      </c>
      <c r="E42" s="64">
        <v>801407.37000000011</v>
      </c>
      <c r="F42" s="64">
        <v>816704.79</v>
      </c>
      <c r="G42" s="64">
        <v>912789.76</v>
      </c>
      <c r="H42" s="64">
        <v>931258.66</v>
      </c>
      <c r="I42" s="64">
        <v>934444.70000000007</v>
      </c>
      <c r="J42" s="64">
        <v>843514.79</v>
      </c>
      <c r="K42" s="64">
        <v>85503.760000000009</v>
      </c>
      <c r="L42" s="64">
        <v>-11690.119999999992</v>
      </c>
      <c r="M42" s="64">
        <v>51152.29</v>
      </c>
      <c r="N42" s="64">
        <v>41932.770000000004</v>
      </c>
      <c r="P42" s="64">
        <v>6919249.7599999998</v>
      </c>
    </row>
    <row r="43" spans="1:16" x14ac:dyDescent="0.2">
      <c r="A43" s="65"/>
      <c r="B43" s="61"/>
      <c r="C43" s="64"/>
      <c r="D43" s="64"/>
      <c r="E43" s="64"/>
      <c r="F43" s="64"/>
      <c r="G43" s="64"/>
      <c r="H43" s="64"/>
      <c r="I43" s="64"/>
      <c r="J43" s="64"/>
      <c r="K43" s="64"/>
      <c r="L43" s="64"/>
      <c r="M43" s="64"/>
      <c r="N43" s="64"/>
      <c r="P43" s="64"/>
    </row>
    <row r="44" spans="1:16" x14ac:dyDescent="0.2">
      <c r="A44" s="60" t="s">
        <v>32</v>
      </c>
      <c r="B44" s="61" t="s">
        <v>33</v>
      </c>
      <c r="C44" s="62"/>
      <c r="D44" s="62"/>
      <c r="E44" s="62"/>
      <c r="F44" s="62"/>
      <c r="G44" s="62"/>
      <c r="H44" s="62"/>
      <c r="I44" s="62"/>
      <c r="J44" s="62"/>
      <c r="K44" s="62">
        <v>76268.760000000009</v>
      </c>
      <c r="L44" s="62">
        <v>67631.010000000009</v>
      </c>
      <c r="M44" s="62">
        <v>71498.33</v>
      </c>
      <c r="N44" s="62">
        <v>72723.430000000008</v>
      </c>
      <c r="P44" s="62">
        <v>288121.53000000003</v>
      </c>
    </row>
    <row r="45" spans="1:16" x14ac:dyDescent="0.2">
      <c r="A45" s="63"/>
      <c r="B45" s="61" t="s">
        <v>34</v>
      </c>
      <c r="C45" s="64"/>
      <c r="D45" s="64"/>
      <c r="E45" s="64"/>
      <c r="F45" s="64"/>
      <c r="G45" s="64"/>
      <c r="H45" s="64"/>
      <c r="I45" s="64"/>
      <c r="J45" s="64"/>
      <c r="K45" s="64">
        <v>65261.490000000013</v>
      </c>
      <c r="L45" s="64">
        <v>62381.26</v>
      </c>
      <c r="M45" s="64">
        <v>65332.720000000008</v>
      </c>
      <c r="N45" s="64">
        <v>65921.070000000022</v>
      </c>
      <c r="P45" s="64">
        <v>258896.54000000004</v>
      </c>
    </row>
    <row r="46" spans="1:16" x14ac:dyDescent="0.2">
      <c r="A46" s="63"/>
      <c r="B46" s="61" t="s">
        <v>35</v>
      </c>
      <c r="C46" s="68"/>
      <c r="D46" s="68"/>
      <c r="E46" s="68"/>
      <c r="F46" s="68"/>
      <c r="G46" s="68"/>
      <c r="H46" s="68"/>
      <c r="I46" s="68"/>
      <c r="J46" s="68"/>
      <c r="K46" s="68">
        <v>79545.61</v>
      </c>
      <c r="L46" s="68">
        <v>74354.8</v>
      </c>
      <c r="M46" s="68">
        <v>77857.03</v>
      </c>
      <c r="N46" s="68">
        <v>80663.800000000017</v>
      </c>
      <c r="O46" s="69"/>
      <c r="P46" s="68">
        <v>312421.24</v>
      </c>
    </row>
    <row r="47" spans="1:16" x14ac:dyDescent="0.2">
      <c r="A47" s="63"/>
      <c r="B47" s="61" t="s">
        <v>36</v>
      </c>
      <c r="C47" s="64"/>
      <c r="D47" s="64"/>
      <c r="E47" s="64"/>
      <c r="F47" s="64"/>
      <c r="G47" s="64"/>
      <c r="H47" s="64"/>
      <c r="I47" s="64"/>
      <c r="J47" s="64"/>
      <c r="K47" s="64">
        <v>53244.909999999996</v>
      </c>
      <c r="L47" s="64">
        <v>85345.450000000012</v>
      </c>
      <c r="M47" s="64">
        <v>62936.110000000008</v>
      </c>
      <c r="N47" s="64">
        <v>66307.600000000006</v>
      </c>
      <c r="P47" s="64">
        <v>267834.07000000007</v>
      </c>
    </row>
    <row r="48" spans="1:16" x14ac:dyDescent="0.2">
      <c r="A48" s="63"/>
      <c r="B48" s="61" t="s">
        <v>37</v>
      </c>
      <c r="C48" s="64"/>
      <c r="D48" s="64"/>
      <c r="E48" s="64"/>
      <c r="F48" s="64"/>
      <c r="G48" s="64"/>
      <c r="H48" s="64"/>
      <c r="I48" s="64"/>
      <c r="J48" s="64"/>
      <c r="K48" s="64">
        <v>58865.100000000006</v>
      </c>
      <c r="L48" s="64">
        <v>102237.12000000001</v>
      </c>
      <c r="M48" s="64">
        <v>69640.95</v>
      </c>
      <c r="N48" s="64">
        <v>70030.05</v>
      </c>
      <c r="P48" s="64">
        <v>300773.22000000003</v>
      </c>
    </row>
    <row r="49" spans="1:16" x14ac:dyDescent="0.2">
      <c r="A49" s="63"/>
      <c r="B49" s="61" t="s">
        <v>38</v>
      </c>
      <c r="C49" s="64"/>
      <c r="D49" s="64"/>
      <c r="E49" s="64"/>
      <c r="F49" s="64"/>
      <c r="G49" s="64"/>
      <c r="H49" s="64"/>
      <c r="I49" s="64"/>
      <c r="J49" s="64"/>
      <c r="K49" s="64">
        <v>484876.03</v>
      </c>
      <c r="L49" s="64">
        <v>436422.12999999995</v>
      </c>
      <c r="M49" s="64">
        <v>454993.21999999991</v>
      </c>
      <c r="N49" s="64">
        <v>470917.56</v>
      </c>
      <c r="P49" s="64">
        <v>1847208.94</v>
      </c>
    </row>
    <row r="50" spans="1:16" x14ac:dyDescent="0.2">
      <c r="A50" s="65" t="s">
        <v>39</v>
      </c>
      <c r="B50" s="61"/>
      <c r="C50" s="64"/>
      <c r="D50" s="64"/>
      <c r="E50" s="64"/>
      <c r="F50" s="64"/>
      <c r="G50" s="64"/>
      <c r="H50" s="64"/>
      <c r="I50" s="64"/>
      <c r="J50" s="64"/>
      <c r="K50" s="64">
        <v>818061.9</v>
      </c>
      <c r="L50" s="64">
        <v>828371.77</v>
      </c>
      <c r="M50" s="64">
        <v>802258.35999999987</v>
      </c>
      <c r="N50" s="64">
        <v>826563.51</v>
      </c>
      <c r="P50" s="64">
        <v>3275255.54</v>
      </c>
    </row>
    <row r="51" spans="1:16" x14ac:dyDescent="0.2">
      <c r="A51" s="65"/>
      <c r="B51" s="61"/>
      <c r="C51" s="64"/>
      <c r="D51" s="64"/>
      <c r="E51" s="64"/>
      <c r="F51" s="64"/>
      <c r="G51" s="64"/>
      <c r="H51" s="64"/>
      <c r="I51" s="64"/>
      <c r="J51" s="64"/>
      <c r="K51" s="64"/>
      <c r="L51" s="64"/>
      <c r="M51" s="64"/>
      <c r="N51" s="64"/>
      <c r="P51" s="64"/>
    </row>
    <row r="52" spans="1:16" x14ac:dyDescent="0.2">
      <c r="A52" s="66" t="s">
        <v>31</v>
      </c>
      <c r="B52" s="67"/>
      <c r="C52" s="62">
        <v>688768.59</v>
      </c>
      <c r="D52" s="62">
        <v>823462.40000000014</v>
      </c>
      <c r="E52" s="62">
        <v>801407.37000000011</v>
      </c>
      <c r="F52" s="62">
        <v>816704.79</v>
      </c>
      <c r="G52" s="62">
        <v>912789.76</v>
      </c>
      <c r="H52" s="62">
        <v>931258.66</v>
      </c>
      <c r="I52" s="62">
        <v>934444.70000000007</v>
      </c>
      <c r="J52" s="62">
        <v>843514.79</v>
      </c>
      <c r="K52" s="62">
        <v>903565.66</v>
      </c>
      <c r="L52" s="62">
        <v>816681.64999999991</v>
      </c>
      <c r="M52" s="62">
        <v>853410.64999999991</v>
      </c>
      <c r="N52" s="62">
        <v>868496.28</v>
      </c>
      <c r="P52" s="62">
        <v>10194505.300000001</v>
      </c>
    </row>
  </sheetData>
  <pageMargins left="0.7" right="0.7" top="0.75" bottom="0.75" header="0.3" footer="0.3"/>
  <pageSetup scale="48" orientation="landscape" r:id="rId1"/>
  <headerFooter>
    <oddHeader>&amp;R&amp;12CASE NO. 2018-00281
ATTACHMENT 1
TO AG DR NO. 2-12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42"/>
  <sheetViews>
    <sheetView view="pageBreakPreview" zoomScale="80" zoomScaleNormal="100" zoomScaleSheetLayoutView="80" workbookViewId="0"/>
  </sheetViews>
  <sheetFormatPr defaultRowHeight="14.25" x14ac:dyDescent="0.2"/>
  <cols>
    <col min="1" max="1" width="9.140625" style="2"/>
    <col min="2" max="2" width="45.85546875" style="2" bestFit="1" customWidth="1"/>
    <col min="3" max="3" width="14.42578125" style="2" bestFit="1" customWidth="1"/>
    <col min="4" max="4" width="11.7109375" style="2" bestFit="1" customWidth="1"/>
    <col min="5" max="5" width="13" style="2" bestFit="1" customWidth="1"/>
    <col min="6" max="6" width="11.7109375" style="2" bestFit="1" customWidth="1"/>
    <col min="7" max="10" width="13" style="2" bestFit="1" customWidth="1"/>
    <col min="11" max="11" width="11.7109375" style="2" bestFit="1" customWidth="1"/>
    <col min="12" max="13" width="13" style="2" bestFit="1" customWidth="1"/>
    <col min="14" max="14" width="11.7109375" style="2" customWidth="1"/>
    <col min="15" max="16" width="8.42578125" style="2" customWidth="1"/>
    <col min="17" max="17" width="15" style="2" bestFit="1" customWidth="1"/>
    <col min="18" max="26" width="8.42578125" style="2" bestFit="1" customWidth="1"/>
    <col min="27" max="27" width="9.28515625" style="2" bestFit="1" customWidth="1"/>
    <col min="28" max="30" width="8.42578125" style="2" bestFit="1" customWidth="1"/>
    <col min="31" max="31" width="9.28515625" style="2" bestFit="1" customWidth="1"/>
    <col min="32" max="32" width="8.42578125" style="2" bestFit="1" customWidth="1"/>
    <col min="33" max="36" width="9.28515625" style="2" bestFit="1" customWidth="1"/>
    <col min="37" max="37" width="8.42578125" style="2" bestFit="1" customWidth="1"/>
    <col min="38" max="38" width="9.28515625" style="2" bestFit="1" customWidth="1"/>
    <col min="39" max="40" width="8.42578125" style="2" bestFit="1" customWidth="1"/>
    <col min="41" max="41" width="10.5703125" style="2" bestFit="1" customWidth="1"/>
    <col min="42" max="16384" width="9.140625" style="2"/>
  </cols>
  <sheetData>
    <row r="2" spans="1:17" ht="23.25" x14ac:dyDescent="0.35">
      <c r="B2" s="78" t="s">
        <v>80</v>
      </c>
    </row>
    <row r="4" spans="1:17" ht="15" x14ac:dyDescent="0.25">
      <c r="A4" s="40" t="s">
        <v>77</v>
      </c>
    </row>
    <row r="5" spans="1:17" ht="15" x14ac:dyDescent="0.25">
      <c r="A5" s="40"/>
      <c r="B5" s="70" t="s">
        <v>15</v>
      </c>
      <c r="C5" s="70" t="s">
        <v>16</v>
      </c>
      <c r="D5" s="70"/>
      <c r="E5" s="70"/>
      <c r="F5" s="70"/>
      <c r="G5" s="70"/>
      <c r="H5" s="70"/>
      <c r="I5" s="70"/>
      <c r="J5" s="70"/>
      <c r="K5" s="70"/>
      <c r="L5" s="70"/>
      <c r="M5" s="70"/>
      <c r="N5" s="70"/>
      <c r="O5" s="70"/>
      <c r="P5" s="70"/>
      <c r="Q5" s="70"/>
    </row>
    <row r="6" spans="1:17" ht="15" x14ac:dyDescent="0.25">
      <c r="A6" s="40"/>
      <c r="B6" s="70" t="s">
        <v>55</v>
      </c>
      <c r="C6" s="71" t="s">
        <v>56</v>
      </c>
      <c r="D6" s="71" t="s">
        <v>57</v>
      </c>
      <c r="E6" s="71" t="s">
        <v>58</v>
      </c>
      <c r="F6" s="71" t="s">
        <v>59</v>
      </c>
      <c r="G6" s="71" t="s">
        <v>60</v>
      </c>
      <c r="H6" s="71" t="s">
        <v>61</v>
      </c>
      <c r="I6" s="71" t="s">
        <v>62</v>
      </c>
      <c r="J6" s="71" t="s">
        <v>63</v>
      </c>
      <c r="K6" s="71" t="s">
        <v>64</v>
      </c>
      <c r="L6" s="71" t="s">
        <v>65</v>
      </c>
      <c r="M6" s="71" t="s">
        <v>66</v>
      </c>
      <c r="N6" s="71" t="s">
        <v>67</v>
      </c>
      <c r="O6" s="71"/>
      <c r="P6" s="71"/>
      <c r="Q6" s="71"/>
    </row>
    <row r="7" spans="1:17" ht="15" x14ac:dyDescent="0.25">
      <c r="A7" s="40"/>
      <c r="B7" s="42" t="s">
        <v>68</v>
      </c>
      <c r="C7" s="45">
        <v>2035.6100000000001</v>
      </c>
      <c r="D7" s="45">
        <v>2464.9899999999998</v>
      </c>
      <c r="E7" s="45"/>
      <c r="F7" s="45">
        <v>2405.35</v>
      </c>
      <c r="G7" s="45">
        <v>747.96</v>
      </c>
      <c r="H7" s="45">
        <v>336.09</v>
      </c>
      <c r="I7" s="45"/>
      <c r="J7" s="45"/>
      <c r="K7" s="45"/>
      <c r="L7" s="45"/>
      <c r="M7" s="45">
        <v>935.1099999999999</v>
      </c>
      <c r="N7" s="45">
        <v>387.48</v>
      </c>
      <c r="O7" s="45"/>
      <c r="P7" s="45"/>
      <c r="Q7" s="45"/>
    </row>
    <row r="8" spans="1:17" ht="15" x14ac:dyDescent="0.25">
      <c r="A8" s="40"/>
      <c r="B8" s="42" t="s">
        <v>69</v>
      </c>
      <c r="C8" s="45">
        <v>11692.99</v>
      </c>
      <c r="D8" s="45">
        <v>8741.5299999999988</v>
      </c>
      <c r="E8" s="45">
        <v>5711.8899999999994</v>
      </c>
      <c r="F8" s="45">
        <v>3667.68</v>
      </c>
      <c r="G8" s="45">
        <v>2562.21</v>
      </c>
      <c r="H8" s="45">
        <v>2693.05</v>
      </c>
      <c r="I8" s="45">
        <v>4303.83</v>
      </c>
      <c r="J8" s="45">
        <v>2842.41</v>
      </c>
      <c r="K8" s="45">
        <v>4128.9100000000008</v>
      </c>
      <c r="L8" s="45">
        <v>2075.79</v>
      </c>
      <c r="M8" s="45">
        <v>4430.32</v>
      </c>
      <c r="N8" s="45">
        <v>2923.12</v>
      </c>
      <c r="O8" s="45"/>
      <c r="P8" s="45"/>
      <c r="Q8" s="45"/>
    </row>
    <row r="9" spans="1:17" ht="15" x14ac:dyDescent="0.25">
      <c r="A9" s="40"/>
      <c r="B9" s="42" t="s">
        <v>70</v>
      </c>
      <c r="C9" s="45">
        <v>39877.660000000003</v>
      </c>
      <c r="D9" s="45">
        <v>42599.5</v>
      </c>
      <c r="E9" s="45">
        <v>42813.54</v>
      </c>
      <c r="F9" s="45">
        <v>44256.899999999994</v>
      </c>
      <c r="G9" s="45">
        <v>49741.59</v>
      </c>
      <c r="H9" s="45">
        <v>53403.87</v>
      </c>
      <c r="I9" s="45">
        <v>52189.32</v>
      </c>
      <c r="J9" s="45">
        <v>46997.95</v>
      </c>
      <c r="K9" s="45">
        <v>47054.45</v>
      </c>
      <c r="L9" s="45">
        <v>43917.299999999996</v>
      </c>
      <c r="M9" s="45">
        <v>44218.080000000002</v>
      </c>
      <c r="N9" s="45">
        <v>47228.159999999996</v>
      </c>
      <c r="O9" s="45"/>
      <c r="P9" s="45"/>
      <c r="Q9" s="45"/>
    </row>
    <row r="10" spans="1:17" ht="15" x14ac:dyDescent="0.25">
      <c r="A10" s="40"/>
      <c r="B10" s="42" t="s">
        <v>71</v>
      </c>
      <c r="C10" s="45"/>
      <c r="D10" s="45"/>
      <c r="E10" s="45"/>
      <c r="F10" s="45"/>
      <c r="G10" s="45"/>
      <c r="H10" s="45">
        <v>535.23</v>
      </c>
      <c r="I10" s="45">
        <v>401.85999999999996</v>
      </c>
      <c r="J10" s="45">
        <v>624.53000000000009</v>
      </c>
      <c r="K10" s="45">
        <v>354.66999999999996</v>
      </c>
      <c r="L10" s="45">
        <v>68.010000000000005</v>
      </c>
      <c r="M10" s="45">
        <v>407.43</v>
      </c>
      <c r="N10" s="45">
        <v>456.54999999999995</v>
      </c>
      <c r="O10" s="45"/>
      <c r="P10" s="45"/>
      <c r="Q10" s="45"/>
    </row>
    <row r="11" spans="1:17" ht="15" x14ac:dyDescent="0.25">
      <c r="A11" s="40"/>
      <c r="B11" s="42" t="s">
        <v>72</v>
      </c>
      <c r="C11" s="45">
        <v>7660.0199999999995</v>
      </c>
      <c r="D11" s="45">
        <v>2486.5699999999997</v>
      </c>
      <c r="E11" s="45">
        <v>2227.9</v>
      </c>
      <c r="F11" s="45">
        <v>4012.16</v>
      </c>
      <c r="G11" s="45">
        <v>2698.06</v>
      </c>
      <c r="H11" s="45">
        <v>2662.73</v>
      </c>
      <c r="I11" s="45">
        <v>1642.16</v>
      </c>
      <c r="J11" s="45">
        <v>1287.5900000000001</v>
      </c>
      <c r="K11" s="45">
        <v>1072.43</v>
      </c>
      <c r="L11" s="45">
        <v>629.61</v>
      </c>
      <c r="M11" s="45">
        <v>994.84</v>
      </c>
      <c r="N11" s="45">
        <v>753.81999999999994</v>
      </c>
      <c r="O11" s="45"/>
      <c r="P11" s="45"/>
      <c r="Q11" s="45"/>
    </row>
    <row r="12" spans="1:17" ht="15" x14ac:dyDescent="0.25">
      <c r="A12" s="40"/>
      <c r="B12" s="42" t="s">
        <v>73</v>
      </c>
      <c r="C12" s="45">
        <v>17677.97</v>
      </c>
      <c r="D12" s="45">
        <v>19266.97</v>
      </c>
      <c r="E12" s="45">
        <v>17849.689999999999</v>
      </c>
      <c r="F12" s="45">
        <v>19005.03</v>
      </c>
      <c r="G12" s="45">
        <v>16831.3</v>
      </c>
      <c r="H12" s="45">
        <v>20126.7</v>
      </c>
      <c r="I12" s="45">
        <v>20389.32</v>
      </c>
      <c r="J12" s="45">
        <v>17496.2</v>
      </c>
      <c r="K12" s="45">
        <v>19073.43</v>
      </c>
      <c r="L12" s="45">
        <v>17691.02</v>
      </c>
      <c r="M12" s="45">
        <v>15955.45</v>
      </c>
      <c r="N12" s="45">
        <v>20201.7</v>
      </c>
      <c r="O12" s="45"/>
      <c r="P12" s="45"/>
      <c r="Q12" s="45"/>
    </row>
    <row r="13" spans="1:17" ht="15" x14ac:dyDescent="0.25">
      <c r="A13" s="40"/>
      <c r="B13" s="42" t="s">
        <v>74</v>
      </c>
      <c r="C13" s="45">
        <v>4987.42</v>
      </c>
      <c r="D13" s="45">
        <v>5307.06</v>
      </c>
      <c r="E13" s="45">
        <v>4588.16</v>
      </c>
      <c r="F13" s="45">
        <v>4792.5600000000004</v>
      </c>
      <c r="G13" s="45">
        <v>4570.3100000000004</v>
      </c>
      <c r="H13" s="45">
        <v>4736.6400000000003</v>
      </c>
      <c r="I13" s="45">
        <v>4863.3999999999996</v>
      </c>
      <c r="J13" s="45">
        <v>4582.18</v>
      </c>
      <c r="K13" s="45">
        <v>4158.82</v>
      </c>
      <c r="L13" s="45">
        <v>2854.58</v>
      </c>
      <c r="M13" s="45">
        <v>2402.73</v>
      </c>
      <c r="N13" s="45">
        <v>2535.85</v>
      </c>
      <c r="O13" s="45"/>
      <c r="P13" s="45"/>
      <c r="Q13" s="45"/>
    </row>
    <row r="14" spans="1:17" ht="15" x14ac:dyDescent="0.25">
      <c r="A14" s="40"/>
      <c r="B14" s="42" t="s">
        <v>75</v>
      </c>
      <c r="C14" s="45">
        <v>934.91</v>
      </c>
      <c r="D14" s="45">
        <v>1163.95</v>
      </c>
      <c r="E14" s="45">
        <v>1019.25</v>
      </c>
      <c r="F14" s="45">
        <v>1149.01</v>
      </c>
      <c r="G14" s="45">
        <v>875.07</v>
      </c>
      <c r="H14" s="45">
        <v>1141.1500000000001</v>
      </c>
      <c r="I14" s="45">
        <v>1101.02</v>
      </c>
      <c r="J14" s="45">
        <v>1065.1600000000001</v>
      </c>
      <c r="K14" s="45">
        <v>1026.3</v>
      </c>
      <c r="L14" s="45">
        <v>962.57</v>
      </c>
      <c r="M14" s="45">
        <v>993.82</v>
      </c>
      <c r="N14" s="45">
        <v>1056.81</v>
      </c>
      <c r="O14" s="45"/>
      <c r="P14" s="45"/>
      <c r="Q14" s="45"/>
    </row>
    <row r="15" spans="1:17" ht="15" x14ac:dyDescent="0.25">
      <c r="A15" s="40"/>
      <c r="B15" s="42" t="s">
        <v>76</v>
      </c>
      <c r="C15" s="45">
        <v>-1674.5200000000004</v>
      </c>
      <c r="D15" s="45">
        <v>1160.1500000000001</v>
      </c>
      <c r="E15" s="45">
        <v>2910.96</v>
      </c>
      <c r="F15" s="45">
        <v>-1866.35</v>
      </c>
      <c r="G15" s="45">
        <v>1113.5899999999999</v>
      </c>
      <c r="H15" s="45">
        <v>790.75000000000011</v>
      </c>
      <c r="I15" s="45">
        <v>-1774.1200000000001</v>
      </c>
      <c r="J15" s="45">
        <v>228.34000000000003</v>
      </c>
      <c r="K15" s="45">
        <v>413.56999999999994</v>
      </c>
      <c r="L15" s="45">
        <v>652.45000000000005</v>
      </c>
      <c r="M15" s="45">
        <v>40.020000000000003</v>
      </c>
      <c r="N15" s="45">
        <v>255.23000000000002</v>
      </c>
      <c r="O15" s="45"/>
      <c r="P15" s="45"/>
      <c r="Q15" s="45"/>
    </row>
    <row r="16" spans="1:17" ht="15" x14ac:dyDescent="0.25">
      <c r="A16" s="40"/>
      <c r="B16" s="40" t="s">
        <v>81</v>
      </c>
      <c r="C16" s="43">
        <v>83192.06</v>
      </c>
      <c r="D16" s="43">
        <v>83190.719999999987</v>
      </c>
      <c r="E16" s="43">
        <v>77121.390000000014</v>
      </c>
      <c r="F16" s="43">
        <v>77422.339999999982</v>
      </c>
      <c r="G16" s="43">
        <v>79140.09</v>
      </c>
      <c r="H16" s="43">
        <v>86426.21</v>
      </c>
      <c r="I16" s="43">
        <v>83116.790000000008</v>
      </c>
      <c r="J16" s="43">
        <v>75124.359999999986</v>
      </c>
      <c r="K16" s="43">
        <v>77282.58</v>
      </c>
      <c r="L16" s="43">
        <v>68851.33</v>
      </c>
      <c r="M16" s="43">
        <v>70377.8</v>
      </c>
      <c r="N16" s="43">
        <v>75798.720000000001</v>
      </c>
      <c r="O16" s="72"/>
      <c r="P16" s="72"/>
      <c r="Q16" s="73">
        <f>SUM(C16:N16)</f>
        <v>937044.3899999999</v>
      </c>
    </row>
    <row r="17" spans="1:17" ht="15" x14ac:dyDescent="0.25">
      <c r="A17" s="40"/>
      <c r="Q17" s="74"/>
    </row>
    <row r="18" spans="1:17" ht="15" x14ac:dyDescent="0.25">
      <c r="A18" s="40"/>
      <c r="C18" s="70"/>
      <c r="D18" s="70"/>
      <c r="E18" s="70"/>
      <c r="F18" s="70"/>
      <c r="G18" s="70"/>
      <c r="H18" s="70"/>
      <c r="I18" s="70"/>
      <c r="J18" s="70"/>
      <c r="K18" s="70"/>
      <c r="L18" s="70"/>
      <c r="M18" s="70"/>
      <c r="N18" s="70"/>
      <c r="O18" s="70"/>
      <c r="P18" s="70"/>
      <c r="Q18" s="75"/>
    </row>
    <row r="19" spans="1:17" ht="15" x14ac:dyDescent="0.25">
      <c r="A19" s="40" t="s">
        <v>78</v>
      </c>
      <c r="C19" s="71" t="s">
        <v>40</v>
      </c>
      <c r="D19" s="71" t="s">
        <v>41</v>
      </c>
      <c r="E19" s="71" t="s">
        <v>42</v>
      </c>
      <c r="F19" s="71" t="s">
        <v>43</v>
      </c>
      <c r="G19" s="71" t="s">
        <v>44</v>
      </c>
      <c r="H19" s="71" t="s">
        <v>45</v>
      </c>
      <c r="I19" s="71" t="s">
        <v>46</v>
      </c>
      <c r="J19" s="71" t="s">
        <v>47</v>
      </c>
      <c r="K19" s="71" t="s">
        <v>48</v>
      </c>
      <c r="L19" s="71" t="s">
        <v>49</v>
      </c>
      <c r="M19" s="71" t="s">
        <v>50</v>
      </c>
      <c r="N19" s="71" t="s">
        <v>51</v>
      </c>
      <c r="O19" s="71"/>
      <c r="P19" s="71"/>
      <c r="Q19" s="75"/>
    </row>
    <row r="20" spans="1:17" ht="15" x14ac:dyDescent="0.25">
      <c r="A20" s="40"/>
      <c r="B20" s="42" t="s">
        <v>68</v>
      </c>
      <c r="C20" s="45">
        <v>159.94999999999999</v>
      </c>
      <c r="D20" s="45"/>
      <c r="E20" s="45"/>
      <c r="F20" s="45"/>
      <c r="G20" s="45"/>
      <c r="H20" s="45"/>
      <c r="I20" s="45"/>
      <c r="J20" s="45"/>
      <c r="K20" s="45"/>
      <c r="L20" s="45"/>
      <c r="M20" s="45"/>
      <c r="N20" s="45"/>
      <c r="O20" s="45"/>
      <c r="P20" s="45"/>
      <c r="Q20" s="76"/>
    </row>
    <row r="21" spans="1:17" ht="15" x14ac:dyDescent="0.25">
      <c r="A21" s="40"/>
      <c r="B21" s="42" t="s">
        <v>69</v>
      </c>
      <c r="C21" s="45">
        <v>2840.3599999999997</v>
      </c>
      <c r="D21" s="45">
        <v>6695.02</v>
      </c>
      <c r="E21" s="45">
        <v>2773.5800000000004</v>
      </c>
      <c r="F21" s="45">
        <v>1295.1599999999999</v>
      </c>
      <c r="G21" s="45">
        <v>2848.48</v>
      </c>
      <c r="H21" s="45">
        <v>2892.87</v>
      </c>
      <c r="I21" s="45">
        <v>1718.85</v>
      </c>
      <c r="J21" s="45">
        <v>3714.8700000000003</v>
      </c>
      <c r="K21" s="45">
        <v>4412.12</v>
      </c>
      <c r="L21" s="45">
        <v>3755.92</v>
      </c>
      <c r="M21" s="45">
        <v>7705.34</v>
      </c>
      <c r="N21" s="45">
        <v>4591.26</v>
      </c>
      <c r="O21" s="45"/>
      <c r="P21" s="45"/>
      <c r="Q21" s="76"/>
    </row>
    <row r="22" spans="1:17" ht="15" x14ac:dyDescent="0.25">
      <c r="A22" s="40"/>
      <c r="B22" s="42" t="s">
        <v>70</v>
      </c>
      <c r="C22" s="45">
        <v>41051.950000000004</v>
      </c>
      <c r="D22" s="45">
        <v>46830.09</v>
      </c>
      <c r="E22" s="45">
        <v>47515.93</v>
      </c>
      <c r="F22" s="45">
        <v>50547.31</v>
      </c>
      <c r="G22" s="45">
        <v>58161.049999999996</v>
      </c>
      <c r="H22" s="45">
        <v>59784.23</v>
      </c>
      <c r="I22" s="45">
        <v>60852.060000000005</v>
      </c>
      <c r="J22" s="45">
        <v>51678.420000000006</v>
      </c>
      <c r="K22" s="45">
        <v>998.9</v>
      </c>
      <c r="L22" s="45">
        <v>59871.08</v>
      </c>
      <c r="M22" s="45">
        <v>104994.09000000001</v>
      </c>
      <c r="N22" s="45">
        <v>55961.93</v>
      </c>
      <c r="O22" s="45"/>
      <c r="P22" s="45"/>
      <c r="Q22" s="76"/>
    </row>
    <row r="23" spans="1:17" ht="15" x14ac:dyDescent="0.25">
      <c r="A23" s="40"/>
      <c r="B23" s="42" t="s">
        <v>71</v>
      </c>
      <c r="C23" s="45">
        <v>246.6</v>
      </c>
      <c r="D23" s="45">
        <v>629.71999999999991</v>
      </c>
      <c r="E23" s="45">
        <v>401.02</v>
      </c>
      <c r="F23" s="45">
        <v>997.78</v>
      </c>
      <c r="G23" s="45">
        <v>481.60999999999996</v>
      </c>
      <c r="H23" s="45">
        <v>874.24</v>
      </c>
      <c r="I23" s="45">
        <v>273.41000000000003</v>
      </c>
      <c r="J23" s="45">
        <v>372.03999999999996</v>
      </c>
      <c r="K23" s="45">
        <v>146.63</v>
      </c>
      <c r="L23" s="45">
        <v>209.13</v>
      </c>
      <c r="M23" s="45">
        <v>590.54999999999995</v>
      </c>
      <c r="N23" s="45">
        <v>374.90000000000003</v>
      </c>
      <c r="O23" s="45"/>
      <c r="P23" s="45"/>
      <c r="Q23" s="76"/>
    </row>
    <row r="24" spans="1:17" ht="15" x14ac:dyDescent="0.25">
      <c r="A24" s="40"/>
      <c r="B24" s="42" t="s">
        <v>72</v>
      </c>
      <c r="C24" s="45">
        <v>134.94</v>
      </c>
      <c r="D24" s="45">
        <v>2772.8799999999997</v>
      </c>
      <c r="E24" s="45">
        <v>794.83</v>
      </c>
      <c r="F24" s="45">
        <v>2341.54</v>
      </c>
      <c r="G24" s="45">
        <v>939.41000000000008</v>
      </c>
      <c r="H24" s="45">
        <v>1392.82</v>
      </c>
      <c r="I24" s="45">
        <v>1696.9699999999998</v>
      </c>
      <c r="J24" s="45">
        <v>1088.04</v>
      </c>
      <c r="K24" s="45">
        <v>1353.82</v>
      </c>
      <c r="L24" s="45">
        <v>725.41</v>
      </c>
      <c r="M24" s="45">
        <v>704.29</v>
      </c>
      <c r="N24" s="45">
        <v>879.15000000000009</v>
      </c>
      <c r="O24" s="45"/>
      <c r="P24" s="45"/>
      <c r="Q24" s="76"/>
    </row>
    <row r="25" spans="1:17" ht="15" x14ac:dyDescent="0.25">
      <c r="A25" s="40"/>
      <c r="B25" s="42" t="s">
        <v>73</v>
      </c>
      <c r="C25" s="45">
        <v>16116.26</v>
      </c>
      <c r="D25" s="45">
        <v>19642.7</v>
      </c>
      <c r="E25" s="45">
        <v>18756.43</v>
      </c>
      <c r="F25" s="45">
        <v>17316.16</v>
      </c>
      <c r="G25" s="45">
        <v>18403.22</v>
      </c>
      <c r="H25" s="45">
        <v>15846.29</v>
      </c>
      <c r="I25" s="45">
        <v>19774.09</v>
      </c>
      <c r="J25" s="45">
        <v>16167.89</v>
      </c>
      <c r="K25" s="45">
        <v>20788.879999999997</v>
      </c>
      <c r="L25" s="45">
        <v>18073.57</v>
      </c>
      <c r="M25" s="45">
        <v>16778.86</v>
      </c>
      <c r="N25" s="45">
        <v>20718.66</v>
      </c>
      <c r="O25" s="45"/>
      <c r="P25" s="45"/>
      <c r="Q25" s="76"/>
    </row>
    <row r="26" spans="1:17" ht="15" x14ac:dyDescent="0.25">
      <c r="A26" s="40"/>
      <c r="B26" s="42" t="s">
        <v>74</v>
      </c>
      <c r="C26" s="45">
        <v>2334.5700000000002</v>
      </c>
      <c r="D26" s="45">
        <v>2406.5100000000002</v>
      </c>
      <c r="E26" s="45">
        <v>2484.29</v>
      </c>
      <c r="F26" s="45">
        <v>2472.2199999999998</v>
      </c>
      <c r="G26" s="45">
        <v>2440.83</v>
      </c>
      <c r="H26" s="45">
        <v>2724.03</v>
      </c>
      <c r="I26" s="45">
        <v>2459.66</v>
      </c>
      <c r="J26" s="45">
        <v>2319.73</v>
      </c>
      <c r="K26" s="45">
        <v>2556.7600000000002</v>
      </c>
      <c r="L26" s="45">
        <v>2519.9300000000003</v>
      </c>
      <c r="M26" s="45">
        <v>2661.41</v>
      </c>
      <c r="N26" s="45">
        <v>2851.38</v>
      </c>
      <c r="O26" s="45"/>
      <c r="P26" s="45"/>
      <c r="Q26" s="76"/>
    </row>
    <row r="27" spans="1:17" ht="15" x14ac:dyDescent="0.25">
      <c r="A27" s="40"/>
      <c r="B27" s="42" t="s">
        <v>75</v>
      </c>
      <c r="C27" s="45">
        <v>979.94</v>
      </c>
      <c r="D27" s="45">
        <v>977.99</v>
      </c>
      <c r="E27" s="45">
        <v>988.08</v>
      </c>
      <c r="F27" s="45">
        <v>1059</v>
      </c>
      <c r="G27" s="45">
        <v>969.8</v>
      </c>
      <c r="H27" s="45">
        <v>1026.57</v>
      </c>
      <c r="I27" s="45">
        <v>1127.17</v>
      </c>
      <c r="J27" s="45">
        <v>861.23</v>
      </c>
      <c r="K27" s="45">
        <v>803.28</v>
      </c>
      <c r="L27" s="45">
        <v>807.14</v>
      </c>
      <c r="M27" s="45">
        <v>903.54</v>
      </c>
      <c r="N27" s="45">
        <v>1131.83</v>
      </c>
      <c r="O27" s="45"/>
      <c r="P27" s="45"/>
      <c r="Q27" s="76"/>
    </row>
    <row r="28" spans="1:17" ht="15" x14ac:dyDescent="0.25">
      <c r="A28" s="40"/>
      <c r="B28" s="42" t="s">
        <v>76</v>
      </c>
      <c r="C28" s="45">
        <v>228.91</v>
      </c>
      <c r="D28" s="45">
        <v>965.21999999999991</v>
      </c>
      <c r="E28" s="45">
        <v>1500.55</v>
      </c>
      <c r="F28" s="45">
        <v>-887.41000000000031</v>
      </c>
      <c r="G28" s="45">
        <v>196.8</v>
      </c>
      <c r="H28" s="45">
        <v>559.03</v>
      </c>
      <c r="I28" s="45">
        <v>57.080000000000034</v>
      </c>
      <c r="J28" s="45">
        <v>460.44</v>
      </c>
      <c r="K28" s="45">
        <v>54803.15</v>
      </c>
      <c r="L28" s="45">
        <v>-7192.1699999999983</v>
      </c>
      <c r="M28" s="45">
        <v>-47667.73</v>
      </c>
      <c r="N28" s="45">
        <v>-43.94</v>
      </c>
      <c r="O28" s="45"/>
      <c r="P28" s="45"/>
      <c r="Q28" s="76"/>
    </row>
    <row r="29" spans="1:17" ht="15" x14ac:dyDescent="0.25">
      <c r="A29" s="40"/>
      <c r="B29" s="40" t="s">
        <v>81</v>
      </c>
      <c r="C29" s="43">
        <v>64093.48000000001</v>
      </c>
      <c r="D29" s="43">
        <v>80920.13</v>
      </c>
      <c r="E29" s="43">
        <v>75214.710000000006</v>
      </c>
      <c r="F29" s="43">
        <v>75141.759999999995</v>
      </c>
      <c r="G29" s="43">
        <v>84441.200000000012</v>
      </c>
      <c r="H29" s="43">
        <v>85100.080000000016</v>
      </c>
      <c r="I29" s="43">
        <v>87959.290000000008</v>
      </c>
      <c r="J29" s="43">
        <v>76662.66</v>
      </c>
      <c r="K29" s="43">
        <v>85863.540000000008</v>
      </c>
      <c r="L29" s="43">
        <v>78770.010000000009</v>
      </c>
      <c r="M29" s="43">
        <v>86670.35</v>
      </c>
      <c r="N29" s="43">
        <v>86465.170000000013</v>
      </c>
      <c r="O29" s="72"/>
      <c r="P29" s="72"/>
      <c r="Q29" s="73">
        <f>SUM(C29:N29)</f>
        <v>967302.38000000012</v>
      </c>
    </row>
    <row r="30" spans="1:17" ht="15" x14ac:dyDescent="0.25">
      <c r="A30" s="40"/>
      <c r="Q30" s="74"/>
    </row>
    <row r="31" spans="1:17" ht="15" x14ac:dyDescent="0.25">
      <c r="A31" s="40"/>
      <c r="C31" s="70"/>
      <c r="D31" s="70"/>
      <c r="E31" s="70"/>
      <c r="F31" s="70"/>
      <c r="G31" s="70"/>
      <c r="H31" s="70"/>
      <c r="I31" s="70"/>
      <c r="J31" s="70"/>
      <c r="K31" s="70"/>
      <c r="L31" s="70"/>
      <c r="M31" s="70"/>
      <c r="N31" s="70"/>
      <c r="O31" s="70"/>
      <c r="P31" s="70"/>
      <c r="Q31" s="75"/>
    </row>
    <row r="32" spans="1:17" ht="15" x14ac:dyDescent="0.25">
      <c r="A32" s="40" t="s">
        <v>79</v>
      </c>
      <c r="C32" s="71" t="s">
        <v>19</v>
      </c>
      <c r="D32" s="71" t="s">
        <v>20</v>
      </c>
      <c r="E32" s="71" t="s">
        <v>21</v>
      </c>
      <c r="F32" s="71" t="s">
        <v>22</v>
      </c>
      <c r="G32" s="71" t="s">
        <v>23</v>
      </c>
      <c r="H32" s="71" t="s">
        <v>24</v>
      </c>
      <c r="I32" s="71" t="s">
        <v>25</v>
      </c>
      <c r="J32" s="71" t="s">
        <v>26</v>
      </c>
      <c r="K32" s="71" t="s">
        <v>27</v>
      </c>
      <c r="L32" s="71" t="s">
        <v>28</v>
      </c>
      <c r="M32" s="71" t="s">
        <v>29</v>
      </c>
      <c r="N32" s="71" t="s">
        <v>30</v>
      </c>
      <c r="O32" s="71"/>
      <c r="P32" s="71"/>
      <c r="Q32" s="75"/>
    </row>
    <row r="33" spans="1:17" ht="15" x14ac:dyDescent="0.25">
      <c r="A33" s="40"/>
      <c r="B33" s="42" t="s">
        <v>68</v>
      </c>
      <c r="C33" s="45"/>
      <c r="D33" s="45"/>
      <c r="E33" s="45"/>
      <c r="F33" s="45"/>
      <c r="G33" s="45"/>
      <c r="H33" s="45">
        <v>1345.06</v>
      </c>
      <c r="I33" s="45"/>
      <c r="J33" s="45">
        <v>1502.5</v>
      </c>
      <c r="K33" s="45"/>
      <c r="L33" s="45">
        <v>1653.45</v>
      </c>
      <c r="M33" s="45"/>
      <c r="N33" s="45"/>
      <c r="O33" s="45"/>
      <c r="P33" s="45"/>
      <c r="Q33" s="76"/>
    </row>
    <row r="34" spans="1:17" ht="15" x14ac:dyDescent="0.25">
      <c r="A34" s="40"/>
      <c r="B34" s="42" t="s">
        <v>69</v>
      </c>
      <c r="C34" s="45">
        <v>6817.32</v>
      </c>
      <c r="D34" s="45">
        <v>9391.510000000002</v>
      </c>
      <c r="E34" s="45">
        <v>6165.96</v>
      </c>
      <c r="F34" s="45">
        <v>2013.37</v>
      </c>
      <c r="G34" s="45">
        <v>3924.68</v>
      </c>
      <c r="H34" s="45">
        <v>3960.3899999999994</v>
      </c>
      <c r="I34" s="45">
        <v>4643.45</v>
      </c>
      <c r="J34" s="45">
        <v>4583.4400000000005</v>
      </c>
      <c r="K34" s="45">
        <v>6206.6099999999988</v>
      </c>
      <c r="L34" s="45">
        <v>4226.78</v>
      </c>
      <c r="M34" s="45">
        <v>6942.4699999999993</v>
      </c>
      <c r="N34" s="45">
        <v>5943.9500000000007</v>
      </c>
      <c r="O34" s="45"/>
      <c r="P34" s="45"/>
      <c r="Q34" s="76"/>
    </row>
    <row r="35" spans="1:17" ht="15" x14ac:dyDescent="0.25">
      <c r="A35" s="40"/>
      <c r="B35" s="42" t="s">
        <v>70</v>
      </c>
      <c r="C35" s="45">
        <v>50954.65</v>
      </c>
      <c r="D35" s="45">
        <v>1007.1</v>
      </c>
      <c r="E35" s="45">
        <v>113924.65</v>
      </c>
      <c r="F35" s="45">
        <v>1019.93</v>
      </c>
      <c r="G35" s="45">
        <v>138738.74000000002</v>
      </c>
      <c r="H35" s="45">
        <v>74913.87000000001</v>
      </c>
      <c r="I35" s="45">
        <v>1093.1100000000001</v>
      </c>
      <c r="J35" s="45">
        <v>144715.10999999999</v>
      </c>
      <c r="K35" s="45">
        <v>1316.08</v>
      </c>
      <c r="L35" s="45">
        <v>124582.08</v>
      </c>
      <c r="M35" s="45">
        <v>60352.630000000005</v>
      </c>
      <c r="N35" s="45">
        <v>61676.290000000008</v>
      </c>
      <c r="O35" s="45"/>
      <c r="P35" s="45"/>
      <c r="Q35" s="76"/>
    </row>
    <row r="36" spans="1:17" ht="15" x14ac:dyDescent="0.25">
      <c r="A36" s="40"/>
      <c r="B36" s="42" t="s">
        <v>71</v>
      </c>
      <c r="C36" s="45">
        <v>709.8</v>
      </c>
      <c r="D36" s="45">
        <v>788.92</v>
      </c>
      <c r="E36" s="45">
        <v>1231.1599999999999</v>
      </c>
      <c r="F36" s="45">
        <v>875.2</v>
      </c>
      <c r="G36" s="45">
        <v>574.4</v>
      </c>
      <c r="H36" s="45">
        <v>1451.32</v>
      </c>
      <c r="I36" s="45">
        <v>942.16000000000008</v>
      </c>
      <c r="J36" s="45">
        <v>460.7700000000001</v>
      </c>
      <c r="K36" s="45">
        <v>512.69000000000005</v>
      </c>
      <c r="L36" s="45">
        <v>412.55999999999995</v>
      </c>
      <c r="M36" s="45">
        <v>630.95000000000005</v>
      </c>
      <c r="N36" s="45">
        <v>1073.1600000000001</v>
      </c>
      <c r="O36" s="45"/>
      <c r="P36" s="45"/>
      <c r="Q36" s="76"/>
    </row>
    <row r="37" spans="1:17" ht="15" x14ac:dyDescent="0.25">
      <c r="A37" s="40"/>
      <c r="B37" s="42" t="s">
        <v>72</v>
      </c>
      <c r="C37" s="45">
        <v>2155.06</v>
      </c>
      <c r="D37" s="45">
        <v>2239.02</v>
      </c>
      <c r="E37" s="45">
        <v>1577.97</v>
      </c>
      <c r="F37" s="45">
        <v>1885.02</v>
      </c>
      <c r="G37" s="45">
        <v>1269.2</v>
      </c>
      <c r="H37" s="45">
        <v>1821.48</v>
      </c>
      <c r="I37" s="45">
        <v>1026.68</v>
      </c>
      <c r="J37" s="45">
        <v>772.1</v>
      </c>
      <c r="K37" s="45">
        <v>690.55</v>
      </c>
      <c r="L37" s="45">
        <v>665.43</v>
      </c>
      <c r="M37" s="45">
        <v>259.61</v>
      </c>
      <c r="N37" s="45">
        <v>289.86</v>
      </c>
      <c r="O37" s="45"/>
      <c r="P37" s="45"/>
      <c r="Q37" s="76"/>
    </row>
    <row r="38" spans="1:17" ht="15" x14ac:dyDescent="0.25">
      <c r="A38" s="40"/>
      <c r="B38" s="42" t="s">
        <v>73</v>
      </c>
      <c r="C38" s="45">
        <v>16070</v>
      </c>
      <c r="D38" s="45">
        <v>19167.45</v>
      </c>
      <c r="E38" s="45">
        <v>18296.719999999998</v>
      </c>
      <c r="F38" s="45">
        <v>17113.29</v>
      </c>
      <c r="G38" s="45">
        <v>18642.329999999998</v>
      </c>
      <c r="H38" s="45">
        <v>16713.95</v>
      </c>
      <c r="I38" s="45">
        <v>19269.68</v>
      </c>
      <c r="J38" s="45">
        <v>18491.59</v>
      </c>
      <c r="K38" s="45">
        <v>18896.599999999999</v>
      </c>
      <c r="L38" s="45">
        <v>15133.650000000001</v>
      </c>
      <c r="M38" s="45">
        <v>17833.7</v>
      </c>
      <c r="N38" s="45">
        <v>16862.16</v>
      </c>
      <c r="O38" s="45"/>
      <c r="P38" s="45"/>
      <c r="Q38" s="76"/>
    </row>
    <row r="39" spans="1:17" ht="15" x14ac:dyDescent="0.25">
      <c r="A39" s="40"/>
      <c r="B39" s="42" t="s">
        <v>74</v>
      </c>
      <c r="C39" s="45">
        <v>2676.59</v>
      </c>
      <c r="D39" s="45">
        <v>2859.47</v>
      </c>
      <c r="E39" s="45">
        <v>2722.37</v>
      </c>
      <c r="F39" s="45">
        <v>2500.5500000000002</v>
      </c>
      <c r="G39" s="45">
        <v>2487.4899999999998</v>
      </c>
      <c r="H39" s="45">
        <v>2247.2399999999998</v>
      </c>
      <c r="I39" s="45">
        <v>2388.17</v>
      </c>
      <c r="J39" s="45">
        <v>2345.25</v>
      </c>
      <c r="K39" s="45">
        <v>2609.6299999999997</v>
      </c>
      <c r="L39" s="45">
        <v>2370.37</v>
      </c>
      <c r="M39" s="45">
        <v>2478.85</v>
      </c>
      <c r="N39" s="45">
        <v>2544.12</v>
      </c>
      <c r="O39" s="45"/>
      <c r="P39" s="45"/>
      <c r="Q39" s="76"/>
    </row>
    <row r="40" spans="1:17" ht="15" x14ac:dyDescent="0.25">
      <c r="A40" s="40"/>
      <c r="B40" s="42" t="s">
        <v>75</v>
      </c>
      <c r="C40" s="45">
        <v>933.17</v>
      </c>
      <c r="D40" s="45">
        <v>1055.31</v>
      </c>
      <c r="E40" s="45">
        <v>968.89</v>
      </c>
      <c r="F40" s="45">
        <v>1136.4099999999999</v>
      </c>
      <c r="G40" s="45">
        <v>988.82</v>
      </c>
      <c r="H40" s="45">
        <v>1001.47</v>
      </c>
      <c r="I40" s="45">
        <v>1114.95</v>
      </c>
      <c r="J40" s="45">
        <v>1031.76</v>
      </c>
      <c r="K40" s="45">
        <v>984.17</v>
      </c>
      <c r="L40" s="45">
        <v>882.18000000000006</v>
      </c>
      <c r="M40" s="45">
        <v>927.13</v>
      </c>
      <c r="N40" s="45">
        <v>974.61</v>
      </c>
      <c r="O40" s="45"/>
      <c r="P40" s="45"/>
      <c r="Q40" s="76"/>
    </row>
    <row r="41" spans="1:17" ht="15" x14ac:dyDescent="0.25">
      <c r="A41" s="40"/>
      <c r="B41" s="42" t="s">
        <v>76</v>
      </c>
      <c r="C41" s="45">
        <v>2887.84</v>
      </c>
      <c r="D41" s="45">
        <v>49486.21</v>
      </c>
      <c r="E41" s="45">
        <v>-52673.57</v>
      </c>
      <c r="F41" s="45">
        <v>65707.600000000006</v>
      </c>
      <c r="G41" s="45">
        <v>-65856.51999999999</v>
      </c>
      <c r="H41" s="45">
        <v>319.04000000000002</v>
      </c>
      <c r="I41" s="45">
        <v>70126.62</v>
      </c>
      <c r="J41" s="45">
        <v>-69143.39</v>
      </c>
      <c r="K41" s="45">
        <v>59065.509999999995</v>
      </c>
      <c r="L41" s="45">
        <v>-60524.02</v>
      </c>
      <c r="M41" s="45">
        <v>-271.95</v>
      </c>
      <c r="N41" s="45">
        <v>297.06</v>
      </c>
      <c r="O41" s="45"/>
      <c r="P41" s="45"/>
      <c r="Q41" s="76"/>
    </row>
    <row r="42" spans="1:17" ht="15" x14ac:dyDescent="0.25">
      <c r="A42" s="40"/>
      <c r="B42" s="40" t="s">
        <v>81</v>
      </c>
      <c r="C42" s="43">
        <v>83204.429999999993</v>
      </c>
      <c r="D42" s="43">
        <v>85994.989999999991</v>
      </c>
      <c r="E42" s="43">
        <v>92214.15</v>
      </c>
      <c r="F42" s="43">
        <v>92251.37000000001</v>
      </c>
      <c r="G42" s="43">
        <v>100769.14000000001</v>
      </c>
      <c r="H42" s="43">
        <v>103773.82</v>
      </c>
      <c r="I42" s="43">
        <v>100604.81999999999</v>
      </c>
      <c r="J42" s="43">
        <v>104759.12999999999</v>
      </c>
      <c r="K42" s="43">
        <v>90281.84</v>
      </c>
      <c r="L42" s="43">
        <v>89402.479999999981</v>
      </c>
      <c r="M42" s="43">
        <v>89153.390000000014</v>
      </c>
      <c r="N42" s="43">
        <v>89661.21</v>
      </c>
      <c r="O42" s="43"/>
      <c r="P42" s="43"/>
      <c r="Q42" s="77">
        <f>SUM(C42:N42)</f>
        <v>1122070.77</v>
      </c>
    </row>
  </sheetData>
  <pageMargins left="0.7" right="0.7" top="0.75" bottom="0.75" header="0.3" footer="0.3"/>
  <pageSetup scale="51" orientation="landscape" horizontalDpi="4294967293" verticalDpi="4294967293" r:id="rId1"/>
  <headerFooter>
    <oddHeader>&amp;R&amp;12CASE NO. 2018-00281
ATTACHMENT 1
TO AG DR NO. 2-12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Budgeted FY19</vt:lpstr>
      <vt:lpstr>Actuals</vt:lpstr>
      <vt:lpstr>FY16-FY18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Rhonda Beth Brown</dc:creator>
  <cp:lastModifiedBy>Eric J Wilen</cp:lastModifiedBy>
  <cp:lastPrinted>2019-01-10T02:46:08Z</cp:lastPrinted>
  <dcterms:created xsi:type="dcterms:W3CDTF">2017-10-16T15:40:39Z</dcterms:created>
  <dcterms:modified xsi:type="dcterms:W3CDTF">2019-01-10T02:46:11Z</dcterms:modified>
</cp:coreProperties>
</file>