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Discovery\Kentucky\2018-00281 (2018 Kentucky Rate Case)\AG Set 1 Attachments\"/>
    </mc:Choice>
  </mc:AlternateContent>
  <bookViews>
    <workbookView xWindow="0" yWindow="0" windowWidth="28800" windowHeight="12435"/>
  </bookViews>
  <sheets>
    <sheet name="AG 1-33 Part B" sheetId="1" r:id="rId1"/>
    <sheet name="AG 1-33 Part C" sheetId="2" r:id="rId2"/>
  </sheets>
  <definedNames>
    <definedName name="_xlnm.Print_Area" localSheetId="0">'AG 1-33 Part B'!$A$1:$F$30</definedName>
    <definedName name="_xlnm.Print_Area" localSheetId="1">'AG 1-33 Part C'!$A$1:$F$29</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20" i="1"/>
  <c r="B28" i="2" l="1"/>
  <c r="C28" i="2"/>
  <c r="E27" i="2"/>
  <c r="D27"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E27" i="1"/>
  <c r="D27" i="1"/>
  <c r="D26" i="1"/>
  <c r="D25" i="1"/>
  <c r="D24" i="1"/>
  <c r="D23" i="1"/>
  <c r="D22" i="1"/>
  <c r="D21" i="1"/>
  <c r="D20" i="1"/>
  <c r="D19" i="1"/>
  <c r="D18" i="1"/>
  <c r="D17" i="1"/>
  <c r="D16" i="1"/>
  <c r="D15" i="1"/>
  <c r="D14" i="1"/>
  <c r="D13" i="1"/>
  <c r="D12" i="1"/>
  <c r="D11" i="1"/>
  <c r="D10" i="1"/>
  <c r="E25" i="1"/>
  <c r="E24" i="1"/>
  <c r="E23" i="1"/>
  <c r="E22" i="1"/>
  <c r="E21" i="1"/>
  <c r="E19" i="1"/>
  <c r="E18" i="1"/>
  <c r="E17" i="1"/>
  <c r="E16" i="1"/>
  <c r="E15" i="1"/>
  <c r="E14" i="1"/>
  <c r="E13" i="1"/>
  <c r="E12" i="1"/>
  <c r="E11" i="1"/>
  <c r="E10" i="1"/>
  <c r="C28" i="1"/>
  <c r="B28" i="1"/>
  <c r="E28" i="1" s="1"/>
  <c r="E28" i="2" l="1"/>
  <c r="D28" i="1"/>
  <c r="D28" i="2"/>
</calcChain>
</file>

<file path=xl/sharedStrings.xml><?xml version="1.0" encoding="utf-8"?>
<sst xmlns="http://schemas.openxmlformats.org/spreadsheetml/2006/main" count="102" uniqueCount="52">
  <si>
    <t>Labor</t>
  </si>
  <si>
    <t>Benefits</t>
  </si>
  <si>
    <t>Materials &amp; Supplies</t>
  </si>
  <si>
    <t>Vehicles &amp; Equip</t>
  </si>
  <si>
    <t>Print &amp; Postages</t>
  </si>
  <si>
    <t>Insurance</t>
  </si>
  <si>
    <t>Marketing</t>
  </si>
  <si>
    <t>Employee Welfare</t>
  </si>
  <si>
    <t>Information Technologies</t>
  </si>
  <si>
    <t>Rent, Maint., &amp; Utilities</t>
  </si>
  <si>
    <t>Directors &amp; Shareholders &amp;PR</t>
  </si>
  <si>
    <t>Telecom</t>
  </si>
  <si>
    <t>Travel &amp; Entertainment</t>
  </si>
  <si>
    <t>Training</t>
  </si>
  <si>
    <t>Outside Services</t>
  </si>
  <si>
    <t>Provision for Bad Debt</t>
  </si>
  <si>
    <t>Miscellaneous</t>
  </si>
  <si>
    <t>Atmos Energy Corporation</t>
  </si>
  <si>
    <t>Total O&amp;M Expenses Before Allocations</t>
  </si>
  <si>
    <t>Dues &amp; Membership Fees</t>
  </si>
  <si>
    <t xml:space="preserve">Test </t>
  </si>
  <si>
    <t>Year</t>
  </si>
  <si>
    <t>Actuals</t>
  </si>
  <si>
    <t>Difference</t>
  </si>
  <si>
    <t>Explanation</t>
  </si>
  <si>
    <t>Base</t>
  </si>
  <si>
    <t>N/A</t>
  </si>
  <si>
    <t xml:space="preserve">Shared Services </t>
  </si>
  <si>
    <t>Variance percentage immaterial.</t>
  </si>
  <si>
    <t>Variance dollars immaterial.</t>
  </si>
  <si>
    <t>Unallocated</t>
  </si>
  <si>
    <t>General Office (Div 002)</t>
  </si>
  <si>
    <t>Case No. 2018-00281</t>
  </si>
  <si>
    <t>AG 1 - 33 Part B</t>
  </si>
  <si>
    <t>AG 1 - 33 Part C</t>
  </si>
  <si>
    <t>FY 2018</t>
  </si>
  <si>
    <t xml:space="preserve">Test year labor based on FY19 budget and projected merit increase of 3% in Oct-19. </t>
  </si>
  <si>
    <t>Higher test year due to budgeted increase in vehicle lease payments.</t>
  </si>
  <si>
    <t>The test year is based on FY19 budget.  Software maintenance for Shared Services is budgeted almost entirely in Div 002 but there is software maintenance amortization charged to Div 012.  This results in Div 002 showing an increase and Div 012 showing a decrease.</t>
  </si>
  <si>
    <t>Test year labor based on FY19 budget and projected merit increase of 3% in Oct-19.</t>
  </si>
  <si>
    <t>Higher test year due to budgeted increase for medical and dental costs.</t>
  </si>
  <si>
    <t>Lower test year due to budgeted decrease in incentive compensation and SERP.</t>
  </si>
  <si>
    <t>Higher test year due to budgeted increase for rent expense.</t>
  </si>
  <si>
    <t>Higher test year due to budgeted increase in office supplies.</t>
  </si>
  <si>
    <t>Higher test year due to budgeted increase in outside director retirement expense, board expenses and company web site costs.</t>
  </si>
  <si>
    <t>Higher test year due to budgeted increase in membership fees.</t>
  </si>
  <si>
    <t>Higher test year due to budgeted increase for print, postage and delivery services.</t>
  </si>
  <si>
    <t>Higher budgeted travel and entertainment charges for test year.</t>
  </si>
  <si>
    <t>Higher test year due to budgeted increase for technical and job skills training.</t>
  </si>
  <si>
    <t>The test year is based on FY19 budget.  Several telecom items, such as monthly line and service charges, maintenance and repair, and WAN/LAN internet services are budgeted in Div 002 but actuals are recorded in Div 012 which includes our call center.  This results in Div 002 showing an increase and Div 012 showing a decrease.</t>
  </si>
  <si>
    <t>The Fiscal 2018 period includes O&amp;M charges related to our planned Northwest Dallas outage in March 2018.  These charges were recorded in Cost Center 1903 and not charged to any business unit, including Kentucky.  The overall Miscellaneous line is negative due to all Shard Services capitalized overhead being included in this line which is a credit to O&amp;M expense and a debit to CWIP.</t>
  </si>
  <si>
    <t>The base period includes O&amp;M charges related to our planned Northwest Dallas outage in March 2018.  These charges were recorded in Cost Center 1903 and not charged to any business unit, including Kentucky.  The overall Miscellaneous line is negative due to all Shard Services capitalized overhead being included in this line which is a credit to O&amp;M expense and a debit to CWIP.</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</si>
</sst>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General;;"/>
    <numFmt numFmtId="167" formatCode="0.00_)"/>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8"/>
      <color indexed="62"/>
      <name val="Arial"/>
      <family val="2"/>
    </font>
    <font>
      <b/>
      <sz val="14"/>
      <color indexed="10"/>
      <name val="Arial"/>
      <family val="2"/>
    </font>
    <font>
      <b/>
      <sz val="10"/>
      <name val="Arial"/>
      <family val="2"/>
    </font>
    <font>
      <sz val="9"/>
      <name val="Times New Roman"/>
      <family val="1"/>
    </font>
    <font>
      <sz val="10"/>
      <color indexed="18"/>
      <name val="Arial"/>
      <family val="2"/>
    </font>
    <font>
      <sz val="12"/>
      <name val="Tms Rmn"/>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12"/>
      <name val="Tms Rmn"/>
    </font>
    <font>
      <b/>
      <sz val="22"/>
      <color indexed="16"/>
      <name val="Arial"/>
      <family val="2"/>
    </font>
    <font>
      <sz val="7"/>
      <name val="Small Fonts"/>
      <family val="2"/>
    </font>
    <font>
      <sz val="12"/>
      <color indexed="62"/>
      <name val="Arial"/>
      <family val="2"/>
    </font>
    <font>
      <sz val="10"/>
      <color indexed="8"/>
      <name val="Arial"/>
      <family val="2"/>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6"/>
      <color indexed="16"/>
      <name val="Arial"/>
      <family val="2"/>
    </font>
    <font>
      <sz val="12"/>
      <color indexed="13"/>
      <name val="Tms Rmn"/>
    </font>
    <font>
      <b/>
      <sz val="18"/>
      <name val="Palatino"/>
    </font>
    <font>
      <sz val="8"/>
      <color indexed="12"/>
      <name val="Arial"/>
      <family val="2"/>
    </font>
    <font>
      <sz val="12"/>
      <name val="新細明體"/>
      <family val="1"/>
      <charset val="136"/>
    </font>
    <font>
      <sz val="12"/>
      <name val="Helvetica-Narrow"/>
      <family val="2"/>
    </font>
    <font>
      <sz val="12"/>
      <name val="Times New Roman"/>
      <family val="1"/>
    </font>
    <font>
      <b/>
      <i/>
      <sz val="16"/>
      <name val="Helv"/>
    </font>
    <font>
      <b/>
      <i/>
      <sz val="10"/>
      <color indexed="8"/>
      <name val="Arial"/>
      <family val="2"/>
    </font>
    <font>
      <b/>
      <sz val="11"/>
      <color indexed="21"/>
      <name val="Arial"/>
      <family val="2"/>
    </font>
    <font>
      <b/>
      <sz val="22"/>
      <color indexed="21"/>
      <name val="Times New Roman"/>
      <family val="1"/>
    </font>
    <font>
      <sz val="11"/>
      <color rgb="FF000000"/>
      <name val="Calibri"/>
      <family val="2"/>
    </font>
    <font>
      <sz val="11"/>
      <color indexed="8"/>
      <name val="Calibri"/>
      <family val="2"/>
      <scheme val="minor"/>
    </font>
    <fon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s>
  <borders count="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double">
        <color indexed="8"/>
      </top>
      <bottom style="thin">
        <color indexed="8"/>
      </bottom>
      <diagonal/>
    </border>
    <border>
      <left/>
      <right/>
      <top/>
      <bottom style="thin">
        <color indexed="64"/>
      </bottom>
      <diagonal/>
    </border>
  </borders>
  <cellStyleXfs count="11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8" fillId="0" borderId="0" applyFont="0" applyFill="0" applyBorder="0" applyAlignment="0" applyProtection="0"/>
    <xf numFmtId="43" fontId="8" fillId="0" borderId="0" applyFont="0" applyFill="0" applyBorder="0" applyAlignment="0" applyProtection="0"/>
    <xf numFmtId="0" fontId="7" fillId="3" borderId="3">
      <alignment horizontal="center" vertical="center"/>
    </xf>
    <xf numFmtId="3" fontId="9" fillId="4" borderId="0" applyBorder="0">
      <alignment horizontal="right"/>
      <protection locked="0"/>
    </xf>
    <xf numFmtId="0" fontId="10" fillId="0" borderId="0" applyNumberFormat="0" applyFill="0" applyBorder="0" applyAlignment="0" applyProtection="0"/>
    <xf numFmtId="0" fontId="11" fillId="0" borderId="0">
      <alignment horizontal="left" vertical="center" indent="1"/>
    </xf>
    <xf numFmtId="8" fontId="12" fillId="0" borderId="4">
      <protection locked="0"/>
    </xf>
    <xf numFmtId="0" fontId="10" fillId="0" borderId="0"/>
    <xf numFmtId="0" fontId="10" fillId="0" borderId="5"/>
    <xf numFmtId="6" fontId="13" fillId="0" borderId="0">
      <protection locked="0"/>
    </xf>
    <xf numFmtId="0" fontId="14" fillId="0" borderId="0" applyNumberFormat="0">
      <protection locked="0"/>
    </xf>
    <xf numFmtId="165" fontId="7" fillId="5" borderId="0" applyFill="0" applyBorder="0" applyProtection="0"/>
    <xf numFmtId="0" fontId="3" fillId="0" borderId="0">
      <protection locked="0"/>
    </xf>
    <xf numFmtId="38" fontId="14" fillId="2" borderId="0" applyNumberFormat="0" applyBorder="0" applyAlignment="0" applyProtection="0"/>
    <xf numFmtId="0" fontId="15" fillId="0" borderId="0" applyNumberFormat="0" applyFill="0" applyBorder="0" applyAlignment="0" applyProtection="0"/>
    <xf numFmtId="0" fontId="16" fillId="0" borderId="2" applyNumberFormat="0" applyAlignment="0" applyProtection="0">
      <alignment horizontal="left" vertical="center"/>
    </xf>
    <xf numFmtId="0" fontId="16" fillId="0" borderId="1">
      <alignment horizontal="left" vertical="center"/>
    </xf>
    <xf numFmtId="0" fontId="17" fillId="0" borderId="0">
      <alignment horizontal="center"/>
    </xf>
    <xf numFmtId="0" fontId="3" fillId="0" borderId="0">
      <protection locked="0"/>
    </xf>
    <xf numFmtId="0" fontId="3" fillId="0" borderId="0">
      <protection locked="0"/>
    </xf>
    <xf numFmtId="0" fontId="18" fillId="0" borderId="6" applyNumberFormat="0" applyFill="0" applyAlignment="0" applyProtection="0"/>
    <xf numFmtId="10" fontId="14" fillId="6" borderId="7" applyNumberFormat="0" applyBorder="0" applyAlignment="0" applyProtection="0"/>
    <xf numFmtId="0" fontId="19" fillId="7" borderId="5"/>
    <xf numFmtId="0" fontId="20" fillId="0" borderId="0" applyNumberFormat="0">
      <alignment horizontal="left"/>
    </xf>
    <xf numFmtId="37" fontId="21" fillId="0" borderId="0"/>
    <xf numFmtId="3" fontId="14" fillId="2" borderId="0" applyNumberForma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 fillId="0" borderId="0"/>
    <xf numFmtId="43" fontId="22" fillId="0" borderId="0"/>
    <xf numFmtId="4" fontId="23" fillId="8" borderId="0">
      <alignment horizontal="right"/>
    </xf>
    <xf numFmtId="0" fontId="24" fillId="8" borderId="0">
      <alignment horizontal="right"/>
    </xf>
    <xf numFmtId="0" fontId="25" fillId="8" borderId="8"/>
    <xf numFmtId="0" fontId="25" fillId="0" borderId="0" applyBorder="0">
      <alignment horizontal="centerContinuous"/>
    </xf>
    <xf numFmtId="0" fontId="26" fillId="0" borderId="0" applyBorder="0">
      <alignment horizontal="centerContinuous"/>
    </xf>
    <xf numFmtId="10" fontId="3" fillId="0" borderId="0" applyFont="0" applyFill="0" applyBorder="0" applyAlignment="0" applyProtection="0"/>
    <xf numFmtId="0" fontId="27" fillId="0" borderId="0" applyNumberFormat="0" applyFont="0" applyFill="0" applyBorder="0" applyAlignment="0" applyProtection="0">
      <alignment horizontal="left"/>
    </xf>
    <xf numFmtId="0" fontId="10" fillId="0" borderId="0"/>
    <xf numFmtId="0" fontId="28" fillId="0" borderId="0" applyNumberFormat="0">
      <alignment horizontal="left"/>
    </xf>
    <xf numFmtId="0" fontId="10" fillId="0" borderId="5"/>
    <xf numFmtId="0" fontId="29" fillId="9" borderId="0"/>
    <xf numFmtId="166" fontId="30" fillId="0" borderId="0">
      <alignment horizontal="center"/>
    </xf>
    <xf numFmtId="0" fontId="19" fillId="0" borderId="9"/>
    <xf numFmtId="0" fontId="19" fillId="0" borderId="5"/>
    <xf numFmtId="37" fontId="14" fillId="10" borderId="0" applyNumberFormat="0" applyBorder="0" applyAlignment="0" applyProtection="0"/>
    <xf numFmtId="37" fontId="14" fillId="0" borderId="0"/>
    <xf numFmtId="3" fontId="31" fillId="0" borderId="6" applyProtection="0"/>
    <xf numFmtId="0" fontId="32" fillId="0" borderId="0"/>
    <xf numFmtId="0" fontId="1" fillId="0" borderId="0"/>
    <xf numFmtId="0" fontId="1"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37" fontId="33" fillId="0" borderId="0" applyProtection="0"/>
    <xf numFmtId="43" fontId="34" fillId="0" borderId="0" applyFont="0" applyFill="0" applyBorder="0" applyAlignment="0" applyProtection="0"/>
    <xf numFmtId="44" fontId="34" fillId="0" borderId="0" applyFont="0" applyFill="0" applyBorder="0" applyAlignment="0" applyProtection="0"/>
    <xf numFmtId="167" fontId="35" fillId="0" borderId="0"/>
    <xf numFmtId="40" fontId="23" fillId="8" borderId="0">
      <alignment horizontal="right"/>
    </xf>
    <xf numFmtId="0" fontId="36" fillId="6" borderId="0">
      <alignment horizontal="center"/>
    </xf>
    <xf numFmtId="0" fontId="37" fillId="0" borderId="0" applyBorder="0">
      <alignment horizontal="centerContinuous"/>
    </xf>
    <xf numFmtId="0" fontId="38" fillId="0" borderId="0" applyBorder="0">
      <alignment horizontal="centerContinuous"/>
    </xf>
    <xf numFmtId="9" fontId="34"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37" fontId="33" fillId="0" borderId="0" applyProtection="0"/>
    <xf numFmtId="0" fontId="1" fillId="0" borderId="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3" fillId="0" borderId="0"/>
    <xf numFmtId="0" fontId="1" fillId="0" borderId="0"/>
    <xf numFmtId="0" fontId="3" fillId="0" borderId="0"/>
    <xf numFmtId="9" fontId="34" fillId="0" borderId="0" applyFont="0" applyFill="0" applyBorder="0" applyAlignment="0" applyProtection="0"/>
    <xf numFmtId="37" fontId="33" fillId="0" borderId="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37" fontId="33" fillId="0" borderId="0" applyProtection="0"/>
    <xf numFmtId="0" fontId="3" fillId="0" borderId="0"/>
    <xf numFmtId="0" fontId="1" fillId="0" borderId="0"/>
    <xf numFmtId="0" fontId="1" fillId="0" borderId="0"/>
    <xf numFmtId="0" fontId="39" fillId="0" borderId="0" applyNumberFormat="0" applyBorder="0" applyAlignment="0"/>
    <xf numFmtId="0" fontId="39" fillId="0" borderId="0" applyNumberFormat="0" applyBorder="0" applyAlignment="0"/>
    <xf numFmtId="44" fontId="3" fillId="0" borderId="0" applyFont="0" applyFill="0" applyBorder="0" applyAlignment="0" applyProtection="0"/>
    <xf numFmtId="0" fontId="40" fillId="0" borderId="0"/>
    <xf numFmtId="0" fontId="40" fillId="0" borderId="0"/>
    <xf numFmtId="0" fontId="4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31">
    <xf numFmtId="0" fontId="0" fillId="0" borderId="0" xfId="0"/>
    <xf numFmtId="0" fontId="4" fillId="0" borderId="0" xfId="3" applyFill="1" applyBorder="1" applyAlignment="1">
      <alignment horizontal="centerContinuous"/>
    </xf>
    <xf numFmtId="0" fontId="0" fillId="0" borderId="0" xfId="0" applyFill="1" applyBorder="1"/>
    <xf numFmtId="0" fontId="5" fillId="0" borderId="0" xfId="3" applyFont="1" applyFill="1" applyBorder="1" applyAlignment="1">
      <alignment horizontal="centerContinuous"/>
    </xf>
    <xf numFmtId="0" fontId="6" fillId="0" borderId="0" xfId="3" quotePrefix="1" applyFont="1" applyFill="1" applyBorder="1" applyAlignment="1">
      <alignment horizontal="centerContinuous"/>
    </xf>
    <xf numFmtId="0" fontId="3" fillId="0" borderId="0" xfId="3" applyFont="1" applyFill="1" applyBorder="1"/>
    <xf numFmtId="0" fontId="4" fillId="0" borderId="0" xfId="3" quotePrefix="1" applyFill="1" applyBorder="1"/>
    <xf numFmtId="38" fontId="4" fillId="0" borderId="0" xfId="1" applyNumberFormat="1" applyFont="1" applyFill="1" applyBorder="1"/>
    <xf numFmtId="10" fontId="4" fillId="0" borderId="0" xfId="2" applyNumberFormat="1" applyFont="1" applyFill="1" applyBorder="1"/>
    <xf numFmtId="0" fontId="7" fillId="0" borderId="0" xfId="3" quotePrefix="1" applyFont="1" applyFill="1" applyBorder="1"/>
    <xf numFmtId="38" fontId="7" fillId="0" borderId="0" xfId="1" applyNumberFormat="1" applyFont="1" applyFill="1" applyBorder="1"/>
    <xf numFmtId="0" fontId="7" fillId="0" borderId="0" xfId="3" quotePrefix="1" applyFont="1" applyFill="1" applyBorder="1" applyAlignment="1">
      <alignment horizontal="center"/>
    </xf>
    <xf numFmtId="164" fontId="7" fillId="0" borderId="0" xfId="1" quotePrefix="1" applyNumberFormat="1" applyFont="1" applyFill="1" applyBorder="1" applyAlignment="1">
      <alignment horizontal="center"/>
    </xf>
    <xf numFmtId="0" fontId="2" fillId="0" borderId="0" xfId="0" applyFont="1"/>
    <xf numFmtId="10" fontId="7" fillId="0" borderId="0" xfId="2" applyNumberFormat="1" applyFont="1" applyFill="1" applyBorder="1"/>
    <xf numFmtId="10" fontId="4" fillId="0" borderId="0" xfId="2" applyNumberFormat="1" applyFont="1" applyFill="1" applyBorder="1" applyAlignment="1">
      <alignment horizontal="right"/>
    </xf>
    <xf numFmtId="38" fontId="3" fillId="0" borderId="0" xfId="1" applyNumberFormat="1" applyFont="1" applyFill="1" applyBorder="1" applyAlignment="1">
      <alignment wrapText="1"/>
    </xf>
    <xf numFmtId="0" fontId="3" fillId="0" borderId="0" xfId="3" applyFont="1" applyFill="1" applyBorder="1" applyAlignment="1">
      <alignment horizontal="center"/>
    </xf>
    <xf numFmtId="10" fontId="3" fillId="0" borderId="0" xfId="2" applyNumberFormat="1" applyFont="1" applyFill="1" applyBorder="1" applyAlignment="1">
      <alignment horizontal="right"/>
    </xf>
    <xf numFmtId="38" fontId="3" fillId="0" borderId="0" xfId="1" quotePrefix="1" applyNumberFormat="1" applyFont="1" applyFill="1" applyBorder="1" applyAlignment="1">
      <alignment wrapText="1"/>
    </xf>
    <xf numFmtId="41" fontId="3" fillId="0" borderId="0" xfId="8" applyNumberFormat="1" applyFill="1" applyBorder="1"/>
    <xf numFmtId="41" fontId="4" fillId="0" borderId="0" xfId="1" quotePrefix="1" applyNumberFormat="1" applyFont="1" applyFill="1" applyBorder="1"/>
    <xf numFmtId="41" fontId="4" fillId="0" borderId="0" xfId="1" applyNumberFormat="1" applyFont="1" applyFill="1" applyBorder="1"/>
    <xf numFmtId="41" fontId="0" fillId="0" borderId="0" xfId="0" applyNumberFormat="1"/>
    <xf numFmtId="41" fontId="3" fillId="0" borderId="0" xfId="1" applyNumberFormat="1" applyFont="1" applyBorder="1"/>
    <xf numFmtId="41" fontId="7" fillId="0" borderId="0" xfId="1" applyNumberFormat="1" applyFont="1" applyFill="1" applyBorder="1"/>
    <xf numFmtId="41" fontId="3" fillId="0" borderId="0" xfId="8" applyNumberFormat="1" applyFill="1"/>
    <xf numFmtId="0" fontId="41" fillId="0" borderId="0" xfId="0" applyFont="1" applyFill="1" applyAlignment="1">
      <alignment wrapText="1"/>
    </xf>
    <xf numFmtId="0" fontId="4" fillId="0" borderId="10" xfId="3" applyFill="1" applyBorder="1"/>
    <xf numFmtId="164" fontId="7" fillId="0" borderId="10" xfId="1" quotePrefix="1" applyNumberFormat="1" applyFont="1" applyFill="1" applyBorder="1" applyAlignment="1">
      <alignment horizontal="center"/>
    </xf>
    <xf numFmtId="164" fontId="7" fillId="0" borderId="10" xfId="1" quotePrefix="1" applyNumberFormat="1" applyFont="1" applyFill="1" applyBorder="1" applyAlignment="1">
      <alignment horizontal="left"/>
    </xf>
  </cellXfs>
  <cellStyles count="113">
    <cellStyle name="Actual Date" xfId="11"/>
    <cellStyle name="Affinity Input" xfId="12"/>
    <cellStyle name="Body" xfId="13"/>
    <cellStyle name="Comma" xfId="1" builtinId="3"/>
    <cellStyle name="Comma [0] 2" xfId="82"/>
    <cellStyle name="Comma 2" xfId="7"/>
    <cellStyle name="Comma 3" xfId="10"/>
    <cellStyle name="Comma 3 2" xfId="84"/>
    <cellStyle name="Comma 4" xfId="87"/>
    <cellStyle name="Comma 5" xfId="70"/>
    <cellStyle name="Comma 6" xfId="95"/>
    <cellStyle name="Comma 7" xfId="98"/>
    <cellStyle name="Comma 8" xfId="5"/>
    <cellStyle name="Comma 9" xfId="110"/>
    <cellStyle name="ContentsHyperlink" xfId="14"/>
    <cellStyle name="Currency [0] 2" xfId="81"/>
    <cellStyle name="Currency [2]" xfId="15"/>
    <cellStyle name="Currency 10" xfId="112"/>
    <cellStyle name="Currency 2" xfId="80"/>
    <cellStyle name="Currency 3" xfId="83"/>
    <cellStyle name="Currency 4" xfId="88"/>
    <cellStyle name="Currency 5" xfId="71"/>
    <cellStyle name="Currency 6" xfId="96"/>
    <cellStyle name="Currency 7" xfId="97"/>
    <cellStyle name="Currency 8" xfId="67"/>
    <cellStyle name="Currency 9" xfId="105"/>
    <cellStyle name="Custom - Style1" xfId="16"/>
    <cellStyle name="Data   - Style2" xfId="17"/>
    <cellStyle name="Date" xfId="18"/>
    <cellStyle name="Edit" xfId="19"/>
    <cellStyle name="Engine" xfId="20"/>
    <cellStyle name="Fixed" xfId="21"/>
    <cellStyle name="Grey" xfId="22"/>
    <cellStyle name="HEADER" xfId="23"/>
    <cellStyle name="Header1" xfId="24"/>
    <cellStyle name="Header2" xfId="25"/>
    <cellStyle name="heading" xfId="26"/>
    <cellStyle name="Heading1" xfId="27"/>
    <cellStyle name="Heading2" xfId="28"/>
    <cellStyle name="HIGHLIGHT" xfId="29"/>
    <cellStyle name="Input [yellow]" xfId="30"/>
    <cellStyle name="Labels - Style3" xfId="31"/>
    <cellStyle name="Large Page Heading" xfId="32"/>
    <cellStyle name="no dec" xfId="33"/>
    <cellStyle name="No Edit" xfId="34"/>
    <cellStyle name="Normal" xfId="0" builtinId="0"/>
    <cellStyle name="Normal - Style1" xfId="35"/>
    <cellStyle name="Normal - Style1 2" xfId="72"/>
    <cellStyle name="Normal - Style2" xfId="36"/>
    <cellStyle name="Normal - Style3" xfId="37"/>
    <cellStyle name="Normal - Style4" xfId="38"/>
    <cellStyle name="Normal - Style5" xfId="39"/>
    <cellStyle name="Normal - Style6" xfId="40"/>
    <cellStyle name="Normal - Style7" xfId="41"/>
    <cellStyle name="Normal - Style8" xfId="42"/>
    <cellStyle name="Normal 10" xfId="66"/>
    <cellStyle name="Normal 11" xfId="100"/>
    <cellStyle name="Normal 12" xfId="103"/>
    <cellStyle name="Normal 13" xfId="106"/>
    <cellStyle name="Normal 14" xfId="107"/>
    <cellStyle name="Normal 15" xfId="108"/>
    <cellStyle name="Normal 16" xfId="4"/>
    <cellStyle name="Normal 17" xfId="109"/>
    <cellStyle name="Normal 2" xfId="43"/>
    <cellStyle name="Normal 2 2" xfId="90"/>
    <cellStyle name="Normal 2 3" xfId="78"/>
    <cellStyle name="Normal 2 4" xfId="104"/>
    <cellStyle name="Normal 3" xfId="44"/>
    <cellStyle name="Normal 3 2" xfId="92"/>
    <cellStyle name="Normal 4" xfId="64"/>
    <cellStyle name="Normal 4 2" xfId="85"/>
    <cellStyle name="Normal 4_Div 12 history" xfId="101"/>
    <cellStyle name="Normal 5" xfId="65"/>
    <cellStyle name="Normal 5 2" xfId="86"/>
    <cellStyle name="Normal 5_Div 12 history" xfId="102"/>
    <cellStyle name="Normal 6" xfId="91"/>
    <cellStyle name="Normal 7" xfId="69"/>
    <cellStyle name="Normal 8" xfId="94"/>
    <cellStyle name="Normal 9" xfId="99"/>
    <cellStyle name="Normal_13 MFR and Workpapers public 2007WP as filed" xfId="8"/>
    <cellStyle name="Normal_Sheet1" xfId="3"/>
    <cellStyle name="nPlosion" xfId="45"/>
    <cellStyle name="Output Amounts" xfId="46"/>
    <cellStyle name="Output Amounts 2" xfId="73"/>
    <cellStyle name="Output Column Headings" xfId="47"/>
    <cellStyle name="Output Column Headings 2" xfId="74"/>
    <cellStyle name="Output Line Items" xfId="48"/>
    <cellStyle name="Output Report Heading" xfId="49"/>
    <cellStyle name="Output Report Heading 2" xfId="75"/>
    <cellStyle name="Output Report Title" xfId="50"/>
    <cellStyle name="Output Report Title 2" xfId="76"/>
    <cellStyle name="Percent" xfId="2" builtinId="5"/>
    <cellStyle name="Percent [2]" xfId="51"/>
    <cellStyle name="Percent 2" xfId="9"/>
    <cellStyle name="Percent 2 2" xfId="79"/>
    <cellStyle name="Percent 3" xfId="89"/>
    <cellStyle name="Percent 4" xfId="77"/>
    <cellStyle name="Percent 5" xfId="68"/>
    <cellStyle name="Percent 6" xfId="6"/>
    <cellStyle name="Percent 7" xfId="93"/>
    <cellStyle name="Percent 8" xfId="111"/>
    <cellStyle name="PSChar" xfId="52"/>
    <cellStyle name="Reset  - Style4" xfId="53"/>
    <cellStyle name="Small Page Heading" xfId="54"/>
    <cellStyle name="Table  - Style5" xfId="55"/>
    <cellStyle name="Title  - Style6" xfId="56"/>
    <cellStyle name="title1" xfId="57"/>
    <cellStyle name="TotCol - Style7" xfId="58"/>
    <cellStyle name="TotRow - Style8" xfId="59"/>
    <cellStyle name="Unprot" xfId="60"/>
    <cellStyle name="Unprot$" xfId="61"/>
    <cellStyle name="Unprotect" xfId="62"/>
    <cellStyle name="一般_dept cod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8569"/>
  <sheetViews>
    <sheetView tabSelected="1" zoomScaleNormal="100" workbookViewId="0"/>
  </sheetViews>
  <sheetFormatPr defaultRowHeight="15"/>
  <cols>
    <col min="1" max="1" width="44.7109375" style="2" bestFit="1" customWidth="1"/>
    <col min="2" max="2" width="12.28515625" style="2" customWidth="1"/>
    <col min="3" max="3" width="12.28515625" style="2" bestFit="1" customWidth="1"/>
    <col min="4" max="4" width="11.7109375" style="2" bestFit="1" customWidth="1"/>
    <col min="5" max="5" width="10.85546875" style="2" bestFit="1" customWidth="1"/>
    <col min="6" max="6" width="72.140625" style="2" customWidth="1"/>
    <col min="7" max="16384" width="9.140625" style="2"/>
  </cols>
  <sheetData>
    <row r="1" spans="1:6">
      <c r="A1" s="13" t="s">
        <v>17</v>
      </c>
      <c r="B1" s="1"/>
      <c r="C1" s="1"/>
      <c r="D1" s="1"/>
      <c r="E1" s="1"/>
      <c r="F1" s="1"/>
    </row>
    <row r="2" spans="1:6">
      <c r="A2" s="13" t="s">
        <v>27</v>
      </c>
      <c r="B2" s="1"/>
      <c r="C2" s="1"/>
      <c r="D2" s="1"/>
      <c r="E2" s="1"/>
      <c r="F2" s="1"/>
    </row>
    <row r="3" spans="1:6">
      <c r="A3" s="13" t="s">
        <v>31</v>
      </c>
      <c r="B3" s="1"/>
      <c r="C3" s="1"/>
      <c r="D3" s="1"/>
      <c r="E3" s="1"/>
      <c r="F3" s="1"/>
    </row>
    <row r="4" spans="1:6">
      <c r="A4" s="13" t="s">
        <v>32</v>
      </c>
      <c r="B4" s="1"/>
      <c r="C4" s="1"/>
      <c r="D4" s="1"/>
      <c r="E4" s="1"/>
      <c r="F4" s="1"/>
    </row>
    <row r="5" spans="1:6" ht="23.25">
      <c r="A5" s="13" t="s">
        <v>33</v>
      </c>
      <c r="B5" s="3"/>
      <c r="C5" s="3"/>
      <c r="D5" s="3"/>
      <c r="E5" s="3"/>
      <c r="F5" s="3"/>
    </row>
    <row r="6" spans="1:6" ht="18">
      <c r="A6" s="4"/>
      <c r="B6" s="1"/>
      <c r="C6" s="1"/>
      <c r="D6" s="1"/>
      <c r="E6" s="1"/>
      <c r="F6" s="1"/>
    </row>
    <row r="7" spans="1:6">
      <c r="A7" s="1"/>
      <c r="B7" s="17" t="s">
        <v>30</v>
      </c>
      <c r="C7" s="17" t="s">
        <v>30</v>
      </c>
      <c r="D7" s="1"/>
      <c r="E7" s="1"/>
      <c r="F7" s="1"/>
    </row>
    <row r="8" spans="1:6">
      <c r="A8" s="5"/>
      <c r="B8" s="11" t="s">
        <v>20</v>
      </c>
      <c r="C8" s="12" t="s">
        <v>22</v>
      </c>
      <c r="D8" s="12"/>
      <c r="E8" s="11"/>
      <c r="F8" s="11"/>
    </row>
    <row r="9" spans="1:6">
      <c r="A9" s="28"/>
      <c r="B9" s="29" t="s">
        <v>21</v>
      </c>
      <c r="C9" s="29" t="s">
        <v>35</v>
      </c>
      <c r="D9" s="29" t="s">
        <v>23</v>
      </c>
      <c r="E9" s="29"/>
      <c r="F9" s="30" t="s">
        <v>24</v>
      </c>
    </row>
    <row r="10" spans="1:6" ht="26.25">
      <c r="A10" s="6" t="s">
        <v>0</v>
      </c>
      <c r="B10" s="23">
        <v>50762135.827074006</v>
      </c>
      <c r="C10" s="24">
        <v>45845280</v>
      </c>
      <c r="D10" s="22">
        <f t="shared" ref="D10:D28" si="0">B10-C10</f>
        <v>4916855.8270740062</v>
      </c>
      <c r="E10" s="8">
        <f t="shared" ref="E10:E20" si="1">(B10-C10)/C10</f>
        <v>0.10724889949573885</v>
      </c>
      <c r="F10" s="16" t="s">
        <v>36</v>
      </c>
    </row>
    <row r="11" spans="1:6">
      <c r="A11" s="6" t="s">
        <v>1</v>
      </c>
      <c r="B11" s="20">
        <v>16654593.04396724</v>
      </c>
      <c r="C11" s="24">
        <v>14680873</v>
      </c>
      <c r="D11" s="22">
        <f t="shared" si="0"/>
        <v>1973720.0439672396</v>
      </c>
      <c r="E11" s="8">
        <f t="shared" si="1"/>
        <v>0.13444159921329199</v>
      </c>
      <c r="F11" s="16" t="s">
        <v>40</v>
      </c>
    </row>
    <row r="12" spans="1:6">
      <c r="A12" s="6" t="s">
        <v>7</v>
      </c>
      <c r="B12" s="20">
        <v>31991018.800799999</v>
      </c>
      <c r="C12" s="24">
        <v>35165197</v>
      </c>
      <c r="D12" s="22">
        <f t="shared" si="0"/>
        <v>-3174178.1992000006</v>
      </c>
      <c r="E12" s="8">
        <f t="shared" si="1"/>
        <v>-9.0264763743538839E-2</v>
      </c>
      <c r="F12" s="16" t="s">
        <v>41</v>
      </c>
    </row>
    <row r="13" spans="1:6">
      <c r="A13" s="6" t="s">
        <v>5</v>
      </c>
      <c r="B13" s="20">
        <v>20244816</v>
      </c>
      <c r="C13" s="24">
        <v>21240566</v>
      </c>
      <c r="D13" s="22">
        <f t="shared" si="0"/>
        <v>-995750</v>
      </c>
      <c r="E13" s="8">
        <f t="shared" si="1"/>
        <v>-4.6879635881642699E-2</v>
      </c>
      <c r="F13" s="16" t="s">
        <v>28</v>
      </c>
    </row>
    <row r="14" spans="1:6">
      <c r="A14" s="6" t="s">
        <v>9</v>
      </c>
      <c r="B14" s="20">
        <v>6288361</v>
      </c>
      <c r="C14" s="24">
        <v>5360324</v>
      </c>
      <c r="D14" s="22">
        <f t="shared" si="0"/>
        <v>928037</v>
      </c>
      <c r="E14" s="8">
        <f t="shared" si="1"/>
        <v>0.17313076597608651</v>
      </c>
      <c r="F14" s="16" t="s">
        <v>42</v>
      </c>
    </row>
    <row r="15" spans="1:6">
      <c r="A15" s="6" t="s">
        <v>3</v>
      </c>
      <c r="B15" s="20">
        <v>75100</v>
      </c>
      <c r="C15" s="24">
        <v>35931</v>
      </c>
      <c r="D15" s="22">
        <f t="shared" si="0"/>
        <v>39169</v>
      </c>
      <c r="E15" s="8">
        <f t="shared" si="1"/>
        <v>1.0901171690183964</v>
      </c>
      <c r="F15" s="16" t="s">
        <v>37</v>
      </c>
    </row>
    <row r="16" spans="1:6">
      <c r="A16" s="6" t="s">
        <v>2</v>
      </c>
      <c r="B16" s="20">
        <v>1040218.0003999998</v>
      </c>
      <c r="C16" s="24">
        <v>941478</v>
      </c>
      <c r="D16" s="22">
        <f t="shared" si="0"/>
        <v>98740.000399999786</v>
      </c>
      <c r="E16" s="8">
        <f t="shared" si="1"/>
        <v>0.10487765024780163</v>
      </c>
      <c r="F16" s="16" t="s">
        <v>43</v>
      </c>
    </row>
    <row r="17" spans="1:6" ht="54.75" customHeight="1">
      <c r="A17" s="6" t="s">
        <v>8</v>
      </c>
      <c r="B17" s="20">
        <v>25233549</v>
      </c>
      <c r="C17" s="24">
        <v>17822753</v>
      </c>
      <c r="D17" s="22">
        <f t="shared" si="0"/>
        <v>7410796</v>
      </c>
      <c r="E17" s="8">
        <f t="shared" si="1"/>
        <v>0.41580534724349261</v>
      </c>
      <c r="F17" s="16" t="s">
        <v>38</v>
      </c>
    </row>
    <row r="18" spans="1:6" ht="54" customHeight="1">
      <c r="A18" s="6" t="s">
        <v>11</v>
      </c>
      <c r="B18" s="20">
        <v>2334699.0003999998</v>
      </c>
      <c r="C18" s="24">
        <v>979901</v>
      </c>
      <c r="D18" s="22">
        <f t="shared" si="0"/>
        <v>1354798.0003999998</v>
      </c>
      <c r="E18" s="8">
        <f t="shared" si="1"/>
        <v>1.3825866086471998</v>
      </c>
      <c r="F18" s="16" t="s">
        <v>49</v>
      </c>
    </row>
    <row r="19" spans="1:6">
      <c r="A19" s="6" t="s">
        <v>6</v>
      </c>
      <c r="B19" s="20">
        <v>275480</v>
      </c>
      <c r="C19" s="24">
        <v>248201</v>
      </c>
      <c r="D19" s="22">
        <f t="shared" si="0"/>
        <v>27279</v>
      </c>
      <c r="E19" s="8">
        <f t="shared" si="1"/>
        <v>0.10990688998029823</v>
      </c>
      <c r="F19" s="16" t="s">
        <v>29</v>
      </c>
    </row>
    <row r="20" spans="1:6" ht="26.25">
      <c r="A20" s="6" t="s">
        <v>10</v>
      </c>
      <c r="B20" s="20">
        <v>6800285.4695999995</v>
      </c>
      <c r="C20" s="24">
        <v>6184767</v>
      </c>
      <c r="D20" s="22">
        <f t="shared" si="0"/>
        <v>615518.46959999949</v>
      </c>
      <c r="E20" s="8">
        <f t="shared" si="1"/>
        <v>9.9521690889891157E-2</v>
      </c>
      <c r="F20" s="16" t="s">
        <v>44</v>
      </c>
    </row>
    <row r="21" spans="1:6">
      <c r="A21" s="6" t="s">
        <v>19</v>
      </c>
      <c r="B21" s="20">
        <v>702860.00039999979</v>
      </c>
      <c r="C21" s="24">
        <v>494152</v>
      </c>
      <c r="D21" s="22">
        <f t="shared" si="0"/>
        <v>208708.00039999979</v>
      </c>
      <c r="E21" s="8">
        <f t="shared" ref="E21:E28" si="2">(B21-C21)/C21</f>
        <v>0.42235587511534867</v>
      </c>
      <c r="F21" s="16" t="s">
        <v>45</v>
      </c>
    </row>
    <row r="22" spans="1:6">
      <c r="A22" s="6" t="s">
        <v>4</v>
      </c>
      <c r="B22" s="20">
        <v>243928.99959999998</v>
      </c>
      <c r="C22" s="24">
        <v>157616</v>
      </c>
      <c r="D22" s="22">
        <f t="shared" si="0"/>
        <v>86312.999599999981</v>
      </c>
      <c r="E22" s="8">
        <f t="shared" si="2"/>
        <v>0.54761572175413653</v>
      </c>
      <c r="F22" s="16" t="s">
        <v>46</v>
      </c>
    </row>
    <row r="23" spans="1:6">
      <c r="A23" s="6" t="s">
        <v>12</v>
      </c>
      <c r="B23" s="20">
        <v>3447866.3651999999</v>
      </c>
      <c r="C23" s="24">
        <v>2235724</v>
      </c>
      <c r="D23" s="22">
        <f t="shared" si="0"/>
        <v>1212142.3651999999</v>
      </c>
      <c r="E23" s="8">
        <f t="shared" si="2"/>
        <v>0.54216994816891528</v>
      </c>
      <c r="F23" s="16" t="s">
        <v>47</v>
      </c>
    </row>
    <row r="24" spans="1:6">
      <c r="A24" s="6" t="s">
        <v>13</v>
      </c>
      <c r="B24" s="20">
        <v>1311313.9603999997</v>
      </c>
      <c r="C24" s="24">
        <v>1160869</v>
      </c>
      <c r="D24" s="22">
        <f t="shared" si="0"/>
        <v>150444.96039999975</v>
      </c>
      <c r="E24" s="8">
        <f t="shared" si="2"/>
        <v>0.12959684546662867</v>
      </c>
      <c r="F24" s="16" t="s">
        <v>48</v>
      </c>
    </row>
    <row r="25" spans="1:6">
      <c r="A25" s="6" t="s">
        <v>14</v>
      </c>
      <c r="B25" s="20">
        <v>15178025.370099999</v>
      </c>
      <c r="C25" s="24">
        <v>15502050</v>
      </c>
      <c r="D25" s="22">
        <f t="shared" si="0"/>
        <v>-324024.62990000099</v>
      </c>
      <c r="E25" s="8">
        <f t="shared" si="2"/>
        <v>-2.09020503675321E-2</v>
      </c>
      <c r="F25" s="16" t="s">
        <v>28</v>
      </c>
    </row>
    <row r="26" spans="1:6">
      <c r="A26" s="6" t="s">
        <v>15</v>
      </c>
      <c r="B26" s="20">
        <v>0</v>
      </c>
      <c r="C26" s="21">
        <v>0</v>
      </c>
      <c r="D26" s="22">
        <f t="shared" si="0"/>
        <v>0</v>
      </c>
      <c r="E26" s="15" t="s">
        <v>26</v>
      </c>
      <c r="F26" s="19" t="s">
        <v>26</v>
      </c>
    </row>
    <row r="27" spans="1:6" ht="66.75" customHeight="1">
      <c r="A27" s="6" t="s">
        <v>16</v>
      </c>
      <c r="B27" s="20">
        <v>-69739920.999600008</v>
      </c>
      <c r="C27" s="24">
        <v>-38986854</v>
      </c>
      <c r="D27" s="22">
        <f t="shared" si="0"/>
        <v>-30753066.999600008</v>
      </c>
      <c r="E27" s="8">
        <f t="shared" si="2"/>
        <v>0.7888060677991614</v>
      </c>
      <c r="F27" s="16" t="s">
        <v>50</v>
      </c>
    </row>
    <row r="28" spans="1:6">
      <c r="A28" s="9" t="s">
        <v>18</v>
      </c>
      <c r="B28" s="25">
        <f>SUM(B10:B27)</f>
        <v>112844329.83834122</v>
      </c>
      <c r="C28" s="25">
        <f>SUM(C10:C27)</f>
        <v>129068828</v>
      </c>
      <c r="D28" s="25">
        <f t="shared" si="0"/>
        <v>-16224498.161658779</v>
      </c>
      <c r="E28" s="14">
        <f t="shared" si="2"/>
        <v>-0.12570423403595776</v>
      </c>
      <c r="F28" s="10"/>
    </row>
    <row r="1048569" spans="4:4">
      <c r="D1048569" s="7"/>
    </row>
  </sheetData>
  <printOptions horizontalCentered="1"/>
  <pageMargins left="0.7" right="0.7" top="0.75" bottom="0.75" header="0.3" footer="0.3"/>
  <pageSetup scale="70" fitToHeight="0" orientation="landscape" r:id="rId1"/>
  <headerFooter>
    <oddHeader>&amp;RCASE NO. 2018-00281
ATTACHMENT 2
TO AG DR NO. 1-33</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8569"/>
  <sheetViews>
    <sheetView zoomScaleNormal="100" workbookViewId="0"/>
  </sheetViews>
  <sheetFormatPr defaultRowHeight="15"/>
  <cols>
    <col min="1" max="1" width="44.7109375" style="2" bestFit="1" customWidth="1"/>
    <col min="2" max="3" width="12.28515625" style="2" bestFit="1" customWidth="1"/>
    <col min="4" max="4" width="11.85546875" style="2" bestFit="1" customWidth="1"/>
    <col min="5" max="5" width="10.85546875" style="2" bestFit="1" customWidth="1"/>
    <col min="6" max="6" width="72.140625" style="2" customWidth="1"/>
    <col min="7" max="16384" width="9.140625" style="2"/>
  </cols>
  <sheetData>
    <row r="1" spans="1:6">
      <c r="A1" s="13" t="s">
        <v>17</v>
      </c>
      <c r="B1" s="1"/>
      <c r="C1" s="1"/>
      <c r="D1" s="1"/>
      <c r="E1" s="1"/>
      <c r="F1" s="1"/>
    </row>
    <row r="2" spans="1:6">
      <c r="A2" s="13" t="s">
        <v>27</v>
      </c>
      <c r="B2" s="1"/>
      <c r="C2" s="1"/>
      <c r="D2" s="1"/>
      <c r="E2" s="1"/>
      <c r="F2" s="1"/>
    </row>
    <row r="3" spans="1:6">
      <c r="A3" s="13" t="s">
        <v>31</v>
      </c>
      <c r="B3" s="1"/>
      <c r="C3" s="1"/>
      <c r="D3" s="1"/>
      <c r="E3" s="1"/>
      <c r="F3" s="1"/>
    </row>
    <row r="4" spans="1:6">
      <c r="A4" s="13" t="s">
        <v>32</v>
      </c>
      <c r="B4" s="1"/>
      <c r="C4" s="1"/>
      <c r="D4" s="1"/>
      <c r="E4" s="1"/>
      <c r="F4" s="1"/>
    </row>
    <row r="5" spans="1:6" ht="23.25">
      <c r="A5" s="13" t="s">
        <v>34</v>
      </c>
      <c r="B5" s="3"/>
      <c r="C5" s="3"/>
      <c r="D5" s="3"/>
      <c r="E5" s="3"/>
      <c r="F5" s="3"/>
    </row>
    <row r="6" spans="1:6" ht="18">
      <c r="A6" s="4"/>
      <c r="B6" s="1"/>
      <c r="C6" s="1"/>
      <c r="D6" s="1"/>
      <c r="E6" s="1"/>
      <c r="F6" s="1"/>
    </row>
    <row r="7" spans="1:6">
      <c r="A7" s="1"/>
      <c r="B7" s="17" t="s">
        <v>30</v>
      </c>
      <c r="C7" s="17" t="s">
        <v>30</v>
      </c>
      <c r="D7" s="1"/>
      <c r="E7" s="1"/>
      <c r="F7" s="1"/>
    </row>
    <row r="8" spans="1:6">
      <c r="A8" s="5"/>
      <c r="B8" s="11" t="s">
        <v>20</v>
      </c>
      <c r="C8" s="12" t="s">
        <v>25</v>
      </c>
      <c r="D8" s="12"/>
      <c r="E8" s="11"/>
      <c r="F8" s="11"/>
    </row>
    <row r="9" spans="1:6">
      <c r="A9" s="28"/>
      <c r="B9" s="29" t="s">
        <v>21</v>
      </c>
      <c r="C9" s="29" t="s">
        <v>21</v>
      </c>
      <c r="D9" s="29" t="s">
        <v>23</v>
      </c>
      <c r="E9" s="29"/>
      <c r="F9" s="30" t="s">
        <v>24</v>
      </c>
    </row>
    <row r="10" spans="1:6" ht="26.25">
      <c r="A10" s="6" t="s">
        <v>0</v>
      </c>
      <c r="B10" s="23">
        <v>50762135.827074006</v>
      </c>
      <c r="C10" s="26">
        <v>47531150.597500011</v>
      </c>
      <c r="D10" s="22">
        <f t="shared" ref="D10:D28" si="0">B10-C10</f>
        <v>3230985.2295739949</v>
      </c>
      <c r="E10" s="8">
        <f t="shared" ref="E10:E20" si="1">(B10-C10)/C10</f>
        <v>6.7976162768168605E-2</v>
      </c>
      <c r="F10" s="16" t="s">
        <v>39</v>
      </c>
    </row>
    <row r="11" spans="1:6">
      <c r="A11" s="6" t="s">
        <v>1</v>
      </c>
      <c r="B11" s="20">
        <v>16654593.04396724</v>
      </c>
      <c r="C11" s="26">
        <v>15347898.349199999</v>
      </c>
      <c r="D11" s="22">
        <f t="shared" si="0"/>
        <v>1306694.6947672404</v>
      </c>
      <c r="E11" s="8">
        <f t="shared" si="1"/>
        <v>8.513834696040655E-2</v>
      </c>
      <c r="F11" s="16" t="s">
        <v>40</v>
      </c>
    </row>
    <row r="12" spans="1:6">
      <c r="A12" s="6" t="s">
        <v>7</v>
      </c>
      <c r="B12" s="20">
        <v>31991018.800799999</v>
      </c>
      <c r="C12" s="26">
        <v>36304700.986600004</v>
      </c>
      <c r="D12" s="22">
        <f t="shared" si="0"/>
        <v>-4313682.1858000048</v>
      </c>
      <c r="E12" s="8">
        <f t="shared" si="1"/>
        <v>-0.1188188325085552</v>
      </c>
      <c r="F12" s="16" t="s">
        <v>41</v>
      </c>
    </row>
    <row r="13" spans="1:6">
      <c r="A13" s="6" t="s">
        <v>5</v>
      </c>
      <c r="B13" s="20">
        <v>20244816</v>
      </c>
      <c r="C13" s="26">
        <v>19597750.859999999</v>
      </c>
      <c r="D13" s="22">
        <f t="shared" si="0"/>
        <v>647065.1400000006</v>
      </c>
      <c r="E13" s="8">
        <f t="shared" si="1"/>
        <v>3.3017316355454504E-2</v>
      </c>
      <c r="F13" s="16" t="s">
        <v>28</v>
      </c>
    </row>
    <row r="14" spans="1:6">
      <c r="A14" s="6" t="s">
        <v>9</v>
      </c>
      <c r="B14" s="20">
        <v>6288361</v>
      </c>
      <c r="C14" s="26">
        <v>5606665.46</v>
      </c>
      <c r="D14" s="22">
        <f t="shared" si="0"/>
        <v>681695.54</v>
      </c>
      <c r="E14" s="8">
        <f t="shared" si="1"/>
        <v>0.12158662664349516</v>
      </c>
      <c r="F14" s="27" t="s">
        <v>42</v>
      </c>
    </row>
    <row r="15" spans="1:6">
      <c r="A15" s="6" t="s">
        <v>3</v>
      </c>
      <c r="B15" s="20">
        <v>75100</v>
      </c>
      <c r="C15" s="26">
        <v>53814.17</v>
      </c>
      <c r="D15" s="22">
        <f t="shared" si="0"/>
        <v>21285.83</v>
      </c>
      <c r="E15" s="8">
        <f t="shared" si="1"/>
        <v>0.39554321844971319</v>
      </c>
      <c r="F15" s="16" t="s">
        <v>29</v>
      </c>
    </row>
    <row r="16" spans="1:6">
      <c r="A16" s="6" t="s">
        <v>2</v>
      </c>
      <c r="B16" s="20">
        <v>1040218.0003999998</v>
      </c>
      <c r="C16" s="26">
        <v>950932.42009999999</v>
      </c>
      <c r="D16" s="22">
        <f t="shared" si="0"/>
        <v>89285.580299999798</v>
      </c>
      <c r="E16" s="8">
        <f t="shared" si="1"/>
        <v>9.3892666200833211E-2</v>
      </c>
      <c r="F16" s="16" t="s">
        <v>43</v>
      </c>
    </row>
    <row r="17" spans="1:6" ht="54" customHeight="1">
      <c r="A17" s="6" t="s">
        <v>8</v>
      </c>
      <c r="B17" s="20">
        <v>25233549</v>
      </c>
      <c r="C17" s="26">
        <v>19148423.649999999</v>
      </c>
      <c r="D17" s="22">
        <f t="shared" si="0"/>
        <v>6085125.3500000015</v>
      </c>
      <c r="E17" s="8">
        <f t="shared" si="1"/>
        <v>0.31778727383650729</v>
      </c>
      <c r="F17" s="16" t="s">
        <v>38</v>
      </c>
    </row>
    <row r="18" spans="1:6" ht="54.75" customHeight="1">
      <c r="A18" s="6" t="s">
        <v>11</v>
      </c>
      <c r="B18" s="20">
        <v>2334699.0003999998</v>
      </c>
      <c r="C18" s="26">
        <v>1853335.6401</v>
      </c>
      <c r="D18" s="22">
        <f t="shared" si="0"/>
        <v>481363.36029999983</v>
      </c>
      <c r="E18" s="8">
        <f t="shared" si="1"/>
        <v>0.25972810854380757</v>
      </c>
      <c r="F18" s="16" t="s">
        <v>49</v>
      </c>
    </row>
    <row r="19" spans="1:6">
      <c r="A19" s="6" t="s">
        <v>6</v>
      </c>
      <c r="B19" s="20">
        <v>275480</v>
      </c>
      <c r="C19" s="26">
        <v>246970.84000000003</v>
      </c>
      <c r="D19" s="22">
        <f t="shared" si="0"/>
        <v>28509.159999999974</v>
      </c>
      <c r="E19" s="8">
        <f t="shared" si="1"/>
        <v>0.11543532831649263</v>
      </c>
      <c r="F19" s="16" t="s">
        <v>29</v>
      </c>
    </row>
    <row r="20" spans="1:6" ht="26.25">
      <c r="A20" s="6" t="s">
        <v>10</v>
      </c>
      <c r="B20" s="20">
        <v>6800285.4695999995</v>
      </c>
      <c r="C20" s="26">
        <v>6333125.0299000004</v>
      </c>
      <c r="D20" s="22">
        <f t="shared" si="0"/>
        <v>467160.43969999906</v>
      </c>
      <c r="E20" s="8">
        <f t="shared" si="1"/>
        <v>7.3764600808358824E-2</v>
      </c>
      <c r="F20" s="16" t="s">
        <v>44</v>
      </c>
    </row>
    <row r="21" spans="1:6">
      <c r="A21" s="6" t="s">
        <v>19</v>
      </c>
      <c r="B21" s="20">
        <v>702860.00039999979</v>
      </c>
      <c r="C21" s="26">
        <v>545579.63009999995</v>
      </c>
      <c r="D21" s="22">
        <f t="shared" si="0"/>
        <v>157280.37029999983</v>
      </c>
      <c r="E21" s="8">
        <f t="shared" ref="E21:E28" si="2">(B21-C21)/C21</f>
        <v>0.28828123636355657</v>
      </c>
      <c r="F21" s="16" t="s">
        <v>45</v>
      </c>
    </row>
    <row r="22" spans="1:6">
      <c r="A22" s="6" t="s">
        <v>4</v>
      </c>
      <c r="B22" s="20">
        <v>243928.99959999998</v>
      </c>
      <c r="C22" s="26">
        <v>208029.02989999999</v>
      </c>
      <c r="D22" s="22">
        <f t="shared" si="0"/>
        <v>35899.969699999987</v>
      </c>
      <c r="E22" s="8">
        <f t="shared" si="2"/>
        <v>0.17257192285738765</v>
      </c>
      <c r="F22" s="16" t="s">
        <v>29</v>
      </c>
    </row>
    <row r="23" spans="1:6">
      <c r="A23" s="6" t="s">
        <v>12</v>
      </c>
      <c r="B23" s="20">
        <v>3447866.3651999999</v>
      </c>
      <c r="C23" s="26">
        <v>2695139.4512999998</v>
      </c>
      <c r="D23" s="22">
        <f t="shared" si="0"/>
        <v>752726.91390000004</v>
      </c>
      <c r="E23" s="8">
        <f t="shared" si="2"/>
        <v>0.27929052559299755</v>
      </c>
      <c r="F23" s="16" t="s">
        <v>47</v>
      </c>
    </row>
    <row r="24" spans="1:6">
      <c r="A24" s="6" t="s">
        <v>13</v>
      </c>
      <c r="B24" s="20">
        <v>1311313.9603999997</v>
      </c>
      <c r="C24" s="26">
        <v>1152876.5701000001</v>
      </c>
      <c r="D24" s="22">
        <f t="shared" si="0"/>
        <v>158437.39029999962</v>
      </c>
      <c r="E24" s="8">
        <f t="shared" si="2"/>
        <v>0.13742788639225864</v>
      </c>
      <c r="F24" s="16" t="s">
        <v>48</v>
      </c>
    </row>
    <row r="25" spans="1:6">
      <c r="A25" s="6" t="s">
        <v>14</v>
      </c>
      <c r="B25" s="20">
        <v>15178025.370099999</v>
      </c>
      <c r="C25" s="26">
        <v>15149258.847999997</v>
      </c>
      <c r="D25" s="22">
        <f t="shared" si="0"/>
        <v>28766.522100001574</v>
      </c>
      <c r="E25" s="8">
        <f t="shared" si="2"/>
        <v>1.8988732312669755E-3</v>
      </c>
      <c r="F25" s="16" t="s">
        <v>28</v>
      </c>
    </row>
    <row r="26" spans="1:6">
      <c r="A26" s="6" t="s">
        <v>15</v>
      </c>
      <c r="B26" s="20">
        <v>0</v>
      </c>
      <c r="C26" s="26">
        <v>0</v>
      </c>
      <c r="D26" s="22">
        <f t="shared" si="0"/>
        <v>0</v>
      </c>
      <c r="E26" s="18" t="s">
        <v>26</v>
      </c>
      <c r="F26" s="16" t="s">
        <v>26</v>
      </c>
    </row>
    <row r="27" spans="1:6" ht="66.75" customHeight="1">
      <c r="A27" s="6" t="s">
        <v>16</v>
      </c>
      <c r="B27" s="20">
        <v>-69739920.999600008</v>
      </c>
      <c r="C27" s="26">
        <v>-41470846.499900006</v>
      </c>
      <c r="D27" s="22">
        <f t="shared" si="0"/>
        <v>-28269074.499700002</v>
      </c>
      <c r="E27" s="8">
        <f t="shared" si="2"/>
        <v>0.68166138108051799</v>
      </c>
      <c r="F27" s="16" t="s">
        <v>51</v>
      </c>
    </row>
    <row r="28" spans="1:6">
      <c r="A28" s="9" t="s">
        <v>18</v>
      </c>
      <c r="B28" s="25">
        <f>SUM(B10:B27)</f>
        <v>112844329.83834122</v>
      </c>
      <c r="C28" s="25">
        <f>SUM(C10:C27)</f>
        <v>131254805.03290004</v>
      </c>
      <c r="D28" s="25">
        <f t="shared" si="0"/>
        <v>-18410475.194558814</v>
      </c>
      <c r="E28" s="14">
        <f t="shared" si="2"/>
        <v>-0.14026515212105253</v>
      </c>
      <c r="F28" s="10"/>
    </row>
    <row r="1048569" spans="4:4">
      <c r="D1048569" s="7"/>
    </row>
  </sheetData>
  <printOptions horizontalCentered="1"/>
  <pageMargins left="0.7" right="0.7" top="0.75" bottom="0.75" header="0.3" footer="0.3"/>
  <pageSetup scale="70" fitToHeight="0" orientation="landscape" r:id="rId1"/>
  <headerFooter>
    <oddHeader>&amp;RCASE NO. 2018-00281
ATTACHMENT 2
TO AG DR NO. 1-33</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 1-33 Part B</vt:lpstr>
      <vt:lpstr>AG 1-33 Part C</vt:lpstr>
      <vt:lpstr>'AG 1-33 Part B'!Print_Area</vt:lpstr>
      <vt:lpstr>'AG 1-33 Part C'!Print_Area</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J Wilen</cp:lastModifiedBy>
  <cp:lastPrinted>2018-12-03T16:54:55Z</cp:lastPrinted>
  <dcterms:created xsi:type="dcterms:W3CDTF">2017-11-12T02:18:28Z</dcterms:created>
  <dcterms:modified xsi:type="dcterms:W3CDTF">2018-12-03T16:55:00Z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