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AG Set 1 Attachments\"/>
    </mc:Choice>
  </mc:AlternateContent>
  <bookViews>
    <workbookView xWindow="0" yWindow="0" windowWidth="28800" windowHeight="116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D25" i="1" l="1"/>
  <c r="G25" i="1" l="1"/>
  <c r="F25" i="1"/>
  <c r="E25" i="1"/>
  <c r="E24" i="1"/>
  <c r="C19" i="1" l="1"/>
  <c r="D19" i="1"/>
  <c r="E19" i="1"/>
  <c r="F19" i="1"/>
  <c r="G19" i="1"/>
  <c r="B19" i="1"/>
  <c r="C18" i="1"/>
  <c r="D18" i="1"/>
  <c r="E18" i="1"/>
  <c r="F18" i="1"/>
  <c r="G18" i="1"/>
  <c r="B18" i="1"/>
  <c r="C17" i="1"/>
  <c r="D17" i="1"/>
  <c r="E17" i="1"/>
  <c r="F17" i="1"/>
  <c r="F20" i="1" s="1"/>
  <c r="G17" i="1"/>
  <c r="B17" i="1"/>
  <c r="F16" i="1"/>
  <c r="G16" i="1"/>
  <c r="G20" i="1" s="1"/>
  <c r="C16" i="1"/>
  <c r="D16" i="1"/>
  <c r="E16" i="1"/>
  <c r="E20" i="1" s="1"/>
  <c r="B16" i="1"/>
  <c r="B20" i="1" s="1"/>
  <c r="D20" i="1" l="1"/>
  <c r="C20" i="1"/>
</calcChain>
</file>

<file path=xl/sharedStrings.xml><?xml version="1.0" encoding="utf-8"?>
<sst xmlns="http://schemas.openxmlformats.org/spreadsheetml/2006/main" count="60" uniqueCount="24">
  <si>
    <t>Capital</t>
  </si>
  <si>
    <t>Fiscal 2013</t>
  </si>
  <si>
    <t>Fiscal 2014</t>
  </si>
  <si>
    <t>Fiscal 2015</t>
  </si>
  <si>
    <t>Fiscal 2016</t>
  </si>
  <si>
    <t>Fiscal 2017</t>
  </si>
  <si>
    <t>Fiscal 2018</t>
  </si>
  <si>
    <t>009</t>
  </si>
  <si>
    <t>Allocation Factors</t>
  </si>
  <si>
    <t>Allocated Investment</t>
  </si>
  <si>
    <t>Total</t>
  </si>
  <si>
    <t>091</t>
  </si>
  <si>
    <t>009 Kentucky</t>
  </si>
  <si>
    <t>091 KMD General Office</t>
  </si>
  <si>
    <t>002 SSU</t>
  </si>
  <si>
    <t>012 SSU Customer Service</t>
  </si>
  <si>
    <t>Atmos Energy Corporation</t>
  </si>
  <si>
    <t>Case No. 2018-00281</t>
  </si>
  <si>
    <t>OAG 1-09</t>
  </si>
  <si>
    <t>Attachment 1</t>
  </si>
  <si>
    <t>002</t>
  </si>
  <si>
    <t>012</t>
  </si>
  <si>
    <t>Capital - PRP</t>
  </si>
  <si>
    <t>Capital  - Non PRP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</si>
</sst>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#,##0;[Red]\-&quot;&quot;?&quot;#,##0"/>
    <numFmt numFmtId="165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3" fillId="2" borderId="0" applyNumberFormat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0" fontId="3" fillId="3" borderId="3" applyNumberFormat="0" applyBorder="0" applyAlignment="0" applyProtection="0"/>
    <xf numFmtId="0" fontId="2" fillId="0" borderId="0"/>
    <xf numFmtId="164" fontId="5" fillId="0" borderId="0"/>
    <xf numFmtId="4" fontId="6" fillId="4" borderId="0">
      <alignment horizontal="right"/>
    </xf>
    <xf numFmtId="0" fontId="7" fillId="4" borderId="0">
      <alignment horizontal="center" vertical="center"/>
    </xf>
    <xf numFmtId="0" fontId="8" fillId="4" borderId="0"/>
    <xf numFmtId="0" fontId="7" fillId="4" borderId="0" applyBorder="0">
      <alignment horizontal="centerContinuous"/>
    </xf>
    <xf numFmtId="0" fontId="9" fillId="4" borderId="0" applyBorder="0">
      <alignment horizontal="centerContinuous"/>
    </xf>
    <xf numFmtId="10" fontId="5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1" fillId="5" borderId="4" xfId="7" applyFont="1" applyFill="1" applyBorder="1" applyAlignment="1" applyProtection="1">
      <alignment horizontal="center" vertical="center" wrapText="1"/>
    </xf>
    <xf numFmtId="0" fontId="12" fillId="5" borderId="5" xfId="7" quotePrefix="1" applyFont="1" applyFill="1" applyBorder="1" applyAlignment="1" applyProtection="1">
      <alignment horizontal="center"/>
    </xf>
    <xf numFmtId="0" fontId="13" fillId="6" borderId="6" xfId="7" quotePrefix="1" applyFont="1" applyFill="1" applyBorder="1" applyProtection="1"/>
    <xf numFmtId="41" fontId="14" fillId="0" borderId="7" xfId="2" applyNumberFormat="1" applyFont="1" applyBorder="1" applyAlignment="1" applyProtection="1">
      <alignment horizontal="right"/>
    </xf>
    <xf numFmtId="41" fontId="14" fillId="0" borderId="8" xfId="2" quotePrefix="1" applyNumberFormat="1" applyFont="1" applyBorder="1" applyAlignment="1" applyProtection="1">
      <alignment horizontal="right"/>
    </xf>
    <xf numFmtId="38" fontId="14" fillId="0" borderId="6" xfId="1" applyNumberFormat="1" applyFont="1" applyBorder="1" applyAlignment="1" applyProtection="1">
      <alignment horizontal="right"/>
    </xf>
    <xf numFmtId="38" fontId="14" fillId="0" borderId="9" xfId="1" applyNumberFormat="1" applyFont="1" applyBorder="1" applyAlignment="1" applyProtection="1">
      <alignment horizontal="right"/>
    </xf>
    <xf numFmtId="0" fontId="0" fillId="0" borderId="0" xfId="0" quotePrefix="1"/>
    <xf numFmtId="41" fontId="0" fillId="0" borderId="0" xfId="0" applyNumberFormat="1"/>
    <xf numFmtId="165" fontId="0" fillId="0" borderId="0" xfId="16" applyNumberFormat="1" applyFont="1"/>
    <xf numFmtId="9" fontId="0" fillId="0" borderId="0" xfId="2" applyFont="1"/>
    <xf numFmtId="10" fontId="0" fillId="0" borderId="0" xfId="2" applyNumberFormat="1" applyFont="1"/>
    <xf numFmtId="43" fontId="0" fillId="0" borderId="0" xfId="0" applyNumberFormat="1"/>
    <xf numFmtId="43" fontId="15" fillId="0" borderId="10" xfId="0" applyNumberFormat="1" applyFont="1" applyBorder="1"/>
    <xf numFmtId="0" fontId="15" fillId="0" borderId="0" xfId="0" applyFont="1"/>
    <xf numFmtId="0" fontId="15" fillId="0" borderId="0" xfId="0" quotePrefix="1" applyFont="1"/>
  </cellXfs>
  <cellStyles count="17">
    <cellStyle name="Comma" xfId="16" builtinId="3"/>
    <cellStyle name="Currency" xfId="1" builtinId="4"/>
    <cellStyle name="Grey" xfId="3"/>
    <cellStyle name="Header1" xfId="4"/>
    <cellStyle name="Header2" xfId="5"/>
    <cellStyle name="Input [yellow]" xfId="6"/>
    <cellStyle name="Normal" xfId="0" builtinId="0"/>
    <cellStyle name="Normal - Style1" xfId="8"/>
    <cellStyle name="Normal_Sheet1" xfId="7"/>
    <cellStyle name="Output Amounts" xfId="9"/>
    <cellStyle name="Output Column Headings" xfId="10"/>
    <cellStyle name="Output Line Items" xfId="11"/>
    <cellStyle name="Output Report Heading" xfId="12"/>
    <cellStyle name="Output Report Title" xfId="13"/>
    <cellStyle name="Percent" xfId="2" builtinId="5"/>
    <cellStyle name="Percent [2]" xfId="14"/>
    <cellStyle name="一般_dept code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BreakPreview" zoomScaleNormal="100" zoomScaleSheetLayoutView="100" workbookViewId="0"/>
  </sheetViews>
  <sheetFormatPr defaultRowHeight="15"/>
  <cols>
    <col min="1" max="1" width="22.42578125" customWidth="1"/>
    <col min="2" max="7" width="14.28515625" bestFit="1" customWidth="1"/>
  </cols>
  <sheetData>
    <row r="1" spans="1:7">
      <c r="A1" t="s">
        <v>16</v>
      </c>
    </row>
    <row r="2" spans="1:7">
      <c r="A2" t="s">
        <v>17</v>
      </c>
    </row>
    <row r="3" spans="1:7">
      <c r="A3" t="s">
        <v>18</v>
      </c>
    </row>
    <row r="4" spans="1:7">
      <c r="A4" t="s">
        <v>19</v>
      </c>
    </row>
    <row r="8" spans="1:7">
      <c r="A8" s="15" t="s">
        <v>8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</row>
    <row r="9" spans="1:7">
      <c r="A9" s="8" t="s">
        <v>20</v>
      </c>
      <c r="B9" s="12">
        <v>6.6454512312949174E-2</v>
      </c>
      <c r="C9" s="12">
        <v>5.3673014283380595E-2</v>
      </c>
      <c r="D9" s="12">
        <v>5.2575879716356848E-2</v>
      </c>
      <c r="E9" s="12">
        <v>5.3473678588532837E-2</v>
      </c>
      <c r="F9" s="12">
        <v>5.2010158342223917E-2</v>
      </c>
      <c r="G9" s="12">
        <v>5.1771199999999996E-2</v>
      </c>
    </row>
    <row r="10" spans="1:7">
      <c r="A10" s="8" t="s">
        <v>21</v>
      </c>
      <c r="B10" s="12">
        <v>5.3953663495614868E-2</v>
      </c>
      <c r="C10" s="12">
        <v>5.3673014283380595E-2</v>
      </c>
      <c r="D10" s="12">
        <v>5.712253040952902E-2</v>
      </c>
      <c r="E10" s="12">
        <v>5.686800388956275E-2</v>
      </c>
      <c r="F10" s="12">
        <v>5.67090596975168E-2</v>
      </c>
      <c r="G10" s="12">
        <v>5.6412179785543033E-2</v>
      </c>
    </row>
    <row r="11" spans="1:7">
      <c r="A11" s="8" t="s">
        <v>11</v>
      </c>
      <c r="B11" s="12">
        <v>0.50003395269337225</v>
      </c>
      <c r="C11" s="12">
        <v>0.49513850814926746</v>
      </c>
      <c r="D11" s="12">
        <v>0.49090457251500325</v>
      </c>
      <c r="E11" s="12">
        <v>0.52220389246614096</v>
      </c>
      <c r="F11" s="12">
        <v>0.5025136071712456</v>
      </c>
      <c r="G11" s="12">
        <v>0.49780000000000002</v>
      </c>
    </row>
    <row r="12" spans="1:7">
      <c r="A12" s="8" t="s">
        <v>7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</row>
    <row r="15" spans="1:7">
      <c r="A15" s="15" t="s">
        <v>9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</row>
    <row r="16" spans="1:7">
      <c r="A16" s="8" t="s">
        <v>20</v>
      </c>
      <c r="B16" s="13">
        <f t="shared" ref="B16:G16" si="0">B9*B33</f>
        <v>72260.714824604845</v>
      </c>
      <c r="C16" s="13">
        <f t="shared" si="0"/>
        <v>-23259.300034779404</v>
      </c>
      <c r="D16" s="13">
        <f t="shared" si="0"/>
        <v>-5225.2501252985448</v>
      </c>
      <c r="E16" s="13">
        <f t="shared" si="0"/>
        <v>28153.997120009357</v>
      </c>
      <c r="F16" s="13">
        <f t="shared" si="0"/>
        <v>-1190.610303551189</v>
      </c>
      <c r="G16" s="13">
        <f t="shared" si="0"/>
        <v>12011.6690824</v>
      </c>
    </row>
    <row r="17" spans="1:7">
      <c r="A17" s="8" t="s">
        <v>21</v>
      </c>
      <c r="B17" s="13">
        <f t="shared" ref="B17:G17" si="1">B37*B10</f>
        <v>927116.86312737118</v>
      </c>
      <c r="C17" s="13">
        <f t="shared" si="1"/>
        <v>192280.0929752347</v>
      </c>
      <c r="D17" s="13">
        <f t="shared" si="1"/>
        <v>286778.54060128797</v>
      </c>
      <c r="E17" s="13">
        <f t="shared" si="1"/>
        <v>264710.05799767643</v>
      </c>
      <c r="F17" s="13">
        <f t="shared" si="1"/>
        <v>306058.24227416614</v>
      </c>
      <c r="G17" s="13">
        <f t="shared" si="1"/>
        <v>244994.07800492545</v>
      </c>
    </row>
    <row r="18" spans="1:7">
      <c r="A18" s="8" t="s">
        <v>11</v>
      </c>
      <c r="B18" s="13">
        <f t="shared" ref="B18:G18" si="2">B29*B11</f>
        <v>543722.4591768611</v>
      </c>
      <c r="C18" s="13">
        <f t="shared" si="2"/>
        <v>-214569.18851272494</v>
      </c>
      <c r="D18" s="13">
        <f t="shared" si="2"/>
        <v>-48788.516576084286</v>
      </c>
      <c r="E18" s="13">
        <f t="shared" si="2"/>
        <v>274941.37812509219</v>
      </c>
      <c r="F18" s="13">
        <f t="shared" si="2"/>
        <v>-11503.481193732174</v>
      </c>
      <c r="G18" s="13">
        <f t="shared" si="2"/>
        <v>115496.81810000047</v>
      </c>
    </row>
    <row r="19" spans="1:7">
      <c r="A19" s="8" t="s">
        <v>7</v>
      </c>
      <c r="B19" s="13">
        <f t="shared" ref="B19:G19" si="3">B25*B12</f>
        <v>18340253.200000003</v>
      </c>
      <c r="C19" s="13">
        <f t="shared" si="3"/>
        <v>26595551.309999999</v>
      </c>
      <c r="D19" s="13">
        <f t="shared" si="3"/>
        <v>18560213.149999991</v>
      </c>
      <c r="E19" s="13">
        <f t="shared" si="3"/>
        <v>34221729.949999996</v>
      </c>
      <c r="F19" s="13">
        <f t="shared" si="3"/>
        <v>32993786.219999991</v>
      </c>
      <c r="G19" s="13">
        <f t="shared" si="3"/>
        <v>33930003.109999999</v>
      </c>
    </row>
    <row r="20" spans="1:7" ht="15.75" thickBot="1">
      <c r="A20" s="15" t="s">
        <v>10</v>
      </c>
      <c r="B20" s="14">
        <f>SUM(B16:B19)</f>
        <v>19883353.237128839</v>
      </c>
      <c r="C20" s="14">
        <f t="shared" ref="C20:G20" si="4">SUM(C16:C19)</f>
        <v>26550002.914427727</v>
      </c>
      <c r="D20" s="14">
        <f t="shared" si="4"/>
        <v>18792977.923899896</v>
      </c>
      <c r="E20" s="14">
        <f t="shared" si="4"/>
        <v>34789535.383242771</v>
      </c>
      <c r="F20" s="14">
        <f t="shared" si="4"/>
        <v>33287150.370776873</v>
      </c>
      <c r="G20" s="14">
        <f t="shared" si="4"/>
        <v>34302505.675187327</v>
      </c>
    </row>
    <row r="21" spans="1:7" ht="15.75" thickTop="1"/>
    <row r="22" spans="1:7">
      <c r="A22" s="16" t="s">
        <v>12</v>
      </c>
    </row>
    <row r="23" spans="1:7" ht="20.25">
      <c r="A23" s="1"/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</row>
    <row r="24" spans="1:7" ht="15.75" thickBot="1">
      <c r="A24" s="3" t="s">
        <v>22</v>
      </c>
      <c r="B24" s="4">
        <v>17171793.640000001</v>
      </c>
      <c r="C24" s="5">
        <v>22691182.449999999</v>
      </c>
      <c r="D24" s="6">
        <v>36926440.56000001</v>
      </c>
      <c r="E24" s="7">
        <f>29968708.85</f>
        <v>29968708.850000001</v>
      </c>
      <c r="F24" s="4">
        <v>39898050.100000001</v>
      </c>
      <c r="G24" s="5">
        <v>45876427.349999994</v>
      </c>
    </row>
    <row r="25" spans="1:7" ht="16.5" thickTop="1" thickBot="1">
      <c r="A25" s="3" t="s">
        <v>23</v>
      </c>
      <c r="B25" s="4">
        <f>35512046.84-B24</f>
        <v>18340253.200000003</v>
      </c>
      <c r="C25" s="5">
        <f>49286733.76-C24</f>
        <v>26595551.309999999</v>
      </c>
      <c r="D25" s="6">
        <f>55486653.71-D24</f>
        <v>18560213.149999991</v>
      </c>
      <c r="E25" s="7">
        <f>64190438.8-E24</f>
        <v>34221729.949999996</v>
      </c>
      <c r="F25" s="4">
        <f>72891836.32-F24</f>
        <v>32993786.219999991</v>
      </c>
      <c r="G25" s="5">
        <f>79806430.46-G24</f>
        <v>33930003.109999999</v>
      </c>
    </row>
    <row r="26" spans="1:7" ht="15.75" thickTop="1">
      <c r="B26" s="9"/>
      <c r="C26" s="9"/>
      <c r="D26" s="9"/>
      <c r="E26" s="9"/>
      <c r="F26" s="9"/>
      <c r="G26" s="9"/>
    </row>
    <row r="27" spans="1:7">
      <c r="A27" s="16" t="s">
        <v>13</v>
      </c>
    </row>
    <row r="28" spans="1:7" ht="20.25">
      <c r="A28" s="1"/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</row>
    <row r="29" spans="1:7" ht="15.75" thickBot="1">
      <c r="A29" s="3" t="s">
        <v>0</v>
      </c>
      <c r="B29" s="4">
        <v>1087371.08</v>
      </c>
      <c r="C29" s="5">
        <v>-433351.84999999963</v>
      </c>
      <c r="D29" s="6">
        <v>-99384.930000001565</v>
      </c>
      <c r="E29" s="7">
        <v>526501.9700000016</v>
      </c>
      <c r="F29" s="4">
        <v>-22891.880000001751</v>
      </c>
      <c r="G29" s="5">
        <v>232014.50000000093</v>
      </c>
    </row>
    <row r="30" spans="1:7" ht="15.75" thickTop="1"/>
    <row r="31" spans="1:7">
      <c r="A31" s="16" t="s">
        <v>14</v>
      </c>
    </row>
    <row r="32" spans="1:7" ht="20.25">
      <c r="A32" s="1"/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</row>
    <row r="33" spans="1:7" ht="15.75" thickBot="1">
      <c r="A33" s="3" t="s">
        <v>0</v>
      </c>
      <c r="B33" s="4">
        <v>1087371.08</v>
      </c>
      <c r="C33" s="5">
        <v>-433351.85</v>
      </c>
      <c r="D33" s="6">
        <v>-99384.93</v>
      </c>
      <c r="E33" s="7">
        <v>526501.97</v>
      </c>
      <c r="F33" s="4">
        <v>-22891.88</v>
      </c>
      <c r="G33" s="5">
        <v>232014.5</v>
      </c>
    </row>
    <row r="34" spans="1:7" ht="15.75" thickTop="1"/>
    <row r="35" spans="1:7">
      <c r="A35" s="16" t="s">
        <v>15</v>
      </c>
    </row>
    <row r="36" spans="1:7" ht="20.25">
      <c r="A36" s="1"/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</row>
    <row r="37" spans="1:7" ht="15.75" thickBot="1">
      <c r="A37" s="3" t="s">
        <v>0</v>
      </c>
      <c r="B37" s="10">
        <v>17183575.739999998</v>
      </c>
      <c r="C37" s="10">
        <v>3582435.15</v>
      </c>
      <c r="D37" s="10">
        <v>5020410.3099999996</v>
      </c>
      <c r="E37" s="10">
        <v>4654815.3600000003</v>
      </c>
      <c r="F37" s="10">
        <v>5396990.25</v>
      </c>
      <c r="G37" s="10">
        <v>4342928.76</v>
      </c>
    </row>
    <row r="38" spans="1:7" ht="15.75" thickTop="1"/>
  </sheetData>
  <sheetProtection formatCells="0" formatColumns="0" formatRows="0"/>
  <pageMargins left="0.7" right="0.7" top="0.75" bottom="0.75" header="0.3" footer="0.3"/>
  <pageSetup scale="80" orientation="portrait" r:id="rId1"/>
  <headerFooter>
    <oddHeader>&amp;RCASE NO. 2018-00281
ATTACHMENT 1
TO AG DR NO. 1-09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J Wilen</cp:lastModifiedBy>
  <cp:lastPrinted>2018-11-28T17:06:55Z</cp:lastPrinted>
  <dcterms:created xsi:type="dcterms:W3CDTF">2018-11-26T17:42:04Z</dcterms:created>
  <dcterms:modified xsi:type="dcterms:W3CDTF">2018-11-28T17:07:02Z</dcterms:modified>
</cp:coreProperties>
</file>