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0" yWindow="0" windowWidth="27435" windowHeight="10995"/>
  </bookViews>
  <sheets>
    <sheet name="Staff 2-47" sheetId="1" r:id="rId1"/>
  </sheets>
  <definedNames>
    <definedName name="EV__LASTREFTIME__" hidden="1">39198.5712152778</definedName>
  </definedNames>
  <calcPr calcId="152511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6" i="1" l="1"/>
  <c r="A17" i="1" s="1"/>
  <c r="A15" i="1"/>
  <c r="Z14" i="1"/>
  <c r="S14" i="1"/>
  <c r="Y14" i="1" s="1"/>
  <c r="AA14" i="1" s="1"/>
  <c r="T14" i="1" s="1"/>
  <c r="Z13" i="1"/>
  <c r="S13" i="1"/>
  <c r="Y13" i="1" s="1"/>
  <c r="AA13" i="1" s="1"/>
  <c r="T13" i="1" s="1"/>
  <c r="Z12" i="1"/>
  <c r="Y12" i="1"/>
  <c r="AA12" i="1" s="1"/>
  <c r="T12" i="1" s="1"/>
  <c r="S12" i="1"/>
  <c r="Z11" i="1"/>
  <c r="Y11" i="1"/>
  <c r="AA11" i="1" s="1"/>
  <c r="T11" i="1" s="1"/>
  <c r="S11" i="1"/>
  <c r="Z10" i="1"/>
  <c r="S10" i="1"/>
  <c r="Y10" i="1" s="1"/>
  <c r="AA10" i="1" s="1"/>
  <c r="T10" i="1" s="1"/>
  <c r="Z9" i="1"/>
  <c r="S9" i="1"/>
  <c r="Y9" i="1" s="1"/>
  <c r="AA9" i="1" s="1"/>
  <c r="T9" i="1" s="1"/>
  <c r="Z8" i="1"/>
  <c r="Y8" i="1"/>
  <c r="AA8" i="1" s="1"/>
  <c r="T8" i="1" s="1"/>
  <c r="S8" i="1"/>
  <c r="Z7" i="1"/>
  <c r="Y7" i="1"/>
  <c r="AA7" i="1" s="1"/>
  <c r="T7" i="1" s="1"/>
  <c r="S7" i="1"/>
  <c r="Z6" i="1"/>
  <c r="S6" i="1"/>
  <c r="Y6" i="1" s="1"/>
  <c r="AA6" i="1" s="1"/>
  <c r="T6" i="1" s="1"/>
  <c r="Z5" i="1"/>
  <c r="S5" i="1"/>
  <c r="Y5" i="1" s="1"/>
  <c r="I4" i="1"/>
  <c r="G4" i="1"/>
  <c r="E4" i="1"/>
  <c r="Y15" i="1" l="1"/>
  <c r="AA5" i="1"/>
  <c r="T5" i="1" s="1"/>
  <c r="Y16" i="1"/>
  <c r="Y17" i="1" l="1"/>
</calcChain>
</file>

<file path=xl/sharedStrings.xml><?xml version="1.0" encoding="utf-8"?>
<sst xmlns="http://schemas.openxmlformats.org/spreadsheetml/2006/main" count="42" uniqueCount="42">
  <si>
    <t>KY - 2018-00281 – Staff 2-47</t>
  </si>
  <si>
    <t>Company</t>
  </si>
  <si>
    <t>Ticker</t>
  </si>
  <si>
    <t>DIV1</t>
  </si>
  <si>
    <t>DIV2</t>
  </si>
  <si>
    <t>DIV3</t>
  </si>
  <si>
    <t>DIV4</t>
  </si>
  <si>
    <r>
      <t>d</t>
    </r>
    <r>
      <rPr>
        <vertAlign val="subscript"/>
        <sz val="8"/>
        <rFont val="Calibri"/>
        <family val="2"/>
        <scheme val="minor"/>
      </rPr>
      <t>1</t>
    </r>
  </si>
  <si>
    <r>
      <t>d</t>
    </r>
    <r>
      <rPr>
        <vertAlign val="subscript"/>
        <sz val="8"/>
        <rFont val="Calibri"/>
        <family val="2"/>
        <scheme val="minor"/>
      </rPr>
      <t>2</t>
    </r>
  </si>
  <si>
    <r>
      <t>d</t>
    </r>
    <r>
      <rPr>
        <vertAlign val="subscript"/>
        <sz val="8"/>
        <rFont val="Calibri"/>
        <family val="2"/>
        <scheme val="minor"/>
      </rPr>
      <t>3</t>
    </r>
  </si>
  <si>
    <r>
      <t>Most Recent Quarterly Dividend (d</t>
    </r>
    <r>
      <rPr>
        <vertAlign val="subscript"/>
        <sz val="8"/>
        <rFont val="Calibri"/>
        <family val="2"/>
        <scheme val="minor"/>
      </rPr>
      <t>0</t>
    </r>
    <r>
      <rPr>
        <sz val="8"/>
        <rFont val="Calibri"/>
        <family val="2"/>
        <scheme val="minor"/>
      </rPr>
      <t>)</t>
    </r>
  </si>
  <si>
    <r>
      <t>Stock Price (P</t>
    </r>
    <r>
      <rPr>
        <vertAlign val="subscript"/>
        <sz val="8"/>
        <rFont val="Calibri"/>
        <family val="2"/>
        <scheme val="minor"/>
      </rPr>
      <t>0</t>
    </r>
    <r>
      <rPr>
        <sz val="8"/>
        <rFont val="Calibri"/>
        <family val="2"/>
        <scheme val="minor"/>
      </rPr>
      <t>)</t>
    </r>
  </si>
  <si>
    <t>Dividend</t>
  </si>
  <si>
    <t>I/B/E/S Forecast of Future Earnings Growth</t>
  </si>
  <si>
    <t>Market Cap $ (Mil)</t>
  </si>
  <si>
    <t>Annual DCF Model Result</t>
  </si>
  <si>
    <t>1+g</t>
  </si>
  <si>
    <t>1+k</t>
  </si>
  <si>
    <t>No. of I/B/E/S Estimates</t>
  </si>
  <si>
    <t>Atmos Energy</t>
  </si>
  <si>
    <t>ATO</t>
  </si>
  <si>
    <t>Chesapeake Utilities</t>
  </si>
  <si>
    <t>CPK</t>
  </si>
  <si>
    <t>New Jersey Resources</t>
  </si>
  <si>
    <t>NJR</t>
  </si>
  <si>
    <t>NiSource Inc.</t>
  </si>
  <si>
    <t>NI</t>
  </si>
  <si>
    <t>Northwest Nat. Gas</t>
  </si>
  <si>
    <t>NWN</t>
  </si>
  <si>
    <t>ONE Gas Inc.</t>
  </si>
  <si>
    <t>OGS</t>
  </si>
  <si>
    <t>South Jersey Inds.</t>
  </si>
  <si>
    <t>SJI</t>
  </si>
  <si>
    <t>Southwest Gas</t>
  </si>
  <si>
    <t>SWX</t>
  </si>
  <si>
    <t>Spire Inc.</t>
  </si>
  <si>
    <t>SR</t>
  </si>
  <si>
    <t>UGI Corp.</t>
  </si>
  <si>
    <t>UGI</t>
  </si>
  <si>
    <t>Average</t>
  </si>
  <si>
    <t>Market-weighted Average</t>
  </si>
  <si>
    <t>Average, simple, market-weighted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</si>
</sst>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0"/>
    <numFmt numFmtId="167" formatCode="[$-409]mmm\-yy;@"/>
    <numFmt numFmtId="168" formatCode="0_);\(0\)"/>
  </numFmts>
  <fonts count="13" x14ac:knownFonts="1"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u/>
      <sz val="10"/>
      <color theme="1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</font>
    <font>
      <sz val="8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Times New Roman"/>
      <family val="2"/>
    </font>
    <font>
      <vertAlign val="subscript"/>
      <sz val="8"/>
      <name val="Calibri"/>
      <family val="2"/>
      <scheme val="minor"/>
    </font>
    <font>
      <sz val="8"/>
      <name val="Calibri"/>
      <family val="2"/>
    </font>
    <font>
      <sz val="8"/>
      <color rgb="FF000000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/>
    <xf numFmtId="0" fontId="2" fillId="0" borderId="0"/>
    <xf numFmtId="0" fontId="5" fillId="0" borderId="0"/>
    <xf numFmtId="0" fontId="7" fillId="0" borderId="0"/>
    <xf numFmtId="0" fontId="8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7" fillId="0" borderId="0"/>
    <xf numFmtId="0" fontId="8" fillId="0" borderId="0"/>
    <xf numFmtId="9" fontId="5" fillId="0" borderId="0" applyFont="0" applyFill="0" applyBorder="0" applyAlignment="0" applyProtection="0"/>
    <xf numFmtId="0" fontId="2" fillId="0" borderId="0"/>
    <xf numFmtId="0" fontId="7" fillId="0" borderId="0"/>
    <xf numFmtId="0" fontId="12" fillId="0" borderId="0"/>
  </cellStyleXfs>
  <cellXfs count="46">
    <xf numFmtId="0" fontId="0" fillId="0" borderId="0" xfId="0"/>
    <xf numFmtId="0" fontId="2" fillId="0" borderId="0" xfId="1"/>
    <xf numFmtId="0" fontId="3" fillId="0" borderId="0" xfId="0" applyFont="1" applyAlignment="1">
      <alignment vertical="center"/>
    </xf>
    <xf numFmtId="0" fontId="4" fillId="0" borderId="0" xfId="1" applyFont="1"/>
    <xf numFmtId="0" fontId="6" fillId="0" borderId="0" xfId="2" applyFont="1" applyAlignment="1">
      <alignment horizontal="left"/>
    </xf>
    <xf numFmtId="0" fontId="1" fillId="0" borderId="0" xfId="1" applyFont="1"/>
    <xf numFmtId="0" fontId="1" fillId="0" borderId="0" xfId="3" applyFont="1"/>
    <xf numFmtId="164" fontId="1" fillId="0" borderId="0" xfId="4" applyNumberFormat="1" applyFont="1" applyFill="1"/>
    <xf numFmtId="0" fontId="1" fillId="0" borderId="0" xfId="2" applyFont="1"/>
    <xf numFmtId="165" fontId="4" fillId="0" borderId="0" xfId="5" applyNumberFormat="1" applyFont="1" applyFill="1" applyBorder="1" applyAlignment="1">
      <alignment horizontal="center" wrapText="1"/>
    </xf>
    <xf numFmtId="0" fontId="4" fillId="0" borderId="0" xfId="6" applyFont="1" applyFill="1" applyBorder="1"/>
    <xf numFmtId="0" fontId="4" fillId="0" borderId="0" xfId="6" applyFont="1" applyFill="1" applyBorder="1" applyAlignment="1">
      <alignment horizontal="left"/>
    </xf>
    <xf numFmtId="17" fontId="4" fillId="0" borderId="0" xfId="7" applyNumberFormat="1" applyFont="1"/>
    <xf numFmtId="166" fontId="4" fillId="0" borderId="0" xfId="6" applyNumberFormat="1" applyFont="1" applyFill="1" applyBorder="1" applyAlignment="1">
      <alignment wrapText="1"/>
    </xf>
    <xf numFmtId="167" fontId="4" fillId="0" borderId="0" xfId="6" applyNumberFormat="1" applyFont="1" applyFill="1" applyBorder="1" applyAlignment="1">
      <alignment wrapText="1"/>
    </xf>
    <xf numFmtId="2" fontId="4" fillId="0" borderId="0" xfId="6" applyNumberFormat="1" applyFont="1" applyFill="1" applyBorder="1" applyAlignment="1">
      <alignment horizontal="center" wrapText="1"/>
    </xf>
    <xf numFmtId="166" fontId="4" fillId="0" borderId="0" xfId="6" applyNumberFormat="1" applyFont="1" applyFill="1" applyBorder="1" applyAlignment="1">
      <alignment horizontal="center" wrapText="1"/>
    </xf>
    <xf numFmtId="164" fontId="4" fillId="0" borderId="0" xfId="8" applyNumberFormat="1" applyFont="1" applyFill="1" applyBorder="1" applyAlignment="1">
      <alignment horizontal="center" wrapText="1"/>
    </xf>
    <xf numFmtId="3" fontId="4" fillId="0" borderId="0" xfId="5" applyNumberFormat="1" applyFont="1" applyFill="1" applyBorder="1" applyAlignment="1">
      <alignment horizontal="center" wrapText="1"/>
    </xf>
    <xf numFmtId="43" fontId="4" fillId="0" borderId="0" xfId="5" applyFont="1" applyFill="1" applyBorder="1"/>
    <xf numFmtId="2" fontId="4" fillId="0" borderId="0" xfId="5" applyNumberFormat="1" applyFont="1" applyFill="1" applyBorder="1" applyAlignment="1">
      <alignment horizontal="center"/>
    </xf>
    <xf numFmtId="1" fontId="4" fillId="0" borderId="0" xfId="6" applyNumberFormat="1" applyFont="1" applyFill="1" applyBorder="1" applyAlignment="1">
      <alignment horizontal="center" wrapText="1"/>
    </xf>
    <xf numFmtId="165" fontId="10" fillId="0" borderId="0" xfId="2" applyNumberFormat="1" applyFont="1" applyFill="1" applyBorder="1"/>
    <xf numFmtId="0" fontId="10" fillId="0" borderId="0" xfId="9" applyFont="1" applyFill="1" applyBorder="1"/>
    <xf numFmtId="3" fontId="11" fillId="0" borderId="0" xfId="9" applyNumberFormat="1" applyFont="1" applyFill="1" applyBorder="1"/>
    <xf numFmtId="4" fontId="10" fillId="0" borderId="0" xfId="10" applyNumberFormat="1" applyFont="1" applyFill="1" applyBorder="1"/>
    <xf numFmtId="166" fontId="4" fillId="0" borderId="0" xfId="6" applyNumberFormat="1" applyFont="1" applyFill="1" applyAlignment="1"/>
    <xf numFmtId="166" fontId="10" fillId="0" borderId="0" xfId="8" applyNumberFormat="1" applyFont="1" applyFill="1" applyBorder="1" applyAlignment="1">
      <alignment horizontal="center"/>
    </xf>
    <xf numFmtId="164" fontId="10" fillId="0" borderId="0" xfId="11" applyNumberFormat="1" applyFont="1" applyFill="1" applyBorder="1" applyAlignment="1">
      <alignment horizontal="center"/>
    </xf>
    <xf numFmtId="3" fontId="10" fillId="0" borderId="0" xfId="1" applyNumberFormat="1" applyFont="1" applyFill="1" applyBorder="1"/>
    <xf numFmtId="164" fontId="4" fillId="0" borderId="0" xfId="8" applyNumberFormat="1" applyFont="1" applyFill="1" applyAlignment="1"/>
    <xf numFmtId="43" fontId="4" fillId="0" borderId="0" xfId="5" applyFont="1" applyFill="1" applyAlignment="1"/>
    <xf numFmtId="2" fontId="4" fillId="0" borderId="0" xfId="5" applyNumberFormat="1" applyFont="1" applyFill="1" applyAlignment="1">
      <alignment horizontal="center"/>
    </xf>
    <xf numFmtId="3" fontId="10" fillId="0" borderId="0" xfId="1" applyNumberFormat="1" applyFont="1" applyFill="1" applyBorder="1" applyAlignment="1">
      <alignment horizontal="center"/>
    </xf>
    <xf numFmtId="165" fontId="10" fillId="0" borderId="0" xfId="12" applyNumberFormat="1" applyFont="1" applyFill="1" applyBorder="1" applyAlignment="1">
      <alignment horizontal="center"/>
    </xf>
    <xf numFmtId="0" fontId="11" fillId="0" borderId="0" xfId="13" applyFont="1" applyFill="1" applyBorder="1"/>
    <xf numFmtId="0" fontId="5" fillId="0" borderId="0" xfId="2"/>
    <xf numFmtId="0" fontId="2" fillId="0" borderId="0" xfId="2" applyFont="1" applyFill="1" applyBorder="1"/>
    <xf numFmtId="0" fontId="10" fillId="0" borderId="0" xfId="2" applyFont="1" applyFill="1" applyBorder="1"/>
    <xf numFmtId="10" fontId="4" fillId="0" borderId="0" xfId="8" applyNumberFormat="1" applyFont="1" applyFill="1" applyAlignment="1"/>
    <xf numFmtId="166" fontId="4" fillId="0" borderId="0" xfId="1" applyNumberFormat="1" applyFont="1"/>
    <xf numFmtId="164" fontId="2" fillId="0" borderId="0" xfId="2" applyNumberFormat="1" applyFont="1" applyFill="1" applyBorder="1"/>
    <xf numFmtId="10" fontId="4" fillId="0" borderId="0" xfId="1" applyNumberFormat="1" applyFont="1"/>
    <xf numFmtId="164" fontId="4" fillId="0" borderId="0" xfId="1" applyNumberFormat="1" applyFont="1"/>
    <xf numFmtId="168" fontId="10" fillId="0" borderId="0" xfId="5" applyNumberFormat="1" applyFont="1" applyFill="1" applyBorder="1" applyAlignment="1">
      <alignment horizontal="center"/>
    </xf>
    <xf numFmtId="3" fontId="10" fillId="0" borderId="0" xfId="10" applyNumberFormat="1" applyFont="1" applyFill="1" applyBorder="1" applyAlignment="1">
      <alignment horizontal="center"/>
    </xf>
  </cellXfs>
  <cellStyles count="15">
    <cellStyle name="Comma_IBES Studies Aug 2009 rev 9_24_09" xfId="5"/>
    <cellStyle name="Normal" xfId="0" builtinId="0"/>
    <cellStyle name="Normal 10 2" xfId="1"/>
    <cellStyle name="Normal 15 2" xfId="3"/>
    <cellStyle name="Normal 2" xfId="2"/>
    <cellStyle name="Normal 2 2 2" xfId="6"/>
    <cellStyle name="Normal 3" xfId="7"/>
    <cellStyle name="Normal 4" xfId="14"/>
    <cellStyle name="Normal 4 2 2" xfId="9"/>
    <cellStyle name="Normal 4 2 2 2" xfId="13"/>
    <cellStyle name="Normal 4 3 2" xfId="4"/>
    <cellStyle name="Normal 4 3 2 2 2 2" xfId="10"/>
    <cellStyle name="Normal 7" xfId="12"/>
    <cellStyle name="Percent 14 2 2 2 2" xfId="11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F31"/>
  <sheetViews>
    <sheetView tabSelected="1" zoomScale="120" zoomScaleNormal="120" zoomScaleSheetLayoutView="130" workbookViewId="0">
      <selection activeCell="B1" sqref="B1"/>
    </sheetView>
  </sheetViews>
  <sheetFormatPr defaultColWidth="9.33203125" defaultRowHeight="12.75" outlineLevelCol="1" x14ac:dyDescent="0.2"/>
  <cols>
    <col min="1" max="1" width="4.83203125" style="1" customWidth="1"/>
    <col min="2" max="2" width="28.1640625" style="1" customWidth="1"/>
    <col min="3" max="3" width="6" style="1" hidden="1" customWidth="1"/>
    <col min="4" max="5" width="7.83203125" style="1" customWidth="1" outlineLevel="1"/>
    <col min="6" max="9" width="6.6640625" style="1" customWidth="1" outlineLevel="1"/>
    <col min="10" max="16" width="10.6640625" style="1" customWidth="1" outlineLevel="1"/>
    <col min="17" max="17" width="9.33203125" style="1"/>
    <col min="18" max="18" width="4.6640625" style="1" hidden="1" customWidth="1"/>
    <col min="19" max="19" width="9.33203125" style="1"/>
    <col min="20" max="20" width="10.6640625" style="1" hidden="1" customWidth="1"/>
    <col min="21" max="21" width="9.33203125" style="1"/>
    <col min="22" max="22" width="9.33203125" style="1" customWidth="1"/>
    <col min="23" max="23" width="10" style="1" bestFit="1" customWidth="1"/>
    <col min="24" max="32" width="10.6640625" style="1" customWidth="1" outlineLevel="1"/>
    <col min="33" max="33" width="4.83203125" style="1" customWidth="1" outlineLevel="1"/>
    <col min="34" max="34" width="21.83203125" style="1" customWidth="1" outlineLevel="1"/>
    <col min="35" max="36" width="9.33203125" style="1" customWidth="1" outlineLevel="1"/>
    <col min="37" max="37" width="10.33203125" style="1" customWidth="1" outlineLevel="1"/>
    <col min="38" max="39" width="10.6640625" style="36" customWidth="1" outlineLevel="1"/>
    <col min="40" max="40" width="9.33203125" style="1" customWidth="1" outlineLevel="1"/>
    <col min="41" max="41" width="10.6640625" style="1" customWidth="1" outlineLevel="1"/>
    <col min="42" max="43" width="10.6640625" style="1" customWidth="1"/>
    <col min="44" max="44" width="4.83203125" style="1" bestFit="1" customWidth="1"/>
    <col min="45" max="45" width="21.83203125" style="1" bestFit="1" customWidth="1"/>
    <col min="46" max="51" width="10.6640625" style="1" customWidth="1"/>
    <col min="52" max="52" width="9.33203125" style="1"/>
    <col min="53" max="53" width="10.6640625" style="1" customWidth="1"/>
    <col min="54" max="54" width="4.83203125" style="1" customWidth="1" outlineLevel="1"/>
    <col min="55" max="55" width="21.83203125" style="1" customWidth="1" outlineLevel="1"/>
    <col min="56" max="64" width="10.6640625" style="1" customWidth="1" outlineLevel="1"/>
    <col min="65" max="69" width="10.6640625" style="1" customWidth="1"/>
    <col min="70" max="73" width="9.33203125" style="1"/>
    <col min="74" max="74" width="4.83203125" style="1" customWidth="1" outlineLevel="1"/>
    <col min="75" max="75" width="21.83203125" style="1" customWidth="1" outlineLevel="1"/>
    <col min="76" max="84" width="9.33203125" style="1" customWidth="1" outlineLevel="1"/>
    <col min="85" max="16384" width="9.33203125" style="1"/>
  </cols>
  <sheetData>
    <row r="1" spans="1:110" x14ac:dyDescent="0.2">
      <c r="B1" s="2" t="s">
        <v>0</v>
      </c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</row>
    <row r="2" spans="1:110" x14ac:dyDescent="0.2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</row>
    <row r="3" spans="1:110" x14ac:dyDescent="0.2">
      <c r="A3" s="5"/>
      <c r="B3" s="4"/>
      <c r="C3" s="3"/>
      <c r="D3" s="6"/>
      <c r="E3" s="6"/>
      <c r="F3" s="7"/>
      <c r="G3" s="8"/>
      <c r="H3" s="8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8"/>
      <c r="W3" s="8"/>
      <c r="X3" s="8"/>
      <c r="Y3" s="8"/>
      <c r="Z3" s="8"/>
      <c r="AA3" s="8"/>
      <c r="AB3" s="8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</row>
    <row r="4" spans="1:110" ht="57.75" x14ac:dyDescent="0.25">
      <c r="A4" s="9"/>
      <c r="B4" s="10" t="s">
        <v>1</v>
      </c>
      <c r="C4" s="11" t="s">
        <v>2</v>
      </c>
      <c r="D4" s="12">
        <v>43282</v>
      </c>
      <c r="E4" s="12">
        <f>D4</f>
        <v>43282</v>
      </c>
      <c r="F4" s="12">
        <v>43252</v>
      </c>
      <c r="G4" s="12">
        <f>F4</f>
        <v>43252</v>
      </c>
      <c r="H4" s="12">
        <v>43221</v>
      </c>
      <c r="I4" s="12">
        <f>H4</f>
        <v>43221</v>
      </c>
      <c r="J4" s="13" t="s">
        <v>3</v>
      </c>
      <c r="K4" s="13" t="s">
        <v>4</v>
      </c>
      <c r="L4" s="13" t="s">
        <v>5</v>
      </c>
      <c r="M4" s="13" t="s">
        <v>6</v>
      </c>
      <c r="N4" s="14" t="s">
        <v>7</v>
      </c>
      <c r="O4" s="14" t="s">
        <v>8</v>
      </c>
      <c r="P4" s="14" t="s">
        <v>9</v>
      </c>
      <c r="Q4" s="15" t="s">
        <v>10</v>
      </c>
      <c r="R4" s="16"/>
      <c r="S4" s="15" t="s">
        <v>11</v>
      </c>
      <c r="T4" s="16" t="s">
        <v>12</v>
      </c>
      <c r="U4" s="17" t="s">
        <v>13</v>
      </c>
      <c r="V4" s="18" t="s">
        <v>14</v>
      </c>
      <c r="W4" s="18"/>
      <c r="X4" s="17"/>
      <c r="Y4" s="17" t="s">
        <v>15</v>
      </c>
      <c r="Z4" s="19" t="s">
        <v>16</v>
      </c>
      <c r="AA4" s="20" t="s">
        <v>17</v>
      </c>
      <c r="AB4" s="21" t="s">
        <v>18</v>
      </c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</row>
    <row r="5" spans="1:110" x14ac:dyDescent="0.2">
      <c r="A5" s="22">
        <v>1</v>
      </c>
      <c r="B5" s="23" t="s">
        <v>19</v>
      </c>
      <c r="C5" s="24" t="s">
        <v>20</v>
      </c>
      <c r="D5" s="25">
        <v>92.99</v>
      </c>
      <c r="E5" s="25">
        <v>89.211500000000001</v>
      </c>
      <c r="F5" s="25">
        <v>91.13</v>
      </c>
      <c r="G5" s="25">
        <v>84.35</v>
      </c>
      <c r="H5" s="25">
        <v>90.78</v>
      </c>
      <c r="I5" s="25">
        <v>84.53</v>
      </c>
      <c r="J5" s="26"/>
      <c r="K5" s="26"/>
      <c r="L5" s="26"/>
      <c r="M5" s="26"/>
      <c r="N5" s="27"/>
      <c r="O5" s="27"/>
      <c r="P5" s="27"/>
      <c r="Q5" s="27">
        <v>0.48499999999999999</v>
      </c>
      <c r="R5" s="5"/>
      <c r="S5" s="26">
        <f t="shared" ref="S5:S14" si="0">AVERAGE(D5:I5)</f>
        <v>88.831916666666658</v>
      </c>
      <c r="T5" s="26">
        <f t="shared" ref="T5:T14" si="1">(J5*(AA5)^0.75)+(K5*(AA5)^0.5)+(L5*(AA5)^0.25)+M5</f>
        <v>0</v>
      </c>
      <c r="U5" s="28">
        <v>6.6500000000000004E-2</v>
      </c>
      <c r="V5" s="29">
        <v>10187.959999999999</v>
      </c>
      <c r="W5" s="30"/>
      <c r="X5" s="30"/>
      <c r="Y5" s="30">
        <f t="shared" ref="Y5:Y14" si="2">(((4*Q5/(S5*0.95))*(Z5))+(U5))</f>
        <v>9.1017148170181653E-2</v>
      </c>
      <c r="Z5" s="31">
        <f t="shared" ref="Z5:Z14" si="3">U5+1</f>
        <v>1.0665</v>
      </c>
      <c r="AA5" s="32">
        <f>Y5+1</f>
        <v>1.0910171481701816</v>
      </c>
      <c r="AB5" s="33">
        <v>2</v>
      </c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</row>
    <row r="6" spans="1:110" x14ac:dyDescent="0.2">
      <c r="A6" s="22">
        <v>2</v>
      </c>
      <c r="B6" s="23" t="s">
        <v>21</v>
      </c>
      <c r="C6" s="24" t="s">
        <v>22</v>
      </c>
      <c r="D6" s="25">
        <v>87.25</v>
      </c>
      <c r="E6" s="25">
        <v>79.099999999999994</v>
      </c>
      <c r="F6" s="25">
        <v>80.75</v>
      </c>
      <c r="G6" s="25">
        <v>73.55</v>
      </c>
      <c r="H6" s="25">
        <v>80.900000000000006</v>
      </c>
      <c r="I6" s="25">
        <v>74.05</v>
      </c>
      <c r="J6" s="26"/>
      <c r="K6" s="26"/>
      <c r="L6" s="26"/>
      <c r="M6" s="26"/>
      <c r="N6" s="27"/>
      <c r="O6" s="27"/>
      <c r="P6" s="27"/>
      <c r="Q6" s="27">
        <v>0.37</v>
      </c>
      <c r="S6" s="26">
        <f t="shared" si="0"/>
        <v>79.266666666666666</v>
      </c>
      <c r="T6" s="26">
        <f t="shared" si="1"/>
        <v>0</v>
      </c>
      <c r="U6" s="28">
        <v>0.06</v>
      </c>
      <c r="V6" s="29">
        <v>1382.74</v>
      </c>
      <c r="W6" s="30"/>
      <c r="X6" s="30"/>
      <c r="Y6" s="30">
        <f t="shared" si="2"/>
        <v>8.083307511840998E-2</v>
      </c>
      <c r="Z6" s="31">
        <f t="shared" si="3"/>
        <v>1.06</v>
      </c>
      <c r="AA6" s="32">
        <f t="shared" ref="AA6:AA14" si="4">Y6+1</f>
        <v>1.0808330751184099</v>
      </c>
      <c r="AB6" s="33">
        <v>1</v>
      </c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</row>
    <row r="7" spans="1:110" x14ac:dyDescent="0.2">
      <c r="A7" s="22">
        <v>3</v>
      </c>
      <c r="B7" s="23" t="s">
        <v>23</v>
      </c>
      <c r="C7" s="24" t="s">
        <v>24</v>
      </c>
      <c r="D7" s="25">
        <v>47.6</v>
      </c>
      <c r="E7" s="25">
        <v>44.65</v>
      </c>
      <c r="F7" s="25">
        <v>45.2</v>
      </c>
      <c r="G7" s="25">
        <v>40.274999999999999</v>
      </c>
      <c r="H7" s="25">
        <v>45.125</v>
      </c>
      <c r="I7" s="25">
        <v>40.950000000000003</v>
      </c>
      <c r="J7" s="26"/>
      <c r="K7" s="26"/>
      <c r="L7" s="26"/>
      <c r="M7" s="26"/>
      <c r="N7" s="27"/>
      <c r="O7" s="27"/>
      <c r="P7" s="27"/>
      <c r="Q7" s="27">
        <v>0.27250000000000002</v>
      </c>
      <c r="R7" s="8"/>
      <c r="S7" s="26">
        <f t="shared" si="0"/>
        <v>43.966666666666669</v>
      </c>
      <c r="T7" s="26">
        <f t="shared" si="1"/>
        <v>0</v>
      </c>
      <c r="U7" s="28">
        <v>6.4299999999999996E-2</v>
      </c>
      <c r="V7" s="29">
        <v>4022.57</v>
      </c>
      <c r="W7" s="30"/>
      <c r="X7" s="30"/>
      <c r="Y7" s="30">
        <f t="shared" si="2"/>
        <v>9.2074318662463586E-2</v>
      </c>
      <c r="Z7" s="31">
        <f t="shared" si="3"/>
        <v>1.0643</v>
      </c>
      <c r="AA7" s="32">
        <f t="shared" si="4"/>
        <v>1.0920743186624635</v>
      </c>
      <c r="AB7" s="33">
        <v>3</v>
      </c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</row>
    <row r="8" spans="1:110" x14ac:dyDescent="0.2">
      <c r="A8" s="22">
        <v>4</v>
      </c>
      <c r="B8" s="23" t="s">
        <v>25</v>
      </c>
      <c r="C8" s="24" t="s">
        <v>26</v>
      </c>
      <c r="D8" s="25">
        <v>27.01</v>
      </c>
      <c r="E8" s="25">
        <v>25.31</v>
      </c>
      <c r="F8" s="25">
        <v>26.31</v>
      </c>
      <c r="G8" s="25">
        <v>23.23</v>
      </c>
      <c r="H8" s="25">
        <v>25.75</v>
      </c>
      <c r="I8" s="25">
        <v>24.18</v>
      </c>
      <c r="J8" s="26"/>
      <c r="K8" s="26"/>
      <c r="L8" s="26"/>
      <c r="M8" s="26"/>
      <c r="N8" s="27"/>
      <c r="O8" s="27"/>
      <c r="P8" s="27"/>
      <c r="Q8" s="27">
        <v>0.19500000000000001</v>
      </c>
      <c r="R8" s="8"/>
      <c r="S8" s="26">
        <f t="shared" si="0"/>
        <v>25.298333333333332</v>
      </c>
      <c r="T8" s="26">
        <f t="shared" si="1"/>
        <v>0</v>
      </c>
      <c r="U8" s="28">
        <v>5.7000000000000002E-2</v>
      </c>
      <c r="V8" s="29">
        <v>9486.14</v>
      </c>
      <c r="W8" s="30"/>
      <c r="X8" s="30"/>
      <c r="Y8" s="30">
        <f t="shared" si="2"/>
        <v>9.1304735420473571E-2</v>
      </c>
      <c r="Z8" s="31">
        <f t="shared" si="3"/>
        <v>1.0569999999999999</v>
      </c>
      <c r="AA8" s="32">
        <f t="shared" si="4"/>
        <v>1.0913047354204735</v>
      </c>
      <c r="AB8" s="33">
        <v>3</v>
      </c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</row>
    <row r="9" spans="1:110" x14ac:dyDescent="0.2">
      <c r="A9" s="22">
        <v>5</v>
      </c>
      <c r="B9" s="23" t="s">
        <v>27</v>
      </c>
      <c r="C9" s="24" t="s">
        <v>28</v>
      </c>
      <c r="D9" s="25">
        <v>66.599999999999994</v>
      </c>
      <c r="E9" s="25">
        <v>62.65</v>
      </c>
      <c r="F9" s="25">
        <v>65.275000000000006</v>
      </c>
      <c r="G9" s="25">
        <v>56.9</v>
      </c>
      <c r="H9" s="25">
        <v>62.75</v>
      </c>
      <c r="I9" s="25">
        <v>57</v>
      </c>
      <c r="J9" s="26"/>
      <c r="K9" s="26"/>
      <c r="L9" s="26"/>
      <c r="M9" s="26"/>
      <c r="N9" s="27"/>
      <c r="O9" s="27"/>
      <c r="P9" s="27"/>
      <c r="Q9" s="27">
        <v>0.47299999999999998</v>
      </c>
      <c r="R9" s="8"/>
      <c r="S9" s="26">
        <f t="shared" si="0"/>
        <v>61.862500000000004</v>
      </c>
      <c r="T9" s="26">
        <f t="shared" si="1"/>
        <v>0</v>
      </c>
      <c r="U9" s="28">
        <v>4.4999999999999998E-2</v>
      </c>
      <c r="V9" s="29">
        <v>1847.91</v>
      </c>
      <c r="W9" s="30"/>
      <c r="X9" s="30"/>
      <c r="Y9" s="30">
        <f t="shared" si="2"/>
        <v>7.8642351990301063E-2</v>
      </c>
      <c r="Z9" s="31">
        <f t="shared" si="3"/>
        <v>1.0449999999999999</v>
      </c>
      <c r="AA9" s="32">
        <f t="shared" si="4"/>
        <v>1.078642351990301</v>
      </c>
      <c r="AB9" s="33">
        <v>2</v>
      </c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</row>
    <row r="10" spans="1:110" x14ac:dyDescent="0.2">
      <c r="A10" s="22">
        <v>6</v>
      </c>
      <c r="B10" s="23" t="s">
        <v>29</v>
      </c>
      <c r="C10" s="24" t="s">
        <v>30</v>
      </c>
      <c r="D10" s="25">
        <v>77.709999999999994</v>
      </c>
      <c r="E10" s="25">
        <v>73.75</v>
      </c>
      <c r="F10" s="25">
        <v>76.11</v>
      </c>
      <c r="G10" s="25">
        <v>69.2</v>
      </c>
      <c r="H10" s="25">
        <v>76.239999999999995</v>
      </c>
      <c r="I10" s="25">
        <v>70.08</v>
      </c>
      <c r="J10" s="26"/>
      <c r="K10" s="26"/>
      <c r="L10" s="26"/>
      <c r="M10" s="26"/>
      <c r="N10" s="27"/>
      <c r="O10" s="27"/>
      <c r="P10" s="27"/>
      <c r="Q10" s="27">
        <v>0.46</v>
      </c>
      <c r="R10" s="8"/>
      <c r="S10" s="26">
        <f t="shared" si="0"/>
        <v>73.848333333333329</v>
      </c>
      <c r="T10" s="26">
        <f t="shared" si="1"/>
        <v>0</v>
      </c>
      <c r="U10" s="28">
        <v>5.5E-2</v>
      </c>
      <c r="V10" s="29">
        <v>4022.79</v>
      </c>
      <c r="W10" s="30"/>
      <c r="X10" s="30"/>
      <c r="Y10" s="30">
        <f t="shared" si="2"/>
        <v>8.2669797391761918E-2</v>
      </c>
      <c r="Z10" s="31">
        <f t="shared" si="3"/>
        <v>1.0549999999999999</v>
      </c>
      <c r="AA10" s="32">
        <f t="shared" si="4"/>
        <v>1.0826697973917618</v>
      </c>
      <c r="AB10" s="33">
        <v>2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</row>
    <row r="11" spans="1:110" x14ac:dyDescent="0.2">
      <c r="A11" s="22">
        <v>7</v>
      </c>
      <c r="B11" s="23" t="s">
        <v>31</v>
      </c>
      <c r="C11" s="24" t="s">
        <v>32</v>
      </c>
      <c r="D11" s="25">
        <v>35.44</v>
      </c>
      <c r="E11" s="25">
        <v>33.020000000000003</v>
      </c>
      <c r="F11" s="25">
        <v>34.11</v>
      </c>
      <c r="G11" s="25">
        <v>29.67</v>
      </c>
      <c r="H11" s="25">
        <v>33.659999999999997</v>
      </c>
      <c r="I11" s="25">
        <v>30.4</v>
      </c>
      <c r="J11" s="26"/>
      <c r="K11" s="26"/>
      <c r="L11" s="26"/>
      <c r="M11" s="26"/>
      <c r="N11" s="27"/>
      <c r="O11" s="27"/>
      <c r="P11" s="27"/>
      <c r="Q11" s="27">
        <v>0.28000000000000003</v>
      </c>
      <c r="R11" s="8"/>
      <c r="S11" s="26">
        <f t="shared" si="0"/>
        <v>32.716666666666669</v>
      </c>
      <c r="T11" s="26">
        <f t="shared" si="1"/>
        <v>0</v>
      </c>
      <c r="U11" s="28">
        <v>0.12</v>
      </c>
      <c r="V11" s="29">
        <v>2895.98</v>
      </c>
      <c r="W11" s="30"/>
      <c r="X11" s="30"/>
      <c r="Y11" s="30">
        <f t="shared" si="2"/>
        <v>0.16035927822613077</v>
      </c>
      <c r="Z11" s="31">
        <f t="shared" si="3"/>
        <v>1.1200000000000001</v>
      </c>
      <c r="AA11" s="32">
        <f t="shared" si="4"/>
        <v>1.1603592782261307</v>
      </c>
      <c r="AB11" s="33">
        <v>1</v>
      </c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</row>
    <row r="12" spans="1:110" x14ac:dyDescent="0.2">
      <c r="A12" s="22">
        <v>8</v>
      </c>
      <c r="B12" s="23" t="s">
        <v>33</v>
      </c>
      <c r="C12" s="24" t="s">
        <v>34</v>
      </c>
      <c r="D12" s="25">
        <v>80.67</v>
      </c>
      <c r="E12" s="25">
        <v>74.78</v>
      </c>
      <c r="F12" s="25">
        <v>78.81</v>
      </c>
      <c r="G12" s="25">
        <v>72.45</v>
      </c>
      <c r="H12" s="25">
        <v>76.594999999999999</v>
      </c>
      <c r="I12" s="25">
        <v>70.336100000000002</v>
      </c>
      <c r="J12" s="26"/>
      <c r="K12" s="26"/>
      <c r="L12" s="26"/>
      <c r="M12" s="26"/>
      <c r="N12" s="27"/>
      <c r="O12" s="27"/>
      <c r="P12" s="27"/>
      <c r="Q12" s="27">
        <v>0.52</v>
      </c>
      <c r="R12" s="8"/>
      <c r="S12" s="26">
        <f t="shared" si="0"/>
        <v>75.606849999999994</v>
      </c>
      <c r="T12" s="26">
        <f t="shared" si="1"/>
        <v>0</v>
      </c>
      <c r="U12" s="28">
        <v>0.04</v>
      </c>
      <c r="V12" s="29">
        <v>3824.44</v>
      </c>
      <c r="W12" s="30"/>
      <c r="X12" s="30"/>
      <c r="Y12" s="30">
        <f t="shared" si="2"/>
        <v>7.0117014947441242E-2</v>
      </c>
      <c r="Z12" s="31">
        <f t="shared" si="3"/>
        <v>1.04</v>
      </c>
      <c r="AA12" s="32">
        <f t="shared" si="4"/>
        <v>1.0701170149474413</v>
      </c>
      <c r="AB12" s="33">
        <v>1</v>
      </c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</row>
    <row r="13" spans="1:110" x14ac:dyDescent="0.2">
      <c r="A13" s="22">
        <v>9</v>
      </c>
      <c r="B13" s="23" t="s">
        <v>35</v>
      </c>
      <c r="C13" s="24" t="s">
        <v>36</v>
      </c>
      <c r="D13" s="25">
        <v>74.599999999999994</v>
      </c>
      <c r="E13" s="25">
        <v>70.45</v>
      </c>
      <c r="F13" s="25">
        <v>71.7</v>
      </c>
      <c r="G13" s="25">
        <v>64.950999999999993</v>
      </c>
      <c r="H13" s="25">
        <v>73.2</v>
      </c>
      <c r="I13" s="25">
        <v>69.150000000000006</v>
      </c>
      <c r="J13" s="26"/>
      <c r="K13" s="26"/>
      <c r="L13" s="26"/>
      <c r="M13" s="26"/>
      <c r="N13" s="27"/>
      <c r="O13" s="27"/>
      <c r="P13" s="27"/>
      <c r="Q13" s="27">
        <v>0.56299999999999994</v>
      </c>
      <c r="R13" s="8"/>
      <c r="S13" s="26">
        <f t="shared" si="0"/>
        <v>70.675166666666669</v>
      </c>
      <c r="T13" s="26">
        <f t="shared" si="1"/>
        <v>0</v>
      </c>
      <c r="U13" s="28">
        <v>3.4700000000000002E-2</v>
      </c>
      <c r="V13" s="29">
        <v>3653.24</v>
      </c>
      <c r="W13" s="30"/>
      <c r="X13" s="30"/>
      <c r="Y13" s="30">
        <f t="shared" si="2"/>
        <v>6.9405027163440741E-2</v>
      </c>
      <c r="Z13" s="31">
        <f t="shared" si="3"/>
        <v>1.0347</v>
      </c>
      <c r="AA13" s="32">
        <f t="shared" si="4"/>
        <v>1.0694050271634408</v>
      </c>
      <c r="AB13" s="33">
        <v>3</v>
      </c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</row>
    <row r="14" spans="1:110" x14ac:dyDescent="0.2">
      <c r="A14" s="22">
        <v>10</v>
      </c>
      <c r="B14" s="23" t="s">
        <v>37</v>
      </c>
      <c r="C14" s="24" t="s">
        <v>38</v>
      </c>
      <c r="D14" s="25">
        <v>54.09</v>
      </c>
      <c r="E14" s="25">
        <v>51.95</v>
      </c>
      <c r="F14" s="25">
        <v>52.49</v>
      </c>
      <c r="G14" s="25">
        <v>48.17</v>
      </c>
      <c r="H14" s="25">
        <v>51.48</v>
      </c>
      <c r="I14" s="25">
        <v>47.56</v>
      </c>
      <c r="J14" s="26"/>
      <c r="K14" s="26"/>
      <c r="L14" s="26"/>
      <c r="M14" s="26"/>
      <c r="N14" s="27"/>
      <c r="O14" s="27"/>
      <c r="P14" s="27"/>
      <c r="Q14" s="27">
        <v>0.26</v>
      </c>
      <c r="R14" s="8"/>
      <c r="S14" s="26">
        <f t="shared" si="0"/>
        <v>50.956666666666671</v>
      </c>
      <c r="T14" s="26">
        <f t="shared" si="1"/>
        <v>0</v>
      </c>
      <c r="U14" s="28">
        <v>7.85E-2</v>
      </c>
      <c r="V14" s="29">
        <v>9201.2099999999991</v>
      </c>
      <c r="W14" s="30"/>
      <c r="X14" s="30"/>
      <c r="Y14" s="30">
        <f t="shared" si="2"/>
        <v>0.10167015145307502</v>
      </c>
      <c r="Z14" s="31">
        <f t="shared" si="3"/>
        <v>1.0785</v>
      </c>
      <c r="AA14" s="32">
        <f t="shared" si="4"/>
        <v>1.1016701514530751</v>
      </c>
      <c r="AB14" s="33">
        <v>2</v>
      </c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</row>
    <row r="15" spans="1:110" x14ac:dyDescent="0.2">
      <c r="A15" s="34">
        <f t="shared" ref="A15:A17" si="5">A14+1</f>
        <v>11</v>
      </c>
      <c r="B15" s="35" t="s">
        <v>39</v>
      </c>
      <c r="C15" s="36"/>
      <c r="D15" s="37"/>
      <c r="E15" s="37"/>
      <c r="F15" s="37"/>
      <c r="G15" s="37"/>
      <c r="H15" s="37"/>
      <c r="I15" s="37"/>
      <c r="J15" s="26"/>
      <c r="K15" s="26"/>
      <c r="L15" s="26"/>
      <c r="M15" s="26"/>
      <c r="N15" s="37"/>
      <c r="O15" s="37"/>
      <c r="P15" s="37"/>
      <c r="Q15" s="37"/>
      <c r="R15" s="8"/>
      <c r="S15" s="26"/>
      <c r="T15" s="26"/>
      <c r="U15" s="38"/>
      <c r="V15" s="38"/>
      <c r="W15" s="39"/>
      <c r="X15" s="39"/>
      <c r="Y15" s="30">
        <f>AVERAGE(Y5:Y14)</f>
        <v>9.1809289854367954E-2</v>
      </c>
      <c r="Z15" s="31"/>
      <c r="AA15" s="32"/>
      <c r="AB15" s="38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</row>
    <row r="16" spans="1:110" x14ac:dyDescent="0.2">
      <c r="A16" s="34">
        <f t="shared" si="5"/>
        <v>12</v>
      </c>
      <c r="B16" s="35" t="s">
        <v>40</v>
      </c>
      <c r="C16" s="36"/>
      <c r="D16" s="37"/>
      <c r="E16" s="37"/>
      <c r="F16" s="37"/>
      <c r="G16" s="37"/>
      <c r="H16" s="37"/>
      <c r="I16" s="37"/>
      <c r="J16" s="3"/>
      <c r="K16" s="3"/>
      <c r="L16" s="3"/>
      <c r="M16" s="3"/>
      <c r="N16" s="37"/>
      <c r="O16" s="37"/>
      <c r="P16" s="37"/>
      <c r="Q16" s="37"/>
      <c r="R16" s="8"/>
      <c r="S16" s="40"/>
      <c r="T16" s="3"/>
      <c r="U16" s="37"/>
      <c r="V16" s="37"/>
      <c r="W16" s="39"/>
      <c r="X16" s="39"/>
      <c r="Y16" s="30">
        <f>SUMPRODUCT($V5:$V14,Y5:Y14)/SUM($V5:$V14)</f>
        <v>9.2529270152106408E-2</v>
      </c>
      <c r="Z16" s="3"/>
      <c r="AA16" s="32"/>
      <c r="AB16" s="37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</row>
    <row r="17" spans="1:110" x14ac:dyDescent="0.2">
      <c r="A17" s="34">
        <f t="shared" si="5"/>
        <v>13</v>
      </c>
      <c r="B17" s="35" t="s">
        <v>41</v>
      </c>
      <c r="C17" s="36"/>
      <c r="D17" s="37"/>
      <c r="E17" s="37"/>
      <c r="F17" s="37"/>
      <c r="G17" s="37"/>
      <c r="H17" s="37"/>
      <c r="I17" s="37"/>
      <c r="J17" s="3"/>
      <c r="K17" s="3"/>
      <c r="L17" s="3"/>
      <c r="M17" s="3"/>
      <c r="N17" s="37"/>
      <c r="O17" s="37"/>
      <c r="P17" s="37"/>
      <c r="Q17" s="37"/>
      <c r="R17" s="8"/>
      <c r="S17" s="3"/>
      <c r="T17" s="3"/>
      <c r="U17" s="37"/>
      <c r="V17" s="41"/>
      <c r="W17" s="42"/>
      <c r="X17" s="42"/>
      <c r="Y17" s="43">
        <f>AVERAGE(Y15:Y16)</f>
        <v>9.2169280003237181E-2</v>
      </c>
      <c r="Z17" s="3"/>
      <c r="AA17" s="32"/>
      <c r="AB17" s="3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</row>
    <row r="18" spans="1:110" x14ac:dyDescent="0.2"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</row>
    <row r="19" spans="1:110" x14ac:dyDescent="0.2">
      <c r="AI19" s="44"/>
      <c r="AJ19" s="45"/>
      <c r="AK19" s="45"/>
    </row>
    <row r="20" spans="1:110" x14ac:dyDescent="0.2">
      <c r="AI20" s="44"/>
      <c r="AJ20" s="45"/>
      <c r="AK20" s="45"/>
    </row>
    <row r="21" spans="1:110" x14ac:dyDescent="0.2">
      <c r="AI21" s="44"/>
      <c r="AJ21" s="45"/>
      <c r="AK21" s="45"/>
    </row>
    <row r="22" spans="1:110" x14ac:dyDescent="0.2">
      <c r="AI22" s="44"/>
      <c r="AJ22" s="45"/>
      <c r="AK22" s="45"/>
    </row>
    <row r="23" spans="1:110" x14ac:dyDescent="0.2">
      <c r="AI23" s="44"/>
      <c r="AJ23" s="45"/>
      <c r="AK23" s="45"/>
    </row>
    <row r="24" spans="1:110" x14ac:dyDescent="0.2">
      <c r="AI24" s="37"/>
      <c r="AJ24" s="37"/>
      <c r="AK24" s="37"/>
    </row>
    <row r="25" spans="1:110" x14ac:dyDescent="0.2">
      <c r="AI25" s="37"/>
      <c r="AJ25" s="37"/>
      <c r="AK25" s="37"/>
    </row>
    <row r="26" spans="1:110" s="36" customForma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37"/>
      <c r="AJ26" s="37"/>
      <c r="AK26" s="37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</row>
    <row r="27" spans="1:110" s="36" customForma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37"/>
      <c r="AJ27" s="37"/>
      <c r="AK27" s="37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</row>
    <row r="28" spans="1:110" s="36" customForma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37"/>
      <c r="AJ28" s="37"/>
      <c r="AK28" s="37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</row>
    <row r="29" spans="1:110" s="36" customForma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37"/>
      <c r="AJ29" s="37"/>
      <c r="AK29" s="37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</row>
    <row r="30" spans="1:110" s="36" customForma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44"/>
      <c r="AJ30" s="45"/>
      <c r="AK30" s="45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</row>
    <row r="31" spans="1:110" s="36" customForma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44"/>
      <c r="AJ31" s="45"/>
      <c r="AK31" s="45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</row>
  </sheetData>
  <pageMargins left="0.7" right="0.7" top="0.75" bottom="0.75" header="0.3" footer="0.3"/>
  <pageSetup scale="67" orientation="landscape" r:id="rId1"/>
  <headerFooter>
    <oddHeader>&amp;R&amp;10CASE NO. 2018-00281
ATTACHMENT 1
TO STAFF DR NO. 2-47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Staff 2-47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2018-11-29T17:01:23Z</dcterms:created>
  <dcterms:modified xsi:type="dcterms:W3CDTF">2018-12-05T20:43:35Z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{4D9D9D04-CC89-4977-90C7-38E478383E63}</vt:lpwstr>
  </property>
</Properties>
</file>