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Staff Set 2 Attachments\"/>
    </mc:Choice>
  </mc:AlternateContent>
  <bookViews>
    <workbookView xWindow="0" yWindow="0" windowWidth="28800" windowHeight="12435"/>
  </bookViews>
  <sheets>
    <sheet name="KY B.4.2 B" sheetId="1" r:id="rId1"/>
    <sheet name="KY B.4.2 F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>#REF!</definedName>
    <definedName name="__123Graph_A" hidden="1">[1]Sch11!$C$73:$C$80</definedName>
    <definedName name="__123Graph_B" hidden="1">[1]Sch11!$D$73:$D$80</definedName>
    <definedName name="__123Graph_C" hidden="1">[1]Sch11!$E$73:$E$80</definedName>
    <definedName name="__123Graph_D" hidden="1">[1]Sch11!$F$73:$F$80</definedName>
    <definedName name="__123Graph_E" hidden="1">[1]Sch11!$G$73:$G$80</definedName>
    <definedName name="__123Graph_F" hidden="1">[1]Sch11!#REF!</definedName>
    <definedName name="_13TAXFED">#REF!</definedName>
    <definedName name="_3C_ADJ_REV">[2]revlag!#REF!</definedName>
    <definedName name="_5GP_TCO">#REF!</definedName>
    <definedName name="_5GP_TCOINPUT">#REF!</definedName>
    <definedName name="_COS97">#REF!</definedName>
    <definedName name="_Dist_Bin" hidden="1">#REF!</definedName>
    <definedName name="_Dist_Values" hidden="1">#REF!</definedName>
    <definedName name="_Div012">#REF!</definedName>
    <definedName name="_Div02">#REF!</definedName>
    <definedName name="_Div091">#REF!</definedName>
    <definedName name="_div10">'[3]WP 1-1'!#REF!</definedName>
    <definedName name="_div21">'[3]WP 1-1'!#REF!</definedName>
    <definedName name="_EXH1">#REF!</definedName>
    <definedName name="_EXH6">#REF!</definedName>
    <definedName name="_EXH7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_R_143_REV_WKS">'[4]Sh 3b - ARsumm'!#REF!</definedName>
    <definedName name="A_R_DAILY_2">#REF!</definedName>
    <definedName name="A_R_DAILYSUPPOR">#REF!</definedName>
    <definedName name="ACTUAL_VOL">#REF!</definedName>
    <definedName name="ATTR_YEAR">'[5]DATA INPUT'!$C$10</definedName>
    <definedName name="AUXPAID">#REF!</definedName>
    <definedName name="AVG_BANK_BAL">[6]EXH10!$A$1:$J$47</definedName>
    <definedName name="BENEFITS">#REF!</definedName>
    <definedName name="BS_JURIS">#REF!</definedName>
    <definedName name="BS_REC">[1]FS!$A$1:$G$125</definedName>
    <definedName name="BSANAL">#REF!</definedName>
    <definedName name="CAP_BS_WKST">[1]Sch11!#REF!</definedName>
    <definedName name="CAP_RB">[1]Sch11!$A$1:$L$64</definedName>
    <definedName name="Case_No._2006_00464">#REF!</definedName>
    <definedName name="COMPANY">'[7]DATA INPUT'!$C$7</definedName>
    <definedName name="CONOCO">#REF!</definedName>
    <definedName name="COVEPOINT">#REF!</definedName>
    <definedName name="csDesignMode">1</definedName>
    <definedName name="CWC_SUMM">#REF!</definedName>
    <definedName name="CWC_SUMMARY">#REF!</definedName>
    <definedName name="_xlnm.Database">#REF!</definedName>
    <definedName name="Div012Cap">#REF!</definedName>
    <definedName name="Div02Cap">#REF!</definedName>
    <definedName name="Div091Cap">#REF!</definedName>
    <definedName name="Div09cap">#REF!</definedName>
    <definedName name="EXH1A">#REF!</definedName>
    <definedName name="FOOTNOTES">[1]Sch11!$O$9:$W$15</definedName>
    <definedName name="FRANCHISE_LIC">#REF!</definedName>
    <definedName name="GP_MISC">#REF!</definedName>
    <definedName name="GP_TRANSCO">#REF!</definedName>
    <definedName name="GP_TRANSMISSION">#REF!</definedName>
    <definedName name="GPWKST">#REF!</definedName>
    <definedName name="GROSS_RECEIPTS">#REF!</definedName>
    <definedName name="GROSS_WAGES">#REF!</definedName>
    <definedName name="GROSSRECEIPTS">#REF!</definedName>
    <definedName name="GTS">#REF!</definedName>
    <definedName name="IMBALANCE">#REF!</definedName>
    <definedName name="JURISDICTION">'[7]DATA INPUT'!$C$8</definedName>
    <definedName name="kytax">#REF!</definedName>
    <definedName name="LICENSE">#REF!</definedName>
    <definedName name="LICENSETAX_WKST">#REF!</definedName>
    <definedName name="LOCAL_GAS">#REF!</definedName>
    <definedName name="ltdrate">#REF!</definedName>
    <definedName name="MIDCON">#REF!</definedName>
    <definedName name="NON_APP">#REF!</definedName>
    <definedName name="NON_APP_CODING">#REF!</definedName>
    <definedName name="NON_APP_FILING">#REF!</definedName>
    <definedName name="NON_APP_UPDATE">#REF!</definedName>
    <definedName name="NORM_VOL">#REF!</definedName>
    <definedName name="OPEB">#REF!</definedName>
    <definedName name="PAYMENTS98">#REF!</definedName>
    <definedName name="_xlnm.Print_Area" localSheetId="0">'KY B.4.2 B'!$A$1:$H$36</definedName>
    <definedName name="_xlnm.Print_Area" localSheetId="1">'KY B.4.2 F'!$A$1:$H$36</definedName>
    <definedName name="_xlnm.Print_Area">'[3]WP 3-1'!#REF!</definedName>
    <definedName name="PROPTAX_WKST">'[4]Sh 10 - property'!#REF!</definedName>
    <definedName name="PSC_FEES">#REF!</definedName>
    <definedName name="REFUND_WKST">'[4]Sh 3a - coll-lag:Sh 3b - ARsumm'!$C$33:$E$93</definedName>
    <definedName name="ROR">#REF!</definedName>
    <definedName name="stdrate">#REF!</definedName>
    <definedName name="STPAY_TAX_BI">#REF!</definedName>
    <definedName name="STPAY_TAX_MON">#REF!</definedName>
    <definedName name="TAX_UNEMPLOYMEN">#REF!</definedName>
    <definedName name="TEMP">#REF!</definedName>
    <definedName name="testyear">'[7]DATA INPUT'!$C$9</definedName>
    <definedName name="TRANSCO_UPDATE">#REF!</definedName>
    <definedName name="VNG">#REF!</definedName>
    <definedName name="VOL_COMP2">#REF!</definedName>
    <definedName name="VOL_COMPARISON">#REF!</definedName>
    <definedName name="WP_2_1">'[3]WP 3-1'!#REF!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" l="1"/>
  <c r="A36" i="2"/>
  <c r="A34" i="2"/>
  <c r="A36" i="1"/>
  <c r="H36" i="1"/>
  <c r="A34" i="1"/>
  <c r="D32" i="2"/>
  <c r="H32" i="2" s="1"/>
  <c r="H30" i="2"/>
  <c r="H28" i="2"/>
  <c r="H26" i="2"/>
  <c r="H24" i="2"/>
  <c r="H22" i="2"/>
  <c r="H20" i="2"/>
  <c r="H18" i="2"/>
  <c r="H16" i="2"/>
  <c r="A16" i="2"/>
  <c r="A18" i="2" s="1"/>
  <c r="A20" i="2" s="1"/>
  <c r="A22" i="2" s="1"/>
  <c r="A24" i="2" s="1"/>
  <c r="A26" i="2" s="1"/>
  <c r="A28" i="2" s="1"/>
  <c r="A30" i="2" s="1"/>
  <c r="A32" i="2" s="1"/>
  <c r="H9" i="2"/>
  <c r="H30" i="1"/>
  <c r="H28" i="1"/>
  <c r="H26" i="1"/>
  <c r="H24" i="1"/>
  <c r="H22" i="1"/>
  <c r="H20" i="1"/>
  <c r="H18" i="1"/>
  <c r="D32" i="1"/>
  <c r="H32" i="1" s="1"/>
  <c r="A16" i="1"/>
  <c r="A18" i="1" s="1"/>
  <c r="A20" i="1" s="1"/>
  <c r="A22" i="1" s="1"/>
  <c r="A24" i="1" s="1"/>
  <c r="A26" i="1" s="1"/>
  <c r="A28" i="1" s="1"/>
  <c r="A30" i="1" s="1"/>
  <c r="A32" i="1" s="1"/>
  <c r="H16" i="1" l="1"/>
</calcChain>
</file>

<file path=xl/sharedStrings.xml><?xml version="1.0" encoding="utf-8"?>
<sst xmlns="http://schemas.openxmlformats.org/spreadsheetml/2006/main" count="81" uniqueCount="37">
  <si>
    <t>Cash Working Capital Components - 1 / 8 O&amp;M Expenses</t>
  </si>
  <si>
    <t>Schedule B-4.2 B</t>
  </si>
  <si>
    <t>Line</t>
  </si>
  <si>
    <t xml:space="preserve">Total </t>
  </si>
  <si>
    <t>1 /8 Method</t>
  </si>
  <si>
    <t>Jurisdictional</t>
  </si>
  <si>
    <t>No.</t>
  </si>
  <si>
    <t>Description</t>
  </si>
  <si>
    <t>Company</t>
  </si>
  <si>
    <t>Percent</t>
  </si>
  <si>
    <t>Amount</t>
  </si>
  <si>
    <t>(1)</t>
  </si>
  <si>
    <t>(2)</t>
  </si>
  <si>
    <t>(3)</t>
  </si>
  <si>
    <t>Cash Working Capital</t>
  </si>
  <si>
    <t>12.50%</t>
  </si>
  <si>
    <t>Total O &amp; M Expenses</t>
  </si>
  <si>
    <t>Schedule B-4.2 F</t>
  </si>
  <si>
    <t>1/8 Method &gt; Lead/Lag Study</t>
  </si>
  <si>
    <t>Lead/Lag Study Results</t>
  </si>
  <si>
    <t>Atmos Energy Corporation, Kentucky/Mid-States Division</t>
  </si>
  <si>
    <t>Kentucky Jurisdiction Case No. 2018-00281</t>
  </si>
  <si>
    <t>as of December 31, 2018</t>
  </si>
  <si>
    <t>Data:__X___Base Period______Forecasted Period</t>
  </si>
  <si>
    <t>Type of Filing:___X____Original________Updated ________Revised</t>
  </si>
  <si>
    <t>Workpaper Reference No(s).</t>
  </si>
  <si>
    <t>Witness: Waller, Christian</t>
  </si>
  <si>
    <t>Production O&amp;M Expense</t>
  </si>
  <si>
    <t>Storage O&amp;M Expense</t>
  </si>
  <si>
    <t>Transmission O&amp;M Expense</t>
  </si>
  <si>
    <t>Distribution O&amp;M Expense</t>
  </si>
  <si>
    <t>Customer Accting. &amp; Collection</t>
  </si>
  <si>
    <t>Customer Service &amp; Information</t>
  </si>
  <si>
    <t>Sales Expense</t>
  </si>
  <si>
    <t>Admin. &amp; General Expense</t>
  </si>
  <si>
    <t>as of March 31, 2020</t>
  </si>
  <si>
    <t>Data:______Base Period__X___Forecasted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</si>
</sst>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</numFmts>
  <fonts count="8">
    <font>
      <sz val="12"/>
      <name val="Helvetica-Narrow"/>
      <family val="2"/>
    </font>
    <font>
      <sz val="12"/>
      <name val="Helvetica-Narrow"/>
      <family val="2"/>
    </font>
    <font>
      <sz val="12"/>
      <name val="Times New Roman"/>
      <family val="1"/>
    </font>
    <font>
      <sz val="12"/>
      <color rgb="FFFF0000"/>
      <name val="Helvetica-Narrow"/>
      <family val="2"/>
    </font>
    <font>
      <sz val="12"/>
      <name val="Tms Rmn"/>
    </font>
    <font>
      <sz val="10"/>
      <name val="Arial"/>
      <family val="2"/>
    </font>
    <font>
      <sz val="12"/>
      <name val="Helv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1">
    <xf numFmtId="37" fontId="0" fillId="0" borderId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37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 applyProtection="1">
      <alignment horizontal="left"/>
    </xf>
    <xf numFmtId="37" fontId="1" fillId="0" borderId="0" xfId="0" applyFont="1" applyAlignment="1">
      <alignment horizontal="right"/>
    </xf>
    <xf numFmtId="37" fontId="1" fillId="0" borderId="1" xfId="0" applyFont="1" applyBorder="1" applyAlignment="1" applyProtection="1">
      <alignment horizontal="left"/>
    </xf>
    <xf numFmtId="37" fontId="1" fillId="0" borderId="2" xfId="0" applyFont="1" applyBorder="1"/>
    <xf numFmtId="37" fontId="1" fillId="0" borderId="2" xfId="0" applyFont="1" applyBorder="1" applyAlignment="1" applyProtection="1">
      <alignment horizontal="right"/>
    </xf>
    <xf numFmtId="37" fontId="1" fillId="0" borderId="0" xfId="0" applyFont="1" applyBorder="1"/>
    <xf numFmtId="37" fontId="1" fillId="0" borderId="0" xfId="0" applyFont="1" applyAlignment="1" applyProtection="1">
      <alignment horizontal="center"/>
    </xf>
    <xf numFmtId="37" fontId="1" fillId="0" borderId="2" xfId="0" applyFont="1" applyBorder="1" applyAlignment="1" applyProtection="1">
      <alignment horizontal="center"/>
    </xf>
    <xf numFmtId="37" fontId="1" fillId="0" borderId="0" xfId="0" applyFont="1" applyAlignment="1">
      <alignment horizontal="center"/>
    </xf>
    <xf numFmtId="37" fontId="1" fillId="0" borderId="0" xfId="0" applyNumberFormat="1" applyFont="1" applyProtection="1"/>
    <xf numFmtId="164" fontId="1" fillId="0" borderId="0" xfId="1" applyNumberFormat="1" applyFont="1"/>
    <xf numFmtId="10" fontId="1" fillId="0" borderId="0" xfId="0" applyNumberFormat="1" applyFont="1" applyProtection="1"/>
    <xf numFmtId="37" fontId="1" fillId="0" borderId="0" xfId="0" applyFont="1" applyAlignment="1" applyProtection="1">
      <alignment horizontal="left" indent="2"/>
    </xf>
    <xf numFmtId="165" fontId="1" fillId="0" borderId="0" xfId="2" applyNumberFormat="1" applyFont="1" applyProtection="1"/>
    <xf numFmtId="37" fontId="1" fillId="0" borderId="0" xfId="0" applyFont="1" applyAlignment="1">
      <alignment horizontal="left" indent="2"/>
    </xf>
    <xf numFmtId="37" fontId="1" fillId="0" borderId="2" xfId="0" applyNumberFormat="1" applyFont="1" applyBorder="1" applyProtection="1"/>
    <xf numFmtId="37" fontId="1" fillId="0" borderId="0" xfId="0" applyFont="1" applyFill="1"/>
    <xf numFmtId="165" fontId="1" fillId="0" borderId="3" xfId="2" applyNumberFormat="1" applyFont="1" applyBorder="1" applyProtection="1"/>
    <xf numFmtId="37" fontId="1" fillId="0" borderId="0" xfId="0" applyFont="1" applyFill="1" applyAlignment="1">
      <alignment horizontal="center"/>
    </xf>
    <xf numFmtId="37" fontId="1" fillId="0" borderId="1" xfId="0" applyFont="1" applyBorder="1" applyAlignment="1" applyProtection="1">
      <alignment horizontal="center"/>
    </xf>
    <xf numFmtId="37" fontId="1" fillId="0" borderId="1" xfId="0" applyFont="1" applyBorder="1"/>
    <xf numFmtId="37" fontId="1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37" fontId="1" fillId="0" borderId="0" xfId="0" quotePrefix="1" applyFont="1" applyAlignment="1" applyProtection="1">
      <alignment horizontal="left"/>
    </xf>
    <xf numFmtId="37" fontId="3" fillId="0" borderId="0" xfId="0" applyFont="1" applyAlignment="1" applyProtection="1">
      <alignment horizontal="right"/>
    </xf>
    <xf numFmtId="37" fontId="1" fillId="0" borderId="0" xfId="0" applyFont="1" applyFill="1" applyAlignment="1">
      <alignment horizontal="center"/>
    </xf>
  </cellXfs>
  <cellStyles count="11">
    <cellStyle name="Comma" xfId="1" builtinId="3"/>
    <cellStyle name="Comma 2" xfId="5"/>
    <cellStyle name="Comma 3" xfId="10"/>
    <cellStyle name="Currency" xfId="2" builtinId="4"/>
    <cellStyle name="Currency 2" xfId="4"/>
    <cellStyle name="Currency 3" xfId="9"/>
    <cellStyle name="Normal" xfId="0" builtinId="0"/>
    <cellStyle name="Normal 2" xfId="3"/>
    <cellStyle name="Normal 2 2" xfId="7"/>
    <cellStyle name="Normal 3" xfId="8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v/RATECASE/98/Cash%20Working%20Capital/Filing/CAP%20vs.%20R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MD/ratebase/Cash%20Working%20Capital%20-%2012-31-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-KS%20Div%20Rate%20Case/Colorado/2017%20Rate%20Case/CWC/Cash%20Working%20Capital%20-%20Colorado%20TYE%20Mar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hiting/Documents/CWC/Sch%2027%20%2028%20(Lead%20Lag%20%20BS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TN%20Case/2014%20Rate%20Case/CWC/Cash%20Working%20Capit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rate/CMD/ratecase/1995/EXH10.WK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%20-%20TN%20Case/2007%20TN%20CASE/Pre-File%20Testimony/Petersen/THP%20TN%20Lead%20Lag%20Stud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11"/>
      <sheetName val="FS"/>
    </sheetNames>
    <sheetDataSet>
      <sheetData sheetId="0">
        <row r="1">
          <cell r="D1" t="str">
            <v>COLUMBIA GAS OF VIRGINIA</v>
          </cell>
          <cell r="L1" t="str">
            <v>Schedule 11</v>
          </cell>
        </row>
        <row r="2">
          <cell r="D2" t="str">
            <v>CAP VS RATE BASE - RECONCILIATION</v>
          </cell>
          <cell r="L2" t="str">
            <v>Sheet 5 of 5</v>
          </cell>
        </row>
        <row r="3">
          <cell r="D3" t="str">
            <v>TME DECEMBER 31, 1997</v>
          </cell>
        </row>
        <row r="4">
          <cell r="J4" t="str">
            <v>Sched 13,Col 2</v>
          </cell>
          <cell r="L4" t="str">
            <v>Sched 13,Col 3</v>
          </cell>
        </row>
        <row r="5">
          <cell r="D5" t="str">
            <v>Rate</v>
          </cell>
          <cell r="F5" t="str">
            <v>Sched 13,Col 1</v>
          </cell>
          <cell r="J5" t="str">
            <v>Less:</v>
          </cell>
          <cell r="L5" t="str">
            <v>Va-Juris</v>
          </cell>
        </row>
        <row r="6">
          <cell r="A6" t="str">
            <v>LN</v>
          </cell>
          <cell r="C6" t="str">
            <v>Per Books</v>
          </cell>
          <cell r="D6" t="str">
            <v>Making</v>
          </cell>
          <cell r="F6" t="str">
            <v>Adjusted</v>
          </cell>
          <cell r="G6" t="str">
            <v>Regulatory</v>
          </cell>
          <cell r="H6" t="str">
            <v>Regulatory</v>
          </cell>
          <cell r="J6" t="str">
            <v>Non-Juris</v>
          </cell>
          <cell r="L6" t="str">
            <v>Regulatory</v>
          </cell>
        </row>
        <row r="7">
          <cell r="A7" t="str">
            <v>NO</v>
          </cell>
          <cell r="B7" t="str">
            <v>Account Title</v>
          </cell>
          <cell r="C7" t="str">
            <v>@ DEC 1997</v>
          </cell>
          <cell r="D7" t="str">
            <v>Adj's</v>
          </cell>
          <cell r="F7" t="str">
            <v>Per Books</v>
          </cell>
          <cell r="G7" t="str">
            <v>Adj's</v>
          </cell>
          <cell r="H7" t="str">
            <v>Per Books</v>
          </cell>
          <cell r="J7" t="str">
            <v>Buisness</v>
          </cell>
          <cell r="L7" t="str">
            <v>Buisness</v>
          </cell>
        </row>
        <row r="8">
          <cell r="C8" t="str">
            <v>$</v>
          </cell>
          <cell r="D8" t="str">
            <v>$</v>
          </cell>
          <cell r="F8" t="str">
            <v>$</v>
          </cell>
          <cell r="G8" t="str">
            <v>$</v>
          </cell>
          <cell r="H8" t="str">
            <v>$</v>
          </cell>
          <cell r="J8" t="str">
            <v>$</v>
          </cell>
          <cell r="L8" t="str">
            <v>$</v>
          </cell>
        </row>
        <row r="9">
          <cell r="C9" t="str">
            <v>(1)</v>
          </cell>
          <cell r="D9" t="str">
            <v>(2)</v>
          </cell>
          <cell r="F9" t="str">
            <v>(3=1+2)</v>
          </cell>
          <cell r="G9" t="str">
            <v>(4)</v>
          </cell>
          <cell r="H9" t="str">
            <v>(5=3+4)</v>
          </cell>
          <cell r="J9" t="str">
            <v>(6)</v>
          </cell>
          <cell r="L9" t="str">
            <v>(7=5-6)</v>
          </cell>
        </row>
        <row r="10">
          <cell r="B10" t="str">
            <v>APPLICATIONS:</v>
          </cell>
        </row>
        <row r="11">
          <cell r="A11">
            <v>1</v>
          </cell>
          <cell r="B11" t="str">
            <v>Cash and Working Funds</v>
          </cell>
          <cell r="C11">
            <v>2192381</v>
          </cell>
          <cell r="D11">
            <v>-1695686.0200000005</v>
          </cell>
          <cell r="E11" t="str">
            <v>1/</v>
          </cell>
          <cell r="F11">
            <v>496694.97999999952</v>
          </cell>
          <cell r="H11">
            <v>496694.97999999952</v>
          </cell>
          <cell r="J11">
            <v>235893</v>
          </cell>
          <cell r="K11" t="str">
            <v>a/</v>
          </cell>
          <cell r="L11">
            <v>732587.97999999952</v>
          </cell>
        </row>
        <row r="12">
          <cell r="A12">
            <v>2</v>
          </cell>
          <cell r="B12" t="str">
            <v>Accts &amp; Notes Rec.(Net)</v>
          </cell>
          <cell r="C12">
            <v>36081807</v>
          </cell>
          <cell r="F12">
            <v>36081807</v>
          </cell>
          <cell r="H12">
            <v>36081807</v>
          </cell>
          <cell r="L12">
            <v>36081807</v>
          </cell>
        </row>
        <row r="13">
          <cell r="A13">
            <v>3</v>
          </cell>
          <cell r="B13" t="str">
            <v>Accts. Rec. - Assoc. Co.</v>
          </cell>
          <cell r="C13">
            <v>-24442</v>
          </cell>
          <cell r="F13">
            <v>-24442</v>
          </cell>
          <cell r="H13">
            <v>-24442</v>
          </cell>
          <cell r="L13">
            <v>-24442</v>
          </cell>
        </row>
        <row r="14">
          <cell r="A14">
            <v>4</v>
          </cell>
          <cell r="B14" t="str">
            <v>Stores Expense Undistr.</v>
          </cell>
          <cell r="C14">
            <v>-29</v>
          </cell>
          <cell r="F14">
            <v>-29</v>
          </cell>
          <cell r="H14">
            <v>-29</v>
          </cell>
          <cell r="L14">
            <v>-29</v>
          </cell>
        </row>
        <row r="15">
          <cell r="A15">
            <v>5</v>
          </cell>
          <cell r="B15" t="str">
            <v>Other C/A less:165.5, 165.15</v>
          </cell>
          <cell r="C15">
            <v>2590796</v>
          </cell>
          <cell r="D15">
            <v>1707419</v>
          </cell>
          <cell r="E15" t="str">
            <v>2/</v>
          </cell>
          <cell r="F15">
            <v>4298215</v>
          </cell>
          <cell r="H15">
            <v>4298215</v>
          </cell>
          <cell r="J15">
            <v>583725</v>
          </cell>
          <cell r="K15" t="str">
            <v>b/</v>
          </cell>
          <cell r="L15">
            <v>4881940</v>
          </cell>
        </row>
        <row r="16">
          <cell r="A16">
            <v>6</v>
          </cell>
          <cell r="B16" t="str">
            <v>Deferred Charges (+ 134)</v>
          </cell>
          <cell r="C16">
            <v>14143263</v>
          </cell>
          <cell r="F16">
            <v>14143263</v>
          </cell>
          <cell r="G16">
            <v>4310041</v>
          </cell>
          <cell r="H16">
            <v>18453304</v>
          </cell>
          <cell r="L16">
            <v>18453304</v>
          </cell>
        </row>
        <row r="17">
          <cell r="A17">
            <v>7</v>
          </cell>
          <cell r="B17" t="str">
            <v>End User &amp; Trans. Exch.</v>
          </cell>
          <cell r="C17">
            <v>3812938</v>
          </cell>
          <cell r="D17">
            <v>-3580541</v>
          </cell>
          <cell r="E17" t="str">
            <v>4/</v>
          </cell>
          <cell r="F17">
            <v>232397</v>
          </cell>
          <cell r="H17">
            <v>232397</v>
          </cell>
          <cell r="J17">
            <v>115064</v>
          </cell>
          <cell r="K17" t="str">
            <v>h/</v>
          </cell>
          <cell r="L17">
            <v>347461</v>
          </cell>
        </row>
        <row r="18">
          <cell r="A18">
            <v>8</v>
          </cell>
          <cell r="B18" t="str">
            <v>Money Pool (Net of 234-10)</v>
          </cell>
          <cell r="C18">
            <v>30733045</v>
          </cell>
          <cell r="F18">
            <v>30733045</v>
          </cell>
          <cell r="H18">
            <v>30733045</v>
          </cell>
          <cell r="L18">
            <v>30733045</v>
          </cell>
        </row>
        <row r="19">
          <cell r="A19">
            <v>9</v>
          </cell>
          <cell r="B19" t="str">
            <v>Deferred Income Taxes</v>
          </cell>
          <cell r="C19">
            <v>3784052</v>
          </cell>
          <cell r="D19">
            <v>2932303</v>
          </cell>
          <cell r="E19" t="str">
            <v>3/</v>
          </cell>
          <cell r="F19">
            <v>6716355</v>
          </cell>
          <cell r="G19">
            <v>-1508514</v>
          </cell>
          <cell r="H19">
            <v>5207841</v>
          </cell>
          <cell r="J19">
            <v>99619</v>
          </cell>
          <cell r="K19" t="str">
            <v>g/</v>
          </cell>
          <cell r="L19">
            <v>5307460</v>
          </cell>
        </row>
        <row r="20">
          <cell r="A20">
            <v>10</v>
          </cell>
          <cell r="B20" t="str">
            <v xml:space="preserve">    Total Applications</v>
          </cell>
          <cell r="C20">
            <v>93313811</v>
          </cell>
          <cell r="D20">
            <v>-636505.02000000048</v>
          </cell>
          <cell r="F20">
            <v>92677305.979999989</v>
          </cell>
          <cell r="G20">
            <v>2801527</v>
          </cell>
          <cell r="H20">
            <v>95478832.979999989</v>
          </cell>
          <cell r="J20">
            <v>1034301</v>
          </cell>
          <cell r="L20">
            <v>96513133.979999989</v>
          </cell>
        </row>
        <row r="21">
          <cell r="A21">
            <v>11</v>
          </cell>
        </row>
        <row r="22">
          <cell r="A22">
            <v>12</v>
          </cell>
          <cell r="B22" t="str">
            <v>SOURCES:</v>
          </cell>
        </row>
        <row r="23">
          <cell r="A23">
            <v>13</v>
          </cell>
          <cell r="B23" t="str">
            <v>Accounts Payable</v>
          </cell>
          <cell r="C23">
            <v>-14604284</v>
          </cell>
          <cell r="F23">
            <v>-14604284</v>
          </cell>
          <cell r="H23">
            <v>-14604284</v>
          </cell>
          <cell r="L23">
            <v>-14604284</v>
          </cell>
        </row>
        <row r="24">
          <cell r="A24">
            <v>14</v>
          </cell>
          <cell r="B24" t="str">
            <v>Accts Payable-Assoc. Co.</v>
          </cell>
          <cell r="C24">
            <v>-49820898</v>
          </cell>
          <cell r="F24">
            <v>-49820898</v>
          </cell>
          <cell r="H24">
            <v>-49820898</v>
          </cell>
          <cell r="L24">
            <v>-49820898</v>
          </cell>
        </row>
        <row r="25">
          <cell r="A25">
            <v>15</v>
          </cell>
          <cell r="B25" t="str">
            <v>Accrued Taxes &amp; Interest</v>
          </cell>
          <cell r="C25">
            <v>-2470384</v>
          </cell>
          <cell r="F25">
            <v>-2470384</v>
          </cell>
          <cell r="H25">
            <v>-2470384</v>
          </cell>
          <cell r="L25">
            <v>-2470384</v>
          </cell>
        </row>
        <row r="26">
          <cell r="A26">
            <v>16</v>
          </cell>
          <cell r="B26" t="str">
            <v>Other C/L (exc.235)</v>
          </cell>
          <cell r="C26">
            <v>-13397905</v>
          </cell>
          <cell r="D26">
            <v>1653805</v>
          </cell>
          <cell r="E26" t="str">
            <v>5/</v>
          </cell>
          <cell r="F26">
            <v>-11744100</v>
          </cell>
          <cell r="H26">
            <v>-11744100</v>
          </cell>
          <cell r="J26">
            <v>-72252</v>
          </cell>
          <cell r="K26" t="str">
            <v>d/</v>
          </cell>
          <cell r="L26">
            <v>-11816352</v>
          </cell>
        </row>
        <row r="27">
          <cell r="A27">
            <v>17</v>
          </cell>
          <cell r="B27" t="str">
            <v>Other Deferred Credits</v>
          </cell>
          <cell r="C27">
            <v>-5486315</v>
          </cell>
          <cell r="F27">
            <v>-5486315</v>
          </cell>
          <cell r="H27">
            <v>-5486315</v>
          </cell>
          <cell r="J27">
            <v>-22051</v>
          </cell>
          <cell r="K27" t="str">
            <v>e/</v>
          </cell>
          <cell r="L27">
            <v>-5508366</v>
          </cell>
        </row>
        <row r="28">
          <cell r="A28">
            <v>18</v>
          </cell>
          <cell r="B28" t="str">
            <v>Def. ITC (Yrs. 1971-86)</v>
          </cell>
          <cell r="C28">
            <v>-2804318</v>
          </cell>
          <cell r="F28">
            <v>-2804318</v>
          </cell>
          <cell r="H28">
            <v>-2804318</v>
          </cell>
          <cell r="J28">
            <v>2804318</v>
          </cell>
          <cell r="K28" t="str">
            <v>*</v>
          </cell>
          <cell r="L28">
            <v>0</v>
          </cell>
        </row>
        <row r="29">
          <cell r="A29">
            <v>19</v>
          </cell>
          <cell r="B29" t="str">
            <v>Other Non-Curr Liabilities</v>
          </cell>
          <cell r="C29">
            <v>-1009497</v>
          </cell>
          <cell r="F29">
            <v>-1009497</v>
          </cell>
          <cell r="H29">
            <v>-1009497</v>
          </cell>
          <cell r="J29">
            <v>-224148</v>
          </cell>
          <cell r="K29" t="str">
            <v>c/</v>
          </cell>
          <cell r="L29">
            <v>-1233645</v>
          </cell>
        </row>
        <row r="30">
          <cell r="A30">
            <v>20</v>
          </cell>
          <cell r="B30" t="str">
            <v>Regulatory Liabilities LT</v>
          </cell>
          <cell r="C30">
            <v>-1459271</v>
          </cell>
          <cell r="F30">
            <v>-1459271</v>
          </cell>
          <cell r="H30">
            <v>-1459271</v>
          </cell>
          <cell r="L30">
            <v>-1459271</v>
          </cell>
        </row>
        <row r="31">
          <cell r="A31">
            <v>21</v>
          </cell>
          <cell r="B31" t="str">
            <v xml:space="preserve">Deferred I.T </v>
          </cell>
          <cell r="C31">
            <v>-3906174</v>
          </cell>
          <cell r="D31">
            <v>227314</v>
          </cell>
          <cell r="E31" t="str">
            <v>6/</v>
          </cell>
          <cell r="F31">
            <v>-3678860</v>
          </cell>
          <cell r="H31">
            <v>-3678860</v>
          </cell>
          <cell r="J31">
            <v>-839628</v>
          </cell>
          <cell r="K31" t="str">
            <v>f/</v>
          </cell>
          <cell r="L31">
            <v>-4518488</v>
          </cell>
        </row>
        <row r="32">
          <cell r="A32">
            <v>22</v>
          </cell>
          <cell r="B32" t="str">
            <v xml:space="preserve">  Total Sources</v>
          </cell>
          <cell r="C32">
            <v>-94959046</v>
          </cell>
          <cell r="D32">
            <v>1881119</v>
          </cell>
          <cell r="F32">
            <v>-93077927</v>
          </cell>
          <cell r="H32">
            <v>-93077927</v>
          </cell>
          <cell r="J32">
            <v>1646239</v>
          </cell>
          <cell r="L32">
            <v>-91431688</v>
          </cell>
        </row>
        <row r="33">
          <cell r="A33">
            <v>23</v>
          </cell>
        </row>
        <row r="34">
          <cell r="A34">
            <v>24</v>
          </cell>
          <cell r="B34" t="str">
            <v xml:space="preserve">  Total Working Capital</v>
          </cell>
          <cell r="C34">
            <v>1645235</v>
          </cell>
          <cell r="D34">
            <v>-1244613.9799999995</v>
          </cell>
          <cell r="E34" t="str">
            <v xml:space="preserve"> </v>
          </cell>
          <cell r="F34">
            <v>400621.02000001073</v>
          </cell>
          <cell r="G34">
            <v>-2801527</v>
          </cell>
          <cell r="H34">
            <v>-2400905.9799999893</v>
          </cell>
          <cell r="I34">
            <v>0</v>
          </cell>
          <cell r="J34">
            <v>-2680540</v>
          </cell>
          <cell r="K34" t="str">
            <v xml:space="preserve"> </v>
          </cell>
          <cell r="L34">
            <v>-5081445.9799999893</v>
          </cell>
        </row>
        <row r="35">
          <cell r="A35">
            <v>25</v>
          </cell>
        </row>
        <row r="36">
          <cell r="A36">
            <v>26</v>
          </cell>
          <cell r="B36" t="str">
            <v>Common Equity</v>
          </cell>
          <cell r="C36">
            <v>141794642</v>
          </cell>
          <cell r="D36">
            <v>42869</v>
          </cell>
          <cell r="E36" t="str">
            <v>7/</v>
          </cell>
          <cell r="F36">
            <v>141837511</v>
          </cell>
          <cell r="G36">
            <v>2801527</v>
          </cell>
          <cell r="H36">
            <v>144639038</v>
          </cell>
          <cell r="J36">
            <v>2804318</v>
          </cell>
          <cell r="K36" t="str">
            <v>*</v>
          </cell>
          <cell r="L36">
            <v>147443356</v>
          </cell>
        </row>
        <row r="37">
          <cell r="A37">
            <v>27</v>
          </cell>
          <cell r="B37" t="str">
            <v>L-T Debt Including CM</v>
          </cell>
          <cell r="C37">
            <v>117577018</v>
          </cell>
          <cell r="F37">
            <v>117577018</v>
          </cell>
          <cell r="H37">
            <v>117577018</v>
          </cell>
          <cell r="J37">
            <v>-9882143</v>
          </cell>
          <cell r="K37" t="str">
            <v>i/</v>
          </cell>
          <cell r="L37">
            <v>107694875</v>
          </cell>
        </row>
        <row r="38">
          <cell r="A38">
            <v>28</v>
          </cell>
          <cell r="B38" t="str">
            <v>Short-Term Debt</v>
          </cell>
          <cell r="C38">
            <v>0</v>
          </cell>
          <cell r="F38">
            <v>0</v>
          </cell>
          <cell r="H38">
            <v>0</v>
          </cell>
          <cell r="L38">
            <v>0</v>
          </cell>
        </row>
        <row r="39">
          <cell r="A39">
            <v>29</v>
          </cell>
          <cell r="B39" t="str">
            <v xml:space="preserve">  Total Capital Employed</v>
          </cell>
          <cell r="C39">
            <v>259371660</v>
          </cell>
          <cell r="D39">
            <v>42869</v>
          </cell>
          <cell r="E39" t="str">
            <v xml:space="preserve"> </v>
          </cell>
          <cell r="F39">
            <v>259414529</v>
          </cell>
          <cell r="G39">
            <v>2801527</v>
          </cell>
          <cell r="H39">
            <v>262216056</v>
          </cell>
          <cell r="J39">
            <v>-7077825</v>
          </cell>
          <cell r="L39">
            <v>255138231</v>
          </cell>
        </row>
        <row r="40">
          <cell r="A40">
            <v>30</v>
          </cell>
          <cell r="B40" t="str">
            <v xml:space="preserve">  NET RATE BASE</v>
          </cell>
          <cell r="C40">
            <v>261016895</v>
          </cell>
          <cell r="D40">
            <v>-1201744.9799999995</v>
          </cell>
          <cell r="F40">
            <v>259815150.02000001</v>
          </cell>
          <cell r="G40">
            <v>0</v>
          </cell>
          <cell r="H40">
            <v>259815150.02000001</v>
          </cell>
          <cell r="J40">
            <v>-9758365</v>
          </cell>
          <cell r="L40">
            <v>250056785.02000001</v>
          </cell>
        </row>
        <row r="41">
          <cell r="A41">
            <v>31</v>
          </cell>
          <cell r="G41" t="str">
            <v xml:space="preserve"> </v>
          </cell>
        </row>
        <row r="42">
          <cell r="A42">
            <v>32</v>
          </cell>
          <cell r="B42" t="str">
            <v>RATE BASE PER BOOKS:</v>
          </cell>
        </row>
        <row r="43">
          <cell r="A43">
            <v>33</v>
          </cell>
          <cell r="B43" t="str">
            <v>Cash</v>
          </cell>
          <cell r="C43">
            <v>0</v>
          </cell>
          <cell r="D43">
            <v>1695686.0200000005</v>
          </cell>
          <cell r="E43" t="str">
            <v>1/</v>
          </cell>
          <cell r="F43">
            <v>1695686.0200000005</v>
          </cell>
          <cell r="H43">
            <v>1695686.0200000005</v>
          </cell>
          <cell r="J43">
            <v>-235893</v>
          </cell>
          <cell r="K43" t="str">
            <v>a/</v>
          </cell>
          <cell r="L43">
            <v>1459793.0200000005</v>
          </cell>
        </row>
        <row r="44">
          <cell r="A44">
            <v>34</v>
          </cell>
          <cell r="B44" t="str">
            <v xml:space="preserve">PP&amp;E </v>
          </cell>
          <cell r="C44">
            <v>349962536</v>
          </cell>
          <cell r="D44">
            <v>-2082425</v>
          </cell>
          <cell r="E44" t="str">
            <v>5/</v>
          </cell>
          <cell r="F44">
            <v>347880111</v>
          </cell>
          <cell r="H44">
            <v>347880111</v>
          </cell>
          <cell r="J44">
            <v>-12697877</v>
          </cell>
          <cell r="K44" t="str">
            <v>i/</v>
          </cell>
          <cell r="L44">
            <v>335182234</v>
          </cell>
        </row>
        <row r="45">
          <cell r="A45">
            <v>35</v>
          </cell>
          <cell r="B45" t="str">
            <v>Reserve for Depr (Cr)</v>
          </cell>
          <cell r="C45">
            <v>-75781684</v>
          </cell>
          <cell r="D45">
            <v>42869</v>
          </cell>
          <cell r="E45" t="str">
            <v>7/</v>
          </cell>
          <cell r="F45">
            <v>-75738815</v>
          </cell>
          <cell r="H45">
            <v>-75738815</v>
          </cell>
          <cell r="J45">
            <v>2815734</v>
          </cell>
          <cell r="K45" t="str">
            <v>i/</v>
          </cell>
          <cell r="L45">
            <v>-72923081</v>
          </cell>
        </row>
        <row r="46">
          <cell r="A46">
            <v>36</v>
          </cell>
          <cell r="B46" t="str">
            <v>Fuel Stock</v>
          </cell>
          <cell r="C46">
            <v>520183</v>
          </cell>
          <cell r="D46">
            <v>13715</v>
          </cell>
          <cell r="E46" t="str">
            <v>2/</v>
          </cell>
          <cell r="F46">
            <v>533898</v>
          </cell>
          <cell r="H46">
            <v>533898</v>
          </cell>
          <cell r="J46">
            <v>-24746</v>
          </cell>
          <cell r="K46" t="str">
            <v>b/</v>
          </cell>
          <cell r="L46">
            <v>509152</v>
          </cell>
        </row>
        <row r="47">
          <cell r="A47">
            <v>37</v>
          </cell>
          <cell r="B47" t="str">
            <v>Gas Stored Underground</v>
          </cell>
          <cell r="C47">
            <v>12708022</v>
          </cell>
          <cell r="D47">
            <v>-1246821</v>
          </cell>
          <cell r="E47" t="str">
            <v>2/</v>
          </cell>
          <cell r="F47">
            <v>11461201</v>
          </cell>
          <cell r="H47">
            <v>11461201</v>
          </cell>
          <cell r="J47">
            <v>-531227</v>
          </cell>
          <cell r="K47" t="str">
            <v>b/</v>
          </cell>
          <cell r="L47">
            <v>10929974</v>
          </cell>
        </row>
        <row r="48">
          <cell r="A48">
            <v>38</v>
          </cell>
          <cell r="B48" t="str">
            <v>Prepaid Gas</v>
          </cell>
          <cell r="C48">
            <v>0</v>
          </cell>
          <cell r="D48" t="str">
            <v xml:space="preserve"> </v>
          </cell>
          <cell r="E48" t="str">
            <v xml:space="preserve"> </v>
          </cell>
          <cell r="F48">
            <v>0</v>
          </cell>
          <cell r="H48">
            <v>0</v>
          </cell>
          <cell r="J48">
            <v>0</v>
          </cell>
          <cell r="K48" t="str">
            <v>b/</v>
          </cell>
          <cell r="L48">
            <v>0</v>
          </cell>
        </row>
        <row r="49">
          <cell r="A49">
            <v>39</v>
          </cell>
          <cell r="B49" t="str">
            <v>LNG Storage</v>
          </cell>
          <cell r="C49">
            <v>1073066</v>
          </cell>
          <cell r="D49">
            <v>-474313</v>
          </cell>
          <cell r="E49" t="str">
            <v>2/</v>
          </cell>
          <cell r="F49">
            <v>598753</v>
          </cell>
          <cell r="H49">
            <v>598753</v>
          </cell>
          <cell r="J49">
            <v>-27752</v>
          </cell>
          <cell r="K49" t="str">
            <v>b/</v>
          </cell>
          <cell r="L49">
            <v>571001</v>
          </cell>
        </row>
        <row r="50">
          <cell r="A50">
            <v>40</v>
          </cell>
          <cell r="B50" t="str">
            <v>Gas Plant Held for Future Use</v>
          </cell>
          <cell r="C50">
            <v>11113</v>
          </cell>
          <cell r="D50">
            <v>-11113</v>
          </cell>
          <cell r="E50" t="str">
            <v>5/</v>
          </cell>
          <cell r="F50">
            <v>0</v>
          </cell>
          <cell r="H50">
            <v>0</v>
          </cell>
          <cell r="J50">
            <v>0</v>
          </cell>
          <cell r="K50" t="str">
            <v xml:space="preserve"> </v>
          </cell>
          <cell r="L50">
            <v>0</v>
          </cell>
        </row>
        <row r="51">
          <cell r="A51">
            <v>41</v>
          </cell>
          <cell r="B51" t="str">
            <v>Accum Def Inc Tax</v>
          </cell>
          <cell r="C51">
            <v>5661599</v>
          </cell>
          <cell r="D51">
            <v>-2932303</v>
          </cell>
          <cell r="E51" t="str">
            <v>3/</v>
          </cell>
          <cell r="F51">
            <v>2729296</v>
          </cell>
          <cell r="H51">
            <v>2729296</v>
          </cell>
          <cell r="J51">
            <v>-99619</v>
          </cell>
          <cell r="K51" t="str">
            <v>g/</v>
          </cell>
          <cell r="L51">
            <v>2629677</v>
          </cell>
        </row>
        <row r="52">
          <cell r="A52">
            <v>42</v>
          </cell>
          <cell r="B52" t="str">
            <v>Unrecovered Purch Gas</v>
          </cell>
          <cell r="C52">
            <v>-428102</v>
          </cell>
          <cell r="D52">
            <v>3580541</v>
          </cell>
          <cell r="E52" t="str">
            <v>4/</v>
          </cell>
          <cell r="F52">
            <v>3152439</v>
          </cell>
          <cell r="H52">
            <v>3152439</v>
          </cell>
          <cell r="J52">
            <v>-115064</v>
          </cell>
          <cell r="K52" t="str">
            <v>h/</v>
          </cell>
          <cell r="L52">
            <v>3037375</v>
          </cell>
        </row>
        <row r="53">
          <cell r="A53">
            <v>43</v>
          </cell>
          <cell r="B53" t="str">
            <v>Cust Advances for Constr.</v>
          </cell>
          <cell r="C53">
            <v>-6132709</v>
          </cell>
          <cell r="D53">
            <v>0</v>
          </cell>
          <cell r="F53">
            <v>-6132709</v>
          </cell>
          <cell r="H53">
            <v>-6132709</v>
          </cell>
          <cell r="J53">
            <v>223783</v>
          </cell>
          <cell r="K53" t="str">
            <v>c/</v>
          </cell>
          <cell r="L53">
            <v>-5908926</v>
          </cell>
        </row>
        <row r="54">
          <cell r="A54">
            <v>44</v>
          </cell>
          <cell r="B54" t="str">
            <v>Accum. Def Inc Tax - Deprec</v>
          </cell>
          <cell r="C54">
            <v>-22514076</v>
          </cell>
          <cell r="D54">
            <v>0</v>
          </cell>
          <cell r="F54">
            <v>-22514076</v>
          </cell>
          <cell r="H54">
            <v>-22514076</v>
          </cell>
          <cell r="J54">
            <v>821764</v>
          </cell>
          <cell r="K54" t="str">
            <v>c/</v>
          </cell>
          <cell r="L54">
            <v>-21692312</v>
          </cell>
        </row>
        <row r="55">
          <cell r="A55">
            <v>45</v>
          </cell>
          <cell r="B55" t="str">
            <v>Accum Def Int Tax - Other</v>
          </cell>
          <cell r="C55">
            <v>-262115</v>
          </cell>
          <cell r="D55">
            <v>-227314</v>
          </cell>
          <cell r="E55" t="str">
            <v>6/</v>
          </cell>
          <cell r="F55">
            <v>-489429</v>
          </cell>
          <cell r="H55">
            <v>-489429</v>
          </cell>
          <cell r="J55">
            <v>17864</v>
          </cell>
          <cell r="K55" t="str">
            <v>f/</v>
          </cell>
          <cell r="L55">
            <v>-471565</v>
          </cell>
        </row>
        <row r="56">
          <cell r="A56">
            <v>46</v>
          </cell>
          <cell r="B56" t="str">
            <v>Customer Deposits</v>
          </cell>
          <cell r="C56">
            <v>-1892923</v>
          </cell>
          <cell r="D56">
            <v>0</v>
          </cell>
          <cell r="F56">
            <v>-1892923</v>
          </cell>
          <cell r="H56">
            <v>-1892923</v>
          </cell>
          <cell r="J56">
            <v>19433</v>
          </cell>
          <cell r="K56" t="str">
            <v>e/</v>
          </cell>
          <cell r="L56">
            <v>-1873490</v>
          </cell>
        </row>
        <row r="57">
          <cell r="A57">
            <v>47</v>
          </cell>
          <cell r="B57" t="str">
            <v>Supplier Refunds</v>
          </cell>
          <cell r="C57">
            <v>-1826268</v>
          </cell>
          <cell r="D57">
            <v>439733</v>
          </cell>
          <cell r="E57" t="str">
            <v>5/</v>
          </cell>
          <cell r="F57">
            <v>-1386535</v>
          </cell>
          <cell r="H57">
            <v>-1386535</v>
          </cell>
          <cell r="J57">
            <v>72252</v>
          </cell>
          <cell r="K57" t="str">
            <v>d/</v>
          </cell>
          <cell r="L57">
            <v>-1314283</v>
          </cell>
        </row>
        <row r="58">
          <cell r="A58">
            <v>48</v>
          </cell>
          <cell r="B58" t="str">
            <v>ITC Pre 1971</v>
          </cell>
          <cell r="C58">
            <v>-10005</v>
          </cell>
          <cell r="D58">
            <v>0</v>
          </cell>
          <cell r="F58">
            <v>-10005</v>
          </cell>
          <cell r="H58">
            <v>-10005</v>
          </cell>
          <cell r="J58">
            <v>365</v>
          </cell>
          <cell r="K58" t="str">
            <v>c/</v>
          </cell>
          <cell r="L58">
            <v>-9640</v>
          </cell>
        </row>
        <row r="59">
          <cell r="A59">
            <v>49</v>
          </cell>
          <cell r="B59" t="str">
            <v xml:space="preserve">Other Def Cr - Moorefield </v>
          </cell>
          <cell r="C59">
            <v>-71742</v>
          </cell>
          <cell r="D59">
            <v>0</v>
          </cell>
          <cell r="F59">
            <v>-71742</v>
          </cell>
          <cell r="H59">
            <v>-71742</v>
          </cell>
          <cell r="J59">
            <v>2618</v>
          </cell>
          <cell r="K59" t="str">
            <v>e/</v>
          </cell>
          <cell r="L59">
            <v>-69124</v>
          </cell>
        </row>
        <row r="60">
          <cell r="A60">
            <v>50</v>
          </cell>
          <cell r="B60" t="str">
            <v>RATE BASE</v>
          </cell>
          <cell r="C60">
            <v>261016895</v>
          </cell>
          <cell r="D60">
            <v>-1201744.9799999995</v>
          </cell>
          <cell r="F60">
            <v>259815150.01999998</v>
          </cell>
          <cell r="G60">
            <v>0</v>
          </cell>
          <cell r="H60">
            <v>259815150.01999998</v>
          </cell>
          <cell r="I60" t="str">
            <v xml:space="preserve"> </v>
          </cell>
          <cell r="J60">
            <v>-9758365</v>
          </cell>
          <cell r="K60" t="str">
            <v xml:space="preserve"> </v>
          </cell>
          <cell r="L60">
            <v>250056785.01999998</v>
          </cell>
        </row>
        <row r="61">
          <cell r="A61" t="str">
            <v xml:space="preserve"> </v>
          </cell>
        </row>
        <row r="62">
          <cell r="A62" t="str">
            <v>1/ Reflects adj for Cash Working Capital</v>
          </cell>
        </row>
        <row r="63">
          <cell r="A63" t="str">
            <v>2/ Adjustment to reflect 13 Month Balances</v>
          </cell>
        </row>
        <row r="64">
          <cell r="A64" t="str">
            <v>3/ Reflects 190 required allowed by Order (See W/P's for Sched 13)</v>
          </cell>
        </row>
        <row r="75">
          <cell r="C75" t="str">
            <v xml:space="preserve"> </v>
          </cell>
        </row>
        <row r="76">
          <cell r="C76" t="str">
            <v xml:space="preserve"> </v>
          </cell>
        </row>
        <row r="77">
          <cell r="C77" t="str">
            <v xml:space="preserve"> </v>
          </cell>
        </row>
      </sheetData>
      <sheetData sheetId="1">
        <row r="1">
          <cell r="A1" t="str">
            <v>ASSETS:</v>
          </cell>
        </row>
        <row r="2">
          <cell r="F2" t="str">
            <v>SOURCE</v>
          </cell>
        </row>
        <row r="3">
          <cell r="A3" t="str">
            <v>ACCT. NO.</v>
          </cell>
          <cell r="B3" t="str">
            <v>AMOUNT</v>
          </cell>
          <cell r="D3" t="str">
            <v>RB</v>
          </cell>
          <cell r="E3" t="str">
            <v>APP</v>
          </cell>
          <cell r="F3" t="str">
            <v>-LT</v>
          </cell>
          <cell r="G3" t="str">
            <v>-ST</v>
          </cell>
        </row>
        <row r="5">
          <cell r="A5" t="str">
            <v>101,104,106,107</v>
          </cell>
          <cell r="B5">
            <v>349962536</v>
          </cell>
          <cell r="D5" t="str">
            <v>X</v>
          </cell>
        </row>
        <row r="6">
          <cell r="A6" t="str">
            <v>121</v>
          </cell>
          <cell r="B6">
            <v>0</v>
          </cell>
          <cell r="D6" t="str">
            <v>X</v>
          </cell>
        </row>
        <row r="7">
          <cell r="A7" t="str">
            <v>108-111</v>
          </cell>
          <cell r="B7">
            <v>-75781684</v>
          </cell>
          <cell r="D7" t="str">
            <v>X</v>
          </cell>
        </row>
        <row r="8">
          <cell r="A8" t="str">
            <v>105</v>
          </cell>
          <cell r="B8">
            <v>11113</v>
          </cell>
          <cell r="C8">
            <v>2203494</v>
          </cell>
          <cell r="E8" t="str">
            <v>X</v>
          </cell>
        </row>
        <row r="9">
          <cell r="A9" t="str">
            <v>131,132,135,136</v>
          </cell>
          <cell r="B9">
            <v>2192381</v>
          </cell>
          <cell r="E9" t="str">
            <v>X</v>
          </cell>
        </row>
        <row r="10">
          <cell r="A10" t="str">
            <v>142,144,173</v>
          </cell>
          <cell r="B10">
            <v>34207379</v>
          </cell>
          <cell r="E10" t="str">
            <v>X</v>
          </cell>
        </row>
        <row r="11">
          <cell r="A11" t="str">
            <v>146</v>
          </cell>
          <cell r="B11">
            <v>-24442</v>
          </cell>
          <cell r="E11" t="str">
            <v>X</v>
          </cell>
        </row>
        <row r="12">
          <cell r="A12">
            <v>146.1</v>
          </cell>
          <cell r="B12">
            <v>30733045</v>
          </cell>
        </row>
        <row r="13">
          <cell r="A13" t="str">
            <v>141</v>
          </cell>
          <cell r="B13">
            <v>49960</v>
          </cell>
          <cell r="C13">
            <v>36081807</v>
          </cell>
          <cell r="E13" t="str">
            <v>X</v>
          </cell>
        </row>
        <row r="14">
          <cell r="A14" t="str">
            <v>143</v>
          </cell>
          <cell r="B14">
            <v>1824490</v>
          </cell>
          <cell r="E14" t="str">
            <v>X</v>
          </cell>
        </row>
        <row r="15">
          <cell r="A15" t="str">
            <v>171+172</v>
          </cell>
          <cell r="B15">
            <v>-22</v>
          </cell>
          <cell r="E15" t="str">
            <v>X</v>
          </cell>
        </row>
        <row r="16">
          <cell r="A16" t="str">
            <v>164</v>
          </cell>
          <cell r="B16">
            <v>12708022</v>
          </cell>
          <cell r="D16" t="str">
            <v>X</v>
          </cell>
        </row>
        <row r="17">
          <cell r="A17" t="str">
            <v>151</v>
          </cell>
          <cell r="B17">
            <v>520183</v>
          </cell>
          <cell r="D17" t="str">
            <v>X</v>
          </cell>
        </row>
        <row r="18">
          <cell r="A18" t="str">
            <v>154</v>
          </cell>
          <cell r="B18">
            <v>-2</v>
          </cell>
          <cell r="D18" t="str">
            <v>X</v>
          </cell>
        </row>
        <row r="19">
          <cell r="A19" t="str">
            <v>163</v>
          </cell>
          <cell r="B19">
            <v>-29</v>
          </cell>
          <cell r="E19" t="str">
            <v>X</v>
          </cell>
        </row>
        <row r="20">
          <cell r="A20" t="str">
            <v>165 TOTAL</v>
          </cell>
          <cell r="B20">
            <v>1263236</v>
          </cell>
          <cell r="C20">
            <v>190170</v>
          </cell>
          <cell r="E20" t="str">
            <v>X</v>
          </cell>
        </row>
        <row r="21">
          <cell r="A21" t="str">
            <v xml:space="preserve">  165.5</v>
          </cell>
          <cell r="B21" t="str">
            <v xml:space="preserve"> </v>
          </cell>
          <cell r="C21">
            <v>0</v>
          </cell>
          <cell r="D21" t="str">
            <v>X</v>
          </cell>
        </row>
        <row r="22">
          <cell r="A22" t="str">
            <v xml:space="preserve">  165.15</v>
          </cell>
          <cell r="B22" t="str">
            <v xml:space="preserve"> </v>
          </cell>
          <cell r="C22">
            <v>1073066</v>
          </cell>
          <cell r="D22" t="str">
            <v>X</v>
          </cell>
        </row>
        <row r="23">
          <cell r="A23" t="str">
            <v>182</v>
          </cell>
          <cell r="B23">
            <v>1947311</v>
          </cell>
          <cell r="D23" t="str">
            <v>X</v>
          </cell>
        </row>
        <row r="24">
          <cell r="A24" t="str">
            <v>174</v>
          </cell>
          <cell r="B24">
            <v>2400626</v>
          </cell>
          <cell r="C24">
            <v>2590796</v>
          </cell>
          <cell r="E24" t="str">
            <v>X</v>
          </cell>
        </row>
        <row r="25">
          <cell r="A25" t="str">
            <v>181</v>
          </cell>
          <cell r="B25">
            <v>25</v>
          </cell>
          <cell r="C25">
            <v>14143263</v>
          </cell>
          <cell r="E25" t="str">
            <v>X</v>
          </cell>
        </row>
        <row r="26">
          <cell r="A26" t="str">
            <v>182</v>
          </cell>
          <cell r="B26">
            <v>9961708</v>
          </cell>
          <cell r="E26" t="str">
            <v>X</v>
          </cell>
        </row>
        <row r="27">
          <cell r="A27" t="str">
            <v>183</v>
          </cell>
          <cell r="B27">
            <v>436756</v>
          </cell>
          <cell r="E27" t="str">
            <v>X</v>
          </cell>
        </row>
        <row r="28">
          <cell r="A28" t="str">
            <v>184</v>
          </cell>
          <cell r="B28">
            <v>9879</v>
          </cell>
          <cell r="E28" t="str">
            <v>X</v>
          </cell>
        </row>
        <row r="29">
          <cell r="A29" t="str">
            <v>186</v>
          </cell>
          <cell r="B29">
            <v>1787580</v>
          </cell>
          <cell r="E29" t="str">
            <v>X</v>
          </cell>
        </row>
        <row r="30">
          <cell r="A30" t="str">
            <v>188</v>
          </cell>
          <cell r="B30">
            <v>4</v>
          </cell>
          <cell r="E30" t="str">
            <v>X</v>
          </cell>
        </row>
        <row r="31">
          <cell r="A31" t="str">
            <v>190 (SPLIT)</v>
          </cell>
          <cell r="B31">
            <v>3784052</v>
          </cell>
          <cell r="C31">
            <v>9445651</v>
          </cell>
          <cell r="E31" t="str">
            <v>X</v>
          </cell>
        </row>
        <row r="32">
          <cell r="B32">
            <v>5661599</v>
          </cell>
          <cell r="D32" t="str">
            <v>X</v>
          </cell>
        </row>
        <row r="33">
          <cell r="A33" t="str">
            <v>191-13600+2</v>
          </cell>
          <cell r="B33">
            <v>8440888</v>
          </cell>
          <cell r="C33">
            <v>3384838</v>
          </cell>
          <cell r="D33" t="str">
            <v>X</v>
          </cell>
        </row>
        <row r="34">
          <cell r="A34" t="str">
            <v>191-13640+3</v>
          </cell>
          <cell r="B34">
            <v>-8868990</v>
          </cell>
          <cell r="E34" t="str">
            <v>X</v>
          </cell>
        </row>
        <row r="35">
          <cell r="A35" t="str">
            <v>191-13620,30</v>
          </cell>
          <cell r="B35">
            <v>3812938</v>
          </cell>
        </row>
        <row r="36">
          <cell r="A36" t="str">
            <v>191-other</v>
          </cell>
          <cell r="B36">
            <v>2</v>
          </cell>
        </row>
        <row r="37">
          <cell r="A37" t="str">
            <v>199</v>
          </cell>
          <cell r="B37">
            <v>0</v>
          </cell>
        </row>
        <row r="38">
          <cell r="A38" t="str">
            <v>134</v>
          </cell>
          <cell r="B38">
            <v>0</v>
          </cell>
          <cell r="E38" t="str">
            <v>X</v>
          </cell>
        </row>
        <row r="39">
          <cell r="A39" t="str">
            <v xml:space="preserve"> </v>
          </cell>
          <cell r="D39" t="str">
            <v xml:space="preserve"> </v>
          </cell>
        </row>
        <row r="40">
          <cell r="B40">
            <v>387040544</v>
          </cell>
        </row>
        <row r="43">
          <cell r="A43" t="str">
            <v>LIABILITIES:</v>
          </cell>
        </row>
        <row r="45">
          <cell r="F45" t="str">
            <v>SOURCE</v>
          </cell>
        </row>
        <row r="46">
          <cell r="A46" t="str">
            <v>ACCT. NO.</v>
          </cell>
          <cell r="B46" t="str">
            <v>AMOUNT</v>
          </cell>
          <cell r="D46" t="str">
            <v>RB</v>
          </cell>
          <cell r="E46" t="str">
            <v>APP</v>
          </cell>
          <cell r="F46" t="str">
            <v>-LT</v>
          </cell>
          <cell r="G46" t="str">
            <v>-ST</v>
          </cell>
        </row>
        <row r="47">
          <cell r="A47" t="str">
            <v>223,224</v>
          </cell>
          <cell r="B47">
            <v>117377016</v>
          </cell>
          <cell r="F47" t="str">
            <v>X</v>
          </cell>
        </row>
        <row r="48">
          <cell r="A48" t="str">
            <v>231</v>
          </cell>
          <cell r="B48">
            <v>200002</v>
          </cell>
          <cell r="F48" t="str">
            <v>X</v>
          </cell>
        </row>
        <row r="49">
          <cell r="A49" t="str">
            <v>233</v>
          </cell>
          <cell r="B49">
            <v>0</v>
          </cell>
          <cell r="C49">
            <v>117577018</v>
          </cell>
          <cell r="F49" t="str">
            <v>X</v>
          </cell>
        </row>
        <row r="50">
          <cell r="A50" t="str">
            <v>232</v>
          </cell>
          <cell r="B50">
            <v>14604284</v>
          </cell>
          <cell r="G50" t="str">
            <v>X</v>
          </cell>
        </row>
        <row r="51">
          <cell r="A51" t="str">
            <v>234</v>
          </cell>
          <cell r="B51">
            <v>49820900</v>
          </cell>
          <cell r="G51" t="str">
            <v>X</v>
          </cell>
        </row>
        <row r="52">
          <cell r="A52" t="str">
            <v>234.3</v>
          </cell>
          <cell r="B52">
            <v>-2</v>
          </cell>
          <cell r="C52">
            <v>49820898</v>
          </cell>
          <cell r="G52" t="str">
            <v>X</v>
          </cell>
        </row>
        <row r="53">
          <cell r="A53" t="str">
            <v>236</v>
          </cell>
          <cell r="B53">
            <v>2240730</v>
          </cell>
          <cell r="G53" t="str">
            <v>X</v>
          </cell>
        </row>
        <row r="54">
          <cell r="A54" t="str">
            <v>237</v>
          </cell>
          <cell r="B54">
            <v>229654</v>
          </cell>
          <cell r="C54">
            <v>2470384</v>
          </cell>
          <cell r="G54" t="str">
            <v>X</v>
          </cell>
        </row>
        <row r="55">
          <cell r="A55" t="str">
            <v>242.22 (1/2)</v>
          </cell>
          <cell r="B55">
            <v>1826268</v>
          </cell>
          <cell r="D55" t="str">
            <v>X</v>
          </cell>
          <cell r="G55" t="str">
            <v xml:space="preserve"> </v>
          </cell>
        </row>
        <row r="56">
          <cell r="A56" t="str">
            <v>282 (1/2)</v>
          </cell>
          <cell r="B56">
            <v>19887</v>
          </cell>
          <cell r="G56" t="str">
            <v>X</v>
          </cell>
        </row>
        <row r="57">
          <cell r="A57" t="str">
            <v>283 (1/2)</v>
          </cell>
          <cell r="B57">
            <v>2953872</v>
          </cell>
          <cell r="C57">
            <v>3906174</v>
          </cell>
          <cell r="G57" t="str">
            <v>X</v>
          </cell>
        </row>
        <row r="58">
          <cell r="A58" t="str">
            <v>235</v>
          </cell>
          <cell r="B58">
            <v>1892923</v>
          </cell>
          <cell r="D58" t="str">
            <v>X</v>
          </cell>
          <cell r="G58" t="str">
            <v xml:space="preserve"> </v>
          </cell>
        </row>
        <row r="59">
          <cell r="A59" t="str">
            <v>238</v>
          </cell>
          <cell r="B59">
            <v>0</v>
          </cell>
          <cell r="C59">
            <v>11315463</v>
          </cell>
          <cell r="G59" t="str">
            <v>X</v>
          </cell>
        </row>
        <row r="60">
          <cell r="A60" t="str">
            <v>241</v>
          </cell>
          <cell r="B60">
            <v>1009546</v>
          </cell>
          <cell r="G60" t="str">
            <v>X</v>
          </cell>
        </row>
        <row r="61">
          <cell r="A61" t="str">
            <v>242 (SPLIT)(2/2)</v>
          </cell>
          <cell r="B61">
            <v>10305917</v>
          </cell>
          <cell r="G61" t="str">
            <v>X</v>
          </cell>
        </row>
        <row r="62">
          <cell r="A62" t="str">
            <v>242.9950</v>
          </cell>
          <cell r="B62">
            <v>2082442</v>
          </cell>
          <cell r="C62">
            <v>12388359</v>
          </cell>
          <cell r="D62" t="str">
            <v>X</v>
          </cell>
          <cell r="G62" t="str">
            <v xml:space="preserve"> </v>
          </cell>
        </row>
        <row r="63">
          <cell r="A63" t="str">
            <v>243</v>
          </cell>
          <cell r="B63">
            <v>0</v>
          </cell>
          <cell r="G63" t="str">
            <v>X</v>
          </cell>
        </row>
        <row r="64">
          <cell r="A64" t="str">
            <v>282 (1/2)</v>
          </cell>
          <cell r="B64">
            <v>275832</v>
          </cell>
          <cell r="C64" t="str">
            <v xml:space="preserve"> </v>
          </cell>
          <cell r="G64" t="str">
            <v>X</v>
          </cell>
        </row>
        <row r="65">
          <cell r="A65" t="str">
            <v>282 (2/2)</v>
          </cell>
          <cell r="B65">
            <v>22514076</v>
          </cell>
          <cell r="C65">
            <v>22789908</v>
          </cell>
          <cell r="D65" t="str">
            <v>X</v>
          </cell>
          <cell r="G65" t="str">
            <v xml:space="preserve"> </v>
          </cell>
        </row>
        <row r="66">
          <cell r="A66" t="str">
            <v>283 (1/2)</v>
          </cell>
          <cell r="B66">
            <v>656583</v>
          </cell>
          <cell r="G66" t="str">
            <v>X</v>
          </cell>
        </row>
        <row r="67">
          <cell r="A67" t="str">
            <v>283 (2/2)</v>
          </cell>
          <cell r="B67">
            <v>262115</v>
          </cell>
          <cell r="C67">
            <v>918698</v>
          </cell>
          <cell r="D67" t="str">
            <v>X</v>
          </cell>
          <cell r="G67" t="str">
            <v xml:space="preserve"> </v>
          </cell>
        </row>
        <row r="68">
          <cell r="A68" t="str">
            <v>255 POST 71</v>
          </cell>
          <cell r="B68">
            <v>2804318</v>
          </cell>
          <cell r="G68" t="str">
            <v>X</v>
          </cell>
        </row>
        <row r="69">
          <cell r="A69" t="str">
            <v>255 PRE 71</v>
          </cell>
          <cell r="B69">
            <v>10005</v>
          </cell>
          <cell r="D69" t="str">
            <v>X</v>
          </cell>
          <cell r="G69" t="str">
            <v xml:space="preserve"> </v>
          </cell>
        </row>
        <row r="70">
          <cell r="A70" t="str">
            <v>254</v>
          </cell>
          <cell r="B70">
            <v>1459271</v>
          </cell>
          <cell r="D70" t="str">
            <v>X</v>
          </cell>
          <cell r="G70" t="str">
            <v xml:space="preserve"> </v>
          </cell>
        </row>
        <row r="71">
          <cell r="A71" t="str">
            <v>227</v>
          </cell>
          <cell r="B71">
            <v>0</v>
          </cell>
          <cell r="G71" t="str">
            <v>X</v>
          </cell>
        </row>
        <row r="72">
          <cell r="A72" t="str">
            <v>228</v>
          </cell>
          <cell r="B72">
            <v>61172</v>
          </cell>
          <cell r="G72" t="str">
            <v>X</v>
          </cell>
        </row>
        <row r="73">
          <cell r="A73" t="str">
            <v>229</v>
          </cell>
          <cell r="B73">
            <v>948325</v>
          </cell>
          <cell r="C73">
            <v>1009497</v>
          </cell>
          <cell r="G73" t="str">
            <v>X</v>
          </cell>
        </row>
        <row r="74">
          <cell r="A74" t="str">
            <v>252</v>
          </cell>
          <cell r="B74">
            <v>6132709</v>
          </cell>
          <cell r="D74" t="str">
            <v>X</v>
          </cell>
          <cell r="G74" t="str">
            <v xml:space="preserve"> </v>
          </cell>
        </row>
        <row r="75">
          <cell r="A75" t="str">
            <v>253 (SPLIT)</v>
          </cell>
          <cell r="B75">
            <v>5486315</v>
          </cell>
          <cell r="G75" t="str">
            <v>X</v>
          </cell>
        </row>
        <row r="76">
          <cell r="A76" t="str">
            <v>MOOREFIELD</v>
          </cell>
          <cell r="B76">
            <v>71742</v>
          </cell>
          <cell r="C76">
            <v>5558057</v>
          </cell>
          <cell r="D76" t="str">
            <v>X</v>
          </cell>
          <cell r="G76" t="str">
            <v xml:space="preserve"> </v>
          </cell>
        </row>
        <row r="77">
          <cell r="B77">
            <v>245245902</v>
          </cell>
          <cell r="G77" t="str">
            <v xml:space="preserve"> </v>
          </cell>
        </row>
        <row r="78">
          <cell r="A78" t="str">
            <v>C.S.</v>
          </cell>
          <cell r="B78">
            <v>141794642</v>
          </cell>
          <cell r="G78" t="str">
            <v>X</v>
          </cell>
        </row>
        <row r="79">
          <cell r="B79">
            <v>387040544</v>
          </cell>
        </row>
        <row r="81">
          <cell r="B81">
            <v>0</v>
          </cell>
        </row>
        <row r="83">
          <cell r="A83" t="str">
            <v>SEE G. GARDNER(RATE BASE) FOR ACCOUNTS TO INCLUDE</v>
          </cell>
        </row>
        <row r="85">
          <cell r="A85" t="str">
            <v>ACCT NO 190:</v>
          </cell>
          <cell r="C85" t="str">
            <v>PER BOOK</v>
          </cell>
        </row>
        <row r="86">
          <cell r="A86" t="str">
            <v>SECT 461-H RATE REFUNDS- FED</v>
          </cell>
          <cell r="C86">
            <v>16451</v>
          </cell>
          <cell r="D86" t="str">
            <v>190-1402</v>
          </cell>
          <cell r="E86" t="str">
            <v>*</v>
          </cell>
        </row>
        <row r="87">
          <cell r="A87" t="str">
            <v>SECT 463 - VACATION ACCRUAL</v>
          </cell>
          <cell r="C87">
            <v>420841</v>
          </cell>
          <cell r="D87" t="str">
            <v>190-1905</v>
          </cell>
          <cell r="E87" t="str">
            <v>*</v>
          </cell>
        </row>
        <row r="88">
          <cell r="A88" t="str">
            <v>THRIFT RESTORATION PLAN</v>
          </cell>
          <cell r="C88">
            <v>13928</v>
          </cell>
          <cell r="D88" t="str">
            <v>190-1910</v>
          </cell>
          <cell r="E88" t="str">
            <v>*</v>
          </cell>
        </row>
        <row r="89">
          <cell r="A89" t="str">
            <v>DEF'D COMPENSATION</v>
          </cell>
          <cell r="C89">
            <v>2</v>
          </cell>
          <cell r="D89" t="str">
            <v>190-1922</v>
          </cell>
          <cell r="E89" t="str">
            <v>*</v>
          </cell>
        </row>
        <row r="90">
          <cell r="A90" t="str">
            <v>INJURIES &amp; DAMAGES</v>
          </cell>
          <cell r="C90">
            <v>15050</v>
          </cell>
          <cell r="D90" t="str">
            <v>190-1923</v>
          </cell>
          <cell r="E90" t="str">
            <v>*</v>
          </cell>
        </row>
        <row r="91">
          <cell r="A91" t="str">
            <v>RET INCOME PLAN - FED</v>
          </cell>
          <cell r="C91">
            <v>1</v>
          </cell>
          <cell r="D91" t="str">
            <v>190-1935</v>
          </cell>
          <cell r="E91" t="str">
            <v>*</v>
          </cell>
        </row>
        <row r="92">
          <cell r="A92" t="str">
            <v>PENSION RESTORATION PLAN</v>
          </cell>
          <cell r="C92">
            <v>1167</v>
          </cell>
          <cell r="D92" t="str">
            <v>190-1937</v>
          </cell>
          <cell r="E92" t="str">
            <v>*</v>
          </cell>
        </row>
        <row r="93">
          <cell r="A93" t="str">
            <v>CONT IN AID OF CONST - FED</v>
          </cell>
          <cell r="B93" t="str">
            <v xml:space="preserve"> </v>
          </cell>
          <cell r="C93">
            <v>2887034</v>
          </cell>
          <cell r="D93" t="str">
            <v>190-2851</v>
          </cell>
          <cell r="E93" t="str">
            <v>*</v>
          </cell>
        </row>
        <row r="94">
          <cell r="A94" t="str">
            <v>CAP OF STORAGE GAS INVENTORY</v>
          </cell>
          <cell r="B94" t="str">
            <v xml:space="preserve"> </v>
          </cell>
          <cell r="C94">
            <v>402521</v>
          </cell>
          <cell r="D94" t="str">
            <v>190-2902</v>
          </cell>
          <cell r="E94" t="str">
            <v>*</v>
          </cell>
        </row>
        <row r="95">
          <cell r="A95" t="str">
            <v>CAP OF DIRECT AND AVOIDED INT - FED</v>
          </cell>
          <cell r="C95">
            <v>856882</v>
          </cell>
          <cell r="D95" t="str">
            <v>190-2917</v>
          </cell>
          <cell r="E95" t="str">
            <v>*</v>
          </cell>
        </row>
        <row r="96">
          <cell r="A96" t="str">
            <v>CMEP - DAP RESERVE - FED</v>
          </cell>
          <cell r="C96">
            <v>99906</v>
          </cell>
          <cell r="D96" t="str">
            <v>190-2920</v>
          </cell>
          <cell r="E96" t="str">
            <v>*</v>
          </cell>
        </row>
        <row r="97">
          <cell r="A97" t="str">
            <v>LIFO INVENTORY VALUATION</v>
          </cell>
          <cell r="C97">
            <v>922716</v>
          </cell>
          <cell r="D97" t="str">
            <v>190-2922</v>
          </cell>
          <cell r="E97" t="str">
            <v>*</v>
          </cell>
        </row>
        <row r="98">
          <cell r="A98" t="str">
            <v>ARBORETUM RENT EXPENSE</v>
          </cell>
          <cell r="C98">
            <v>25100</v>
          </cell>
          <cell r="D98" t="str">
            <v>190-2939</v>
          </cell>
          <cell r="E98" t="str">
            <v>*</v>
          </cell>
        </row>
        <row r="99">
          <cell r="C99">
            <v>5661599</v>
          </cell>
        </row>
        <row r="102">
          <cell r="A102" t="str">
            <v>END USER EXCHANGE GAS</v>
          </cell>
          <cell r="C102">
            <v>2554732</v>
          </cell>
          <cell r="D102" t="str">
            <v>191-13620</v>
          </cell>
        </row>
        <row r="103">
          <cell r="A103" t="str">
            <v>TRANSPORTER IMBALANCE</v>
          </cell>
          <cell r="C103">
            <v>1258206</v>
          </cell>
          <cell r="D103" t="str">
            <v>191-13630</v>
          </cell>
        </row>
        <row r="104">
          <cell r="C104">
            <v>3812938</v>
          </cell>
        </row>
        <row r="108">
          <cell r="A108" t="str">
            <v>UTILITY OPER INCOME- FED</v>
          </cell>
          <cell r="C108">
            <v>21347050</v>
          </cell>
          <cell r="D108" t="str">
            <v>282-2205</v>
          </cell>
          <cell r="E108" t="str">
            <v>*</v>
          </cell>
        </row>
        <row r="109">
          <cell r="A109" t="str">
            <v>PROP REMOVAL COSTS - FED</v>
          </cell>
          <cell r="C109">
            <v>97942</v>
          </cell>
          <cell r="D109" t="str">
            <v>282-2231</v>
          </cell>
          <cell r="E109" t="str">
            <v>*</v>
          </cell>
        </row>
        <row r="110">
          <cell r="A110" t="str">
            <v>LOSS ON RETIREMENT - FED</v>
          </cell>
          <cell r="C110">
            <v>1069084</v>
          </cell>
          <cell r="D110" t="str">
            <v>282-2211</v>
          </cell>
          <cell r="E110" t="str">
            <v>*</v>
          </cell>
        </row>
        <row r="111">
          <cell r="C111">
            <v>22514076</v>
          </cell>
        </row>
        <row r="113">
          <cell r="A113" t="str">
            <v>DEFD GAIN -FED</v>
          </cell>
          <cell r="C113">
            <v>422808</v>
          </cell>
          <cell r="D113" t="str">
            <v>283-1304</v>
          </cell>
          <cell r="E113" t="str">
            <v>*</v>
          </cell>
        </row>
        <row r="114">
          <cell r="A114" t="str">
            <v>UNBILLED REV - FED</v>
          </cell>
          <cell r="C114">
            <v>26</v>
          </cell>
          <cell r="D114" t="str">
            <v>283-1521</v>
          </cell>
          <cell r="E114" t="str">
            <v>*</v>
          </cell>
        </row>
        <row r="115">
          <cell r="A115" t="str">
            <v>RETIREMENT INC PLAN - FED</v>
          </cell>
          <cell r="C115">
            <v>-854823</v>
          </cell>
          <cell r="D115" t="str">
            <v>283-1903</v>
          </cell>
          <cell r="E115" t="str">
            <v>*</v>
          </cell>
        </row>
        <row r="116">
          <cell r="A116" t="str">
            <v>RETIREMENT INC PLAN - FED</v>
          </cell>
          <cell r="C116">
            <v>-221897</v>
          </cell>
          <cell r="D116" t="str">
            <v>283-1941</v>
          </cell>
          <cell r="E116" t="str">
            <v>*</v>
          </cell>
        </row>
        <row r="117">
          <cell r="A117" t="str">
            <v>CAP. INV. TAX SAVINGS</v>
          </cell>
          <cell r="C117">
            <v>784</v>
          </cell>
          <cell r="D117" t="str">
            <v>283-6902</v>
          </cell>
          <cell r="E117" t="str">
            <v>*</v>
          </cell>
        </row>
        <row r="118">
          <cell r="A118" t="str">
            <v>LEGAL LIAB ON HEADQTR -FED</v>
          </cell>
          <cell r="C118">
            <v>174245</v>
          </cell>
          <cell r="D118" t="str">
            <v>283-2951</v>
          </cell>
          <cell r="E118" t="str">
            <v>*</v>
          </cell>
        </row>
        <row r="119">
          <cell r="A119" t="str">
            <v>CAPITALIZED INTEREST DURING CONST</v>
          </cell>
          <cell r="C119">
            <v>6019</v>
          </cell>
          <cell r="D119" t="str">
            <v>283-2912</v>
          </cell>
          <cell r="E119" t="str">
            <v>*</v>
          </cell>
        </row>
        <row r="120">
          <cell r="A120" t="str">
            <v>SECTION 174-A</v>
          </cell>
          <cell r="C120">
            <v>734953</v>
          </cell>
          <cell r="D120" t="str">
            <v>283-2913</v>
          </cell>
          <cell r="E120" t="str">
            <v>*</v>
          </cell>
        </row>
        <row r="121">
          <cell r="C121">
            <v>262115</v>
          </cell>
        </row>
        <row r="124">
          <cell r="A124" t="str">
            <v>Accrued Plant in Service</v>
          </cell>
          <cell r="C124">
            <v>2082442</v>
          </cell>
          <cell r="D124" t="str">
            <v xml:space="preserve">242-9950-15280 </v>
          </cell>
        </row>
        <row r="125">
          <cell r="A125" t="str">
            <v xml:space="preserve"> </v>
          </cell>
          <cell r="C125" t="str">
            <v xml:space="preserve"> </v>
          </cell>
          <cell r="D125" t="str">
            <v xml:space="preserve"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sum page"/>
      <sheetName val="revlag"/>
      <sheetName val="coll-lag"/>
      <sheetName val="sum of ar"/>
      <sheetName val="rev"/>
      <sheetName val="gaspurch"/>
      <sheetName val="tco"/>
      <sheetName val="non-appa"/>
      <sheetName val="vendors"/>
      <sheetName val="payroll"/>
      <sheetName val="bi-pay"/>
      <sheetName val="month-pay"/>
      <sheetName val="FIT"/>
      <sheetName val="FICA"/>
      <sheetName val="fica-bi"/>
      <sheetName val="fica-mo"/>
      <sheetName val="STATE BI"/>
      <sheetName val="STATE MO"/>
      <sheetName val="payroll taxes"/>
      <sheetName val="FUTA"/>
      <sheetName val="benefit"/>
      <sheetName val="property"/>
      <sheetName val="grossrec"/>
      <sheetName val="interest"/>
      <sheetName val="pscfees"/>
      <sheetName val="other"/>
      <sheetName val="Gro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Schedule 2"/>
      <sheetName val="Schedule 3"/>
      <sheetName val="WP 3-1"/>
      <sheetName val="WP 3-2"/>
      <sheetName val="Schedule 4"/>
      <sheetName val="Schedule 5"/>
      <sheetName val="WP 5-1"/>
      <sheetName val="WP 5-2"/>
      <sheetName val="WP 5-3"/>
      <sheetName val="WP 5-4"/>
      <sheetName val="Schedule 6"/>
      <sheetName val="WP 6-1"/>
      <sheetName val="Schedule 7"/>
      <sheetName val="WP 7-1"/>
      <sheetName val="Schedule 8"/>
      <sheetName val="Schedule 9"/>
      <sheetName val="WP 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Input"/>
      <sheetName val="Juris Alloc Factors"/>
      <sheetName val="LVTS Alloc Factors"/>
      <sheetName val="Sched 27, Contents Sh 1"/>
      <sheetName val="Sched 27 cwc (Total Co) sh 2"/>
      <sheetName val="Adjustments for Bill Reserve"/>
      <sheetName val="Sched 27 cwc (LVTS) sh 2a"/>
      <sheetName val="Sch 27 cwc (Juris) sh 2b"/>
      <sheetName val="Sched 28(BS) Contents sh 1 of 4"/>
      <sheetName val="Sched 28(BS) LVTS sh 2 of 4"/>
      <sheetName val="Sched 28(BS) Juris sh 3 of 4"/>
      <sheetName val="Sched 28(BS) Detail sh 4 of 4"/>
      <sheetName val="Acct. Payable 107 @12-31-13"/>
      <sheetName val="Accr. Payroll CWIP"/>
      <sheetName val="Sh 3 - revlag"/>
      <sheetName val="Sh 3a - coll-lag"/>
      <sheetName val="Sh 3b - ARsumm"/>
      <sheetName val="Sh 3c - bill lag"/>
      <sheetName val="(Workpaper) 3c bill lag GTS"/>
      <sheetName val="(Workpaper) 3c bill lag GMB"/>
      <sheetName val="Sh 4 - gaspurch"/>
      <sheetName val="Sh 4a - Commodity"/>
      <sheetName val="Sh 4b - Transportation"/>
      <sheetName val="Sh 5 - payroll"/>
      <sheetName val="Sh 5a - bi-pay"/>
      <sheetName val="Sh 5b - month-pay"/>
      <sheetName val="Sh 6 - OPEB "/>
      <sheetName val="Sh 7 - uncoll"/>
      <sheetName val="Sh 8 - otherO&amp;M"/>
      <sheetName val="Sh 9 - Payroll Taxes"/>
      <sheetName val="Sh 9a - FICA"/>
      <sheetName val="Sh 9a Pg 1 fica-bi"/>
      <sheetName val="Sh 9a Pg 2 fica-mo"/>
      <sheetName val="Sh 9b - FUTA"/>
      <sheetName val="Sh 10 - property"/>
      <sheetName val="Sh 11 - Other Taxes"/>
      <sheetName val="Sh 12 - FIT"/>
      <sheetName val="Sh 13 - int.-custdep"/>
      <sheetName val="Sh 14 - int"/>
      <sheetName val="(Backup Sh 14) Money Pool Int."/>
      <sheetName val="Sh 15 - Utility Tax"/>
      <sheetName val="(Backup Sh 15) Utility-Payment"/>
      <sheetName val="Sh 16 - Consumption Tax"/>
      <sheetName val="Sh 17 - NCSC"/>
      <sheetName val="No Longer Not Used - M&amp;S"/>
      <sheetName val="Module1"/>
    </sheetNames>
    <sheetDataSet>
      <sheetData sheetId="0">
        <row r="2">
          <cell r="B2" t="str">
            <v>Atmos Energy Corporation-Virginia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8">
          <cell r="C48" t="str">
            <v>a/c 480-0001-30020</v>
          </cell>
          <cell r="D48" t="str">
            <v>a/c 481-0010-30060</v>
          </cell>
          <cell r="E48" t="str">
            <v>a/c 481-0020-30110</v>
          </cell>
        </row>
        <row r="49">
          <cell r="C49" t="str">
            <v>residential</v>
          </cell>
          <cell r="D49" t="str">
            <v>commercial</v>
          </cell>
          <cell r="E49" t="str">
            <v>industrial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</sheetData>
      <sheetData sheetId="16">
        <row r="33">
          <cell r="C33">
            <v>97440562</v>
          </cell>
          <cell r="D33">
            <v>7373487</v>
          </cell>
          <cell r="E33">
            <v>4584264</v>
          </cell>
        </row>
        <row r="35">
          <cell r="C35">
            <v>8120046.833333333</v>
          </cell>
          <cell r="D35">
            <v>614457.25</v>
          </cell>
          <cell r="E35">
            <v>382022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ATO-CWC1A"/>
      <sheetName val="ATO-CWC1B"/>
      <sheetName val="ATO-CWC2"/>
      <sheetName val="WP 2-1"/>
      <sheetName val="WP 2-2"/>
      <sheetName val="WP 2-3"/>
      <sheetName val="ATO-CWC3"/>
      <sheetName val="ATO-CWC4"/>
      <sheetName val="ATO-CWC5"/>
      <sheetName val="WP 5-1"/>
      <sheetName val="WP 5-2"/>
      <sheetName val="ATO-CWC6"/>
      <sheetName val="ATO-CWC7"/>
      <sheetName val="ATO-CWC8"/>
      <sheetName val="ATO-CWC9"/>
    </sheetNames>
    <sheetDataSet>
      <sheetData sheetId="0">
        <row r="10">
          <cell r="C10">
            <v>42521</v>
          </cell>
        </row>
      </sheetData>
      <sheetData sheetId="1"/>
      <sheetData sheetId="2"/>
      <sheetData sheetId="3">
        <row r="19">
          <cell r="C19">
            <v>37.5</v>
          </cell>
        </row>
      </sheetData>
      <sheetData sheetId="4"/>
      <sheetData sheetId="5"/>
      <sheetData sheetId="6"/>
      <sheetData sheetId="7">
        <row r="302">
          <cell r="L302">
            <v>39.33</v>
          </cell>
        </row>
      </sheetData>
      <sheetData sheetId="8">
        <row r="59">
          <cell r="I59">
            <v>14.07</v>
          </cell>
        </row>
      </sheetData>
      <sheetData sheetId="9">
        <row r="15">
          <cell r="E15">
            <v>29.4</v>
          </cell>
        </row>
      </sheetData>
      <sheetData sheetId="10"/>
      <sheetData sheetId="11"/>
      <sheetData sheetId="12">
        <row r="20">
          <cell r="E20">
            <v>16.545668938638453</v>
          </cell>
        </row>
      </sheetData>
      <sheetData sheetId="13">
        <row r="16">
          <cell r="H16">
            <v>37.5</v>
          </cell>
        </row>
      </sheetData>
      <sheetData sheetId="14">
        <row r="16">
          <cell r="H16">
            <v>37.5</v>
          </cell>
        </row>
      </sheetData>
      <sheetData sheetId="15">
        <row r="22">
          <cell r="L22">
            <v>91.25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HP-CWC1A"/>
      <sheetName val="THP-CWC1B"/>
      <sheetName val="THP-CWC2"/>
      <sheetName val="WP 2-1"/>
      <sheetName val="WP 2-2"/>
      <sheetName val="WP 2-3"/>
      <sheetName val="WP 2-4"/>
      <sheetName val="WP2-5"/>
      <sheetName val="THP-CWC3"/>
      <sheetName val="THP-CWC4"/>
      <sheetName val="THP-CWC5"/>
      <sheetName val="WP 5-1"/>
      <sheetName val="WP 5-2"/>
      <sheetName val="THP-CWC6"/>
      <sheetName val="THP-CWC7"/>
      <sheetName val="THP-CWC8"/>
      <sheetName val="THP-CWC9"/>
    </sheetNames>
    <sheetDataSet>
      <sheetData sheetId="0" refreshError="1">
        <row r="7">
          <cell r="C7" t="str">
            <v>Atmos Energy Corporation</v>
          </cell>
        </row>
        <row r="8">
          <cell r="C8" t="str">
            <v>Tennessee</v>
          </cell>
        </row>
        <row r="9">
          <cell r="C9">
            <v>39081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90" zoomScaleNormal="90" workbookViewId="0">
      <selection sqref="A1:H1"/>
    </sheetView>
  </sheetViews>
  <sheetFormatPr defaultColWidth="8.44140625" defaultRowHeight="15"/>
  <cols>
    <col min="1" max="1" width="6.6640625" style="1" customWidth="1"/>
    <col min="2" max="2" width="34.109375" style="1" customWidth="1"/>
    <col min="3" max="3" width="3.88671875" style="1" customWidth="1"/>
    <col min="4" max="4" width="13.109375" style="1" customWidth="1"/>
    <col min="5" max="5" width="4.33203125" style="1" customWidth="1"/>
    <col min="6" max="6" width="14.44140625" style="1" customWidth="1"/>
    <col min="7" max="7" width="3.88671875" style="1" customWidth="1"/>
    <col min="8" max="8" width="13.109375" style="1" customWidth="1"/>
    <col min="9" max="9" width="6.6640625" style="1" customWidth="1"/>
    <col min="10" max="10" width="7.5546875" style="1" customWidth="1"/>
    <col min="11" max="11" width="3.33203125" style="1" customWidth="1"/>
    <col min="12" max="12" width="11.88671875" style="1" customWidth="1"/>
    <col min="13" max="13" width="3.33203125" style="1" customWidth="1"/>
    <col min="14" max="14" width="14.44140625" style="1" customWidth="1"/>
    <col min="15" max="16384" width="8.44140625" style="1"/>
  </cols>
  <sheetData>
    <row r="1" spans="1:11">
      <c r="A1" s="27" t="s">
        <v>20</v>
      </c>
      <c r="B1" s="27"/>
      <c r="C1" s="27"/>
      <c r="D1" s="27"/>
      <c r="E1" s="27"/>
      <c r="F1" s="27"/>
      <c r="G1" s="27"/>
      <c r="H1" s="27"/>
    </row>
    <row r="2" spans="1:11">
      <c r="A2" s="27" t="s">
        <v>21</v>
      </c>
      <c r="B2" s="27"/>
      <c r="C2" s="27"/>
      <c r="D2" s="27"/>
      <c r="E2" s="27"/>
      <c r="F2" s="27"/>
      <c r="G2" s="27"/>
      <c r="H2" s="27"/>
    </row>
    <row r="3" spans="1:11">
      <c r="A3" s="27" t="s">
        <v>0</v>
      </c>
      <c r="B3" s="27"/>
      <c r="C3" s="27"/>
      <c r="D3" s="27"/>
      <c r="E3" s="27"/>
      <c r="F3" s="27"/>
      <c r="G3" s="27"/>
      <c r="H3" s="27"/>
    </row>
    <row r="4" spans="1:11">
      <c r="A4" s="27" t="s">
        <v>22</v>
      </c>
      <c r="B4" s="27"/>
      <c r="C4" s="27"/>
      <c r="D4" s="27"/>
      <c r="E4" s="27"/>
      <c r="F4" s="27"/>
      <c r="G4" s="27"/>
      <c r="H4" s="27"/>
    </row>
    <row r="7" spans="1:11">
      <c r="A7" s="2" t="s">
        <v>23</v>
      </c>
      <c r="H7" s="3"/>
    </row>
    <row r="8" spans="1:11">
      <c r="A8" s="2" t="s">
        <v>24</v>
      </c>
      <c r="B8" s="2"/>
      <c r="H8" s="26" t="s">
        <v>1</v>
      </c>
    </row>
    <row r="9" spans="1:11">
      <c r="A9" s="4" t="s">
        <v>25</v>
      </c>
      <c r="B9" s="5"/>
      <c r="C9" s="5"/>
      <c r="D9" s="5"/>
      <c r="E9" s="5"/>
      <c r="F9" s="5"/>
      <c r="G9" s="5"/>
      <c r="H9" s="6" t="s">
        <v>26</v>
      </c>
      <c r="I9" s="7"/>
    </row>
    <row r="10" spans="1:11">
      <c r="A10" s="8" t="s">
        <v>2</v>
      </c>
      <c r="D10" s="8" t="s">
        <v>3</v>
      </c>
      <c r="F10" s="8" t="s">
        <v>4</v>
      </c>
      <c r="H10" s="8" t="s">
        <v>5</v>
      </c>
      <c r="I10" s="7"/>
    </row>
    <row r="11" spans="1:11">
      <c r="A11" s="9" t="s">
        <v>6</v>
      </c>
      <c r="B11" s="9" t="s">
        <v>7</v>
      </c>
      <c r="C11" s="5"/>
      <c r="D11" s="9" t="s">
        <v>8</v>
      </c>
      <c r="E11" s="5"/>
      <c r="F11" s="9" t="s">
        <v>9</v>
      </c>
      <c r="G11" s="5"/>
      <c r="H11" s="9" t="s">
        <v>10</v>
      </c>
      <c r="I11" s="7"/>
    </row>
    <row r="12" spans="1:11">
      <c r="D12" s="8" t="s">
        <v>11</v>
      </c>
      <c r="F12" s="8" t="s">
        <v>12</v>
      </c>
      <c r="H12" s="8" t="s">
        <v>13</v>
      </c>
      <c r="I12" s="7"/>
    </row>
    <row r="14" spans="1:11">
      <c r="A14" s="10">
        <v>1</v>
      </c>
      <c r="B14" s="2" t="s">
        <v>14</v>
      </c>
      <c r="D14" s="11"/>
      <c r="F14" s="12"/>
      <c r="H14" s="11"/>
      <c r="K14" s="11"/>
    </row>
    <row r="15" spans="1:11">
      <c r="A15" s="10"/>
      <c r="E15" s="11"/>
      <c r="F15" s="13"/>
      <c r="G15" s="11"/>
      <c r="H15" s="11"/>
      <c r="I15" s="11"/>
      <c r="K15" s="11"/>
    </row>
    <row r="16" spans="1:11">
      <c r="A16" s="10">
        <f>1+A14</f>
        <v>2</v>
      </c>
      <c r="B16" s="14" t="s">
        <v>27</v>
      </c>
      <c r="D16" s="15">
        <v>0</v>
      </c>
      <c r="F16" s="8" t="s">
        <v>15</v>
      </c>
      <c r="H16" s="15">
        <f>(D16*0.125)</f>
        <v>0</v>
      </c>
      <c r="K16" s="11"/>
    </row>
    <row r="17" spans="1:11">
      <c r="A17" s="10"/>
      <c r="B17" s="16"/>
      <c r="K17" s="11"/>
    </row>
    <row r="18" spans="1:11">
      <c r="A18" s="10">
        <f>1+A16</f>
        <v>3</v>
      </c>
      <c r="B18" s="14" t="s">
        <v>28</v>
      </c>
      <c r="D18" s="11">
        <v>539682.66478999029</v>
      </c>
      <c r="E18" s="11"/>
      <c r="F18" s="8" t="s">
        <v>15</v>
      </c>
      <c r="G18" s="11"/>
      <c r="H18" s="11">
        <f>(D18*0.125)</f>
        <v>67460.333098748786</v>
      </c>
      <c r="I18" s="11"/>
      <c r="K18" s="11"/>
    </row>
    <row r="19" spans="1:11">
      <c r="A19" s="10"/>
      <c r="B19" s="16"/>
      <c r="E19" s="11"/>
      <c r="H19" s="11"/>
      <c r="I19" s="11"/>
      <c r="K19" s="11"/>
    </row>
    <row r="20" spans="1:11">
      <c r="A20" s="10">
        <f>1+A18</f>
        <v>4</v>
      </c>
      <c r="B20" s="14" t="s">
        <v>29</v>
      </c>
      <c r="D20" s="11">
        <v>441600.8811526646</v>
      </c>
      <c r="E20" s="11"/>
      <c r="F20" s="8" t="s">
        <v>15</v>
      </c>
      <c r="G20" s="11"/>
      <c r="H20" s="11">
        <f>(D20*0.125)</f>
        <v>55200.110144083075</v>
      </c>
      <c r="K20" s="11"/>
    </row>
    <row r="21" spans="1:11">
      <c r="A21" s="10"/>
      <c r="B21" s="16"/>
      <c r="E21" s="11"/>
      <c r="F21" s="13"/>
      <c r="G21" s="11"/>
      <c r="H21" s="11"/>
      <c r="I21" s="11"/>
      <c r="K21" s="11"/>
    </row>
    <row r="22" spans="1:11">
      <c r="A22" s="10">
        <f>1+A20</f>
        <v>5</v>
      </c>
      <c r="B22" s="14" t="s">
        <v>30</v>
      </c>
      <c r="D22" s="11">
        <v>8276854.1339959856</v>
      </c>
      <c r="E22" s="11"/>
      <c r="F22" s="8" t="s">
        <v>15</v>
      </c>
      <c r="G22" s="11"/>
      <c r="H22" s="11">
        <f>(D22*0.125)</f>
        <v>1034606.7667494982</v>
      </c>
      <c r="I22" s="11"/>
      <c r="K22" s="11"/>
    </row>
    <row r="23" spans="1:11">
      <c r="A23" s="10"/>
      <c r="B23" s="16"/>
      <c r="E23" s="11"/>
      <c r="F23" s="13"/>
      <c r="G23" s="11"/>
      <c r="H23" s="11"/>
      <c r="I23" s="11"/>
      <c r="K23" s="11"/>
    </row>
    <row r="24" spans="1:11">
      <c r="A24" s="10">
        <f>1+A22</f>
        <v>6</v>
      </c>
      <c r="B24" s="16" t="s">
        <v>31</v>
      </c>
      <c r="D24" s="1">
        <v>2960696.6046877503</v>
      </c>
      <c r="E24" s="11"/>
      <c r="F24" s="8" t="s">
        <v>15</v>
      </c>
      <c r="G24" s="11"/>
      <c r="H24" s="11">
        <f>(D24*0.125)</f>
        <v>370087.07558596879</v>
      </c>
      <c r="I24" s="11"/>
      <c r="K24" s="11"/>
    </row>
    <row r="25" spans="1:11">
      <c r="A25" s="10"/>
      <c r="B25" s="16"/>
      <c r="E25" s="11"/>
      <c r="F25" s="13"/>
      <c r="G25" s="11"/>
      <c r="H25" s="11"/>
      <c r="I25" s="11"/>
      <c r="K25" s="11"/>
    </row>
    <row r="26" spans="1:11">
      <c r="A26" s="10">
        <f>1+A24</f>
        <v>7</v>
      </c>
      <c r="B26" s="14" t="s">
        <v>32</v>
      </c>
      <c r="D26" s="11">
        <v>129522.85695117761</v>
      </c>
      <c r="E26" s="11"/>
      <c r="F26" s="8" t="s">
        <v>15</v>
      </c>
      <c r="G26" s="11"/>
      <c r="H26" s="11">
        <f>(D26*0.125)</f>
        <v>16190.357118897202</v>
      </c>
      <c r="I26" s="11"/>
      <c r="K26" s="11"/>
    </row>
    <row r="27" spans="1:11">
      <c r="A27" s="10"/>
      <c r="B27" s="16"/>
      <c r="D27" s="11"/>
      <c r="E27" s="11"/>
      <c r="F27" s="13"/>
      <c r="G27" s="11"/>
      <c r="H27" s="11"/>
      <c r="I27" s="11"/>
      <c r="K27" s="11"/>
    </row>
    <row r="28" spans="1:11">
      <c r="A28" s="10">
        <f>1+A26</f>
        <v>8</v>
      </c>
      <c r="B28" s="14" t="s">
        <v>33</v>
      </c>
      <c r="D28" s="11">
        <v>440891.9991608829</v>
      </c>
      <c r="E28" s="11"/>
      <c r="F28" s="8" t="s">
        <v>15</v>
      </c>
      <c r="G28" s="11"/>
      <c r="H28" s="11">
        <f>(D28*0.125)</f>
        <v>55111.499895110363</v>
      </c>
      <c r="I28" s="11"/>
      <c r="K28" s="11"/>
    </row>
    <row r="29" spans="1:11">
      <c r="A29" s="10"/>
      <c r="B29" s="16"/>
      <c r="D29" s="11"/>
      <c r="E29" s="11"/>
      <c r="F29" s="13"/>
      <c r="G29" s="11"/>
      <c r="H29" s="11"/>
      <c r="I29" s="11"/>
      <c r="K29" s="11"/>
    </row>
    <row r="30" spans="1:11">
      <c r="A30" s="10">
        <f>1+A28</f>
        <v>9</v>
      </c>
      <c r="B30" s="14" t="s">
        <v>34</v>
      </c>
      <c r="D30" s="17">
        <v>15741887.407442484</v>
      </c>
      <c r="E30" s="11"/>
      <c r="F30" s="8" t="s">
        <v>15</v>
      </c>
      <c r="G30" s="11"/>
      <c r="H30" s="17">
        <f>(D30*0.125)</f>
        <v>1967735.9259303105</v>
      </c>
      <c r="I30" s="11"/>
      <c r="K30" s="11"/>
    </row>
    <row r="31" spans="1:11">
      <c r="A31" s="10"/>
      <c r="D31" s="11"/>
      <c r="E31" s="11"/>
      <c r="F31" s="13"/>
      <c r="G31" s="11"/>
      <c r="H31" s="11"/>
      <c r="I31" s="11"/>
      <c r="K31" s="11"/>
    </row>
    <row r="32" spans="1:11" ht="15.75" thickBot="1">
      <c r="A32" s="10">
        <f>1+A30</f>
        <v>10</v>
      </c>
      <c r="B32" s="2" t="s">
        <v>16</v>
      </c>
      <c r="C32" s="18"/>
      <c r="D32" s="19">
        <f>SUM(D16:D30)</f>
        <v>28531136.548180934</v>
      </c>
      <c r="E32" s="11"/>
      <c r="G32" s="18"/>
      <c r="H32" s="19">
        <f>+D32*0.125</f>
        <v>3566392.0685226168</v>
      </c>
      <c r="I32" s="11"/>
      <c r="K32" s="11"/>
    </row>
    <row r="33" spans="1:11" ht="15.75" thickTop="1">
      <c r="E33" s="11"/>
      <c r="F33" s="13"/>
      <c r="G33" s="11"/>
      <c r="H33" s="11"/>
      <c r="I33" s="11"/>
      <c r="K33" s="11"/>
    </row>
    <row r="34" spans="1:11">
      <c r="A34" s="10">
        <f>1+A32</f>
        <v>11</v>
      </c>
      <c r="B34" s="1" t="s">
        <v>19</v>
      </c>
      <c r="E34" s="11"/>
      <c r="G34" s="11"/>
      <c r="H34" s="11">
        <v>2678216.8007644988</v>
      </c>
      <c r="I34" s="11"/>
    </row>
    <row r="35" spans="1:11">
      <c r="B35" s="2"/>
      <c r="G35" s="11"/>
      <c r="H35" s="11"/>
      <c r="I35" s="11"/>
    </row>
    <row r="36" spans="1:11" ht="15.75" thickBot="1">
      <c r="A36" s="10">
        <f>1+A34</f>
        <v>12</v>
      </c>
      <c r="B36" s="25" t="s">
        <v>18</v>
      </c>
      <c r="G36" s="11"/>
      <c r="H36" s="19">
        <f>H32-H34</f>
        <v>888175.26775811799</v>
      </c>
      <c r="I36" s="11"/>
    </row>
    <row r="37" spans="1:11" ht="15.75" thickTop="1">
      <c r="B37" s="2"/>
      <c r="G37" s="11"/>
      <c r="H37" s="11"/>
      <c r="I37" s="11"/>
    </row>
    <row r="38" spans="1:11">
      <c r="G38" s="11"/>
      <c r="H38" s="11"/>
      <c r="I38" s="11"/>
    </row>
    <row r="39" spans="1:11">
      <c r="G39" s="11"/>
      <c r="H39" s="11"/>
      <c r="I39" s="11"/>
    </row>
    <row r="40" spans="1:11">
      <c r="G40" s="11"/>
      <c r="H40" s="11"/>
      <c r="I40" s="11"/>
    </row>
    <row r="41" spans="1:11">
      <c r="G41" s="11"/>
      <c r="H41" s="11"/>
      <c r="I41" s="11"/>
    </row>
  </sheetData>
  <mergeCells count="4">
    <mergeCell ref="A1:H1"/>
    <mergeCell ref="A2:H2"/>
    <mergeCell ref="A3:H3"/>
    <mergeCell ref="A4:H4"/>
  </mergeCells>
  <printOptions horizontalCentered="1"/>
  <pageMargins left="0.75" right="0.75" top="0.83" bottom="1.02" header="0.25" footer="0.5"/>
  <pageSetup scale="89" orientation="landscape" verticalDpi="300" r:id="rId1"/>
  <headerFooter alignWithMargins="0">
    <oddHeader>&amp;R&amp;9CASE NO. 2018-00281
ATTACHMENT 1
TO STAFF DR NO. 2-36</oddHeader>
    <oddFooter>&amp;RSchedule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="90" zoomScaleNormal="90" zoomScaleSheetLayoutView="70" workbookViewId="0">
      <selection sqref="A1:H1"/>
    </sheetView>
  </sheetViews>
  <sheetFormatPr defaultColWidth="8.44140625" defaultRowHeight="15"/>
  <cols>
    <col min="1" max="1" width="6.6640625" style="1" customWidth="1"/>
    <col min="2" max="2" width="34.109375" style="1" customWidth="1"/>
    <col min="3" max="3" width="4.44140625" style="1" customWidth="1"/>
    <col min="4" max="4" width="12.6640625" style="1" customWidth="1"/>
    <col min="5" max="5" width="4.6640625" style="1" customWidth="1"/>
    <col min="6" max="6" width="13.5546875" style="1" customWidth="1"/>
    <col min="7" max="7" width="3.21875" style="1" customWidth="1"/>
    <col min="8" max="8" width="14.44140625" style="1" customWidth="1"/>
    <col min="9" max="9" width="6.6640625" style="1" customWidth="1"/>
    <col min="10" max="10" width="7.5546875" style="1" customWidth="1"/>
    <col min="11" max="11" width="3.33203125" style="1" customWidth="1"/>
    <col min="12" max="12" width="11.88671875" style="1" customWidth="1"/>
    <col min="13" max="13" width="3.33203125" style="1" customWidth="1"/>
    <col min="14" max="14" width="14.44140625" style="1" customWidth="1"/>
    <col min="15" max="16384" width="8.44140625" style="1"/>
  </cols>
  <sheetData>
    <row r="1" spans="1:11">
      <c r="A1" s="27" t="s">
        <v>20</v>
      </c>
      <c r="B1" s="27"/>
      <c r="C1" s="27"/>
      <c r="D1" s="27"/>
      <c r="E1" s="27"/>
      <c r="F1" s="27"/>
      <c r="G1" s="27"/>
      <c r="H1" s="27"/>
    </row>
    <row r="2" spans="1:11">
      <c r="A2" s="27" t="s">
        <v>21</v>
      </c>
      <c r="B2" s="27"/>
      <c r="C2" s="27"/>
      <c r="D2" s="27"/>
      <c r="E2" s="27"/>
      <c r="F2" s="27"/>
      <c r="G2" s="27"/>
      <c r="H2" s="27"/>
    </row>
    <row r="3" spans="1:11">
      <c r="A3" s="27" t="s">
        <v>0</v>
      </c>
      <c r="B3" s="27"/>
      <c r="C3" s="27"/>
      <c r="D3" s="27"/>
      <c r="E3" s="27"/>
      <c r="F3" s="27"/>
      <c r="G3" s="27"/>
      <c r="H3" s="27"/>
    </row>
    <row r="4" spans="1:11">
      <c r="A4" s="27" t="s">
        <v>35</v>
      </c>
      <c r="B4" s="27"/>
      <c r="C4" s="27"/>
      <c r="D4" s="27"/>
      <c r="E4" s="27"/>
      <c r="F4" s="27"/>
      <c r="G4" s="27"/>
      <c r="H4" s="27"/>
    </row>
    <row r="5" spans="1:11">
      <c r="A5" s="20"/>
      <c r="B5" s="20"/>
      <c r="C5" s="20"/>
      <c r="D5" s="20"/>
      <c r="E5" s="20"/>
      <c r="F5" s="20"/>
      <c r="G5" s="20"/>
      <c r="H5" s="20"/>
    </row>
    <row r="7" spans="1:11">
      <c r="A7" s="2" t="s">
        <v>36</v>
      </c>
      <c r="H7" s="3"/>
    </row>
    <row r="8" spans="1:11">
      <c r="A8" s="2" t="s">
        <v>24</v>
      </c>
      <c r="B8" s="2"/>
      <c r="H8" s="26" t="s">
        <v>17</v>
      </c>
    </row>
    <row r="9" spans="1:11">
      <c r="A9" s="4" t="s">
        <v>25</v>
      </c>
      <c r="B9" s="5"/>
      <c r="C9" s="5"/>
      <c r="D9" s="5"/>
      <c r="E9" s="5"/>
      <c r="F9" s="5"/>
      <c r="G9" s="5"/>
      <c r="H9" s="6" t="str">
        <f>'KY B.4.2 B'!H9</f>
        <v>Witness: Waller, Christian</v>
      </c>
      <c r="I9" s="7"/>
    </row>
    <row r="10" spans="1:11">
      <c r="A10" s="8" t="s">
        <v>2</v>
      </c>
      <c r="D10" s="8" t="s">
        <v>3</v>
      </c>
      <c r="F10" s="8" t="s">
        <v>4</v>
      </c>
      <c r="H10" s="8" t="s">
        <v>5</v>
      </c>
      <c r="I10" s="7"/>
    </row>
    <row r="11" spans="1:11">
      <c r="A11" s="21" t="s">
        <v>6</v>
      </c>
      <c r="B11" s="21" t="s">
        <v>7</v>
      </c>
      <c r="C11" s="22"/>
      <c r="D11" s="21" t="s">
        <v>8</v>
      </c>
      <c r="E11" s="22"/>
      <c r="F11" s="21" t="s">
        <v>9</v>
      </c>
      <c r="G11" s="22"/>
      <c r="H11" s="21" t="s">
        <v>10</v>
      </c>
      <c r="I11" s="7"/>
    </row>
    <row r="12" spans="1:11">
      <c r="A12" s="23"/>
      <c r="B12" s="23"/>
      <c r="C12" s="7"/>
      <c r="D12" s="23" t="s">
        <v>11</v>
      </c>
      <c r="E12" s="7"/>
      <c r="F12" s="23" t="s">
        <v>12</v>
      </c>
      <c r="G12" s="7"/>
      <c r="H12" s="23" t="s">
        <v>13</v>
      </c>
      <c r="I12" s="7"/>
    </row>
    <row r="13" spans="1:11">
      <c r="I13" s="7"/>
    </row>
    <row r="14" spans="1:11">
      <c r="A14" s="10">
        <v>1</v>
      </c>
      <c r="B14" s="2" t="s">
        <v>14</v>
      </c>
      <c r="D14" s="11"/>
      <c r="H14" s="11"/>
      <c r="I14" s="7"/>
      <c r="K14" s="11"/>
    </row>
    <row r="15" spans="1:11">
      <c r="A15" s="10"/>
      <c r="E15" s="11"/>
      <c r="F15" s="13"/>
      <c r="G15" s="11"/>
      <c r="H15" s="11"/>
      <c r="I15" s="24"/>
      <c r="K15" s="11"/>
    </row>
    <row r="16" spans="1:11">
      <c r="A16" s="10">
        <f>1+A14</f>
        <v>2</v>
      </c>
      <c r="B16" s="14" t="s">
        <v>27</v>
      </c>
      <c r="D16" s="15">
        <v>0</v>
      </c>
      <c r="F16" s="8" t="s">
        <v>15</v>
      </c>
      <c r="H16" s="15">
        <f>(D16*0.125)</f>
        <v>0</v>
      </c>
    </row>
    <row r="17" spans="1:11">
      <c r="A17" s="10"/>
      <c r="B17" s="16"/>
    </row>
    <row r="18" spans="1:11">
      <c r="A18" s="10">
        <f>1+A16</f>
        <v>3</v>
      </c>
      <c r="B18" s="14" t="s">
        <v>28</v>
      </c>
      <c r="D18" s="11">
        <v>488914.10970909288</v>
      </c>
      <c r="E18" s="11"/>
      <c r="F18" s="8" t="s">
        <v>15</v>
      </c>
      <c r="G18" s="11"/>
      <c r="H18" s="11">
        <f>(D18*0.125)</f>
        <v>61114.26371363661</v>
      </c>
      <c r="I18" s="11"/>
      <c r="K18" s="11"/>
    </row>
    <row r="19" spans="1:11">
      <c r="A19" s="10"/>
      <c r="B19" s="16"/>
      <c r="E19" s="11"/>
      <c r="H19" s="11"/>
      <c r="I19" s="11"/>
      <c r="K19" s="11"/>
    </row>
    <row r="20" spans="1:11">
      <c r="A20" s="10">
        <f>1+A18</f>
        <v>4</v>
      </c>
      <c r="B20" s="14" t="s">
        <v>29</v>
      </c>
      <c r="D20" s="11">
        <v>410103.04958446958</v>
      </c>
      <c r="E20" s="11"/>
      <c r="F20" s="8" t="s">
        <v>15</v>
      </c>
      <c r="G20" s="11"/>
      <c r="H20" s="11">
        <f>(D20*0.125)</f>
        <v>51262.881198058698</v>
      </c>
      <c r="K20" s="11"/>
    </row>
    <row r="21" spans="1:11">
      <c r="A21" s="10"/>
      <c r="B21" s="16"/>
      <c r="E21" s="11"/>
      <c r="F21" s="13"/>
      <c r="G21" s="11"/>
      <c r="H21" s="11"/>
      <c r="I21" s="11"/>
      <c r="K21" s="11"/>
    </row>
    <row r="22" spans="1:11">
      <c r="A22" s="10">
        <f>1+A20</f>
        <v>5</v>
      </c>
      <c r="B22" s="14" t="s">
        <v>30</v>
      </c>
      <c r="D22" s="11">
        <v>7345540.8008699305</v>
      </c>
      <c r="E22" s="11"/>
      <c r="F22" s="8" t="s">
        <v>15</v>
      </c>
      <c r="G22" s="11"/>
      <c r="H22" s="11">
        <f>(D22*0.125)</f>
        <v>918192.60010874132</v>
      </c>
      <c r="I22" s="11"/>
      <c r="K22" s="11"/>
    </row>
    <row r="23" spans="1:11">
      <c r="A23" s="10"/>
      <c r="B23" s="16"/>
      <c r="E23" s="11"/>
      <c r="F23" s="13"/>
      <c r="G23" s="11"/>
      <c r="H23" s="11"/>
      <c r="I23" s="11"/>
      <c r="K23" s="11"/>
    </row>
    <row r="24" spans="1:11">
      <c r="A24" s="10">
        <f>1+A22</f>
        <v>6</v>
      </c>
      <c r="B24" s="16" t="s">
        <v>31</v>
      </c>
      <c r="D24" s="1">
        <v>2646899.916810086</v>
      </c>
      <c r="E24" s="11"/>
      <c r="F24" s="8" t="s">
        <v>15</v>
      </c>
      <c r="G24" s="11"/>
      <c r="H24" s="11">
        <f>(D24*0.125)</f>
        <v>330862.48960126075</v>
      </c>
      <c r="I24" s="11"/>
      <c r="K24" s="11"/>
    </row>
    <row r="25" spans="1:11">
      <c r="A25" s="10"/>
      <c r="B25" s="16"/>
      <c r="E25" s="11"/>
      <c r="F25" s="13"/>
      <c r="G25" s="11"/>
      <c r="H25" s="11"/>
      <c r="I25" s="11"/>
      <c r="K25" s="11"/>
    </row>
    <row r="26" spans="1:11">
      <c r="A26" s="10">
        <f>1+A24</f>
        <v>7</v>
      </c>
      <c r="B26" s="14" t="s">
        <v>32</v>
      </c>
      <c r="D26" s="11">
        <v>128271.64717990512</v>
      </c>
      <c r="E26" s="11"/>
      <c r="F26" s="8" t="s">
        <v>15</v>
      </c>
      <c r="G26" s="11"/>
      <c r="H26" s="11">
        <f>(D26*0.125)</f>
        <v>16033.95589748814</v>
      </c>
      <c r="I26" s="11"/>
      <c r="K26" s="11"/>
    </row>
    <row r="27" spans="1:11">
      <c r="A27" s="10"/>
      <c r="B27" s="16"/>
      <c r="D27" s="11"/>
      <c r="E27" s="11"/>
      <c r="F27" s="13"/>
      <c r="G27" s="11"/>
      <c r="H27" s="11"/>
      <c r="I27" s="11"/>
      <c r="K27" s="11"/>
    </row>
    <row r="28" spans="1:11">
      <c r="A28" s="10">
        <f>1+A26</f>
        <v>8</v>
      </c>
      <c r="B28" s="14" t="s">
        <v>33</v>
      </c>
      <c r="D28" s="11">
        <v>208277.70350632601</v>
      </c>
      <c r="E28" s="11"/>
      <c r="F28" s="8" t="s">
        <v>15</v>
      </c>
      <c r="G28" s="11"/>
      <c r="H28" s="11">
        <f>(D28*0.125)</f>
        <v>26034.712938290751</v>
      </c>
      <c r="I28" s="11"/>
      <c r="K28" s="11"/>
    </row>
    <row r="29" spans="1:11">
      <c r="A29" s="10"/>
      <c r="B29" s="16"/>
      <c r="D29" s="11"/>
      <c r="E29" s="11"/>
      <c r="F29" s="13"/>
      <c r="G29" s="11"/>
      <c r="H29" s="11"/>
      <c r="I29" s="11"/>
      <c r="K29" s="11"/>
    </row>
    <row r="30" spans="1:11">
      <c r="A30" s="10">
        <f>1+A28</f>
        <v>9</v>
      </c>
      <c r="B30" s="14" t="s">
        <v>34</v>
      </c>
      <c r="D30" s="17">
        <v>15996974.126131296</v>
      </c>
      <c r="E30" s="11"/>
      <c r="F30" s="8" t="s">
        <v>15</v>
      </c>
      <c r="G30" s="11"/>
      <c r="H30" s="17">
        <f>(D30*0.125)</f>
        <v>1999621.765766412</v>
      </c>
      <c r="I30" s="11"/>
      <c r="K30" s="11"/>
    </row>
    <row r="31" spans="1:11">
      <c r="A31" s="10"/>
      <c r="D31" s="11"/>
      <c r="E31" s="11"/>
      <c r="F31" s="13"/>
      <c r="G31" s="11"/>
      <c r="H31" s="11"/>
      <c r="I31" s="11"/>
      <c r="K31" s="11"/>
    </row>
    <row r="32" spans="1:11" ht="15.75" thickBot="1">
      <c r="A32" s="10">
        <f>1+A30</f>
        <v>10</v>
      </c>
      <c r="B32" s="2" t="s">
        <v>16</v>
      </c>
      <c r="C32" s="18"/>
      <c r="D32" s="19">
        <f>SUM(D16:D30)</f>
        <v>27224981.353791106</v>
      </c>
      <c r="E32" s="11"/>
      <c r="G32" s="18"/>
      <c r="H32" s="19">
        <f>+D32*0.125</f>
        <v>3403122.6692238883</v>
      </c>
      <c r="I32" s="11"/>
      <c r="K32" s="11"/>
    </row>
    <row r="33" spans="1:11" ht="15.75" thickTop="1">
      <c r="E33" s="11"/>
      <c r="F33" s="13"/>
      <c r="G33" s="11"/>
      <c r="H33" s="11"/>
      <c r="I33" s="11"/>
      <c r="K33" s="11"/>
    </row>
    <row r="34" spans="1:11">
      <c r="A34" s="10">
        <f>1+A32</f>
        <v>11</v>
      </c>
      <c r="B34" s="1" t="s">
        <v>19</v>
      </c>
      <c r="E34" s="11"/>
      <c r="G34" s="11"/>
      <c r="H34" s="11">
        <v>2678216.8007644988</v>
      </c>
      <c r="I34" s="11"/>
      <c r="K34" s="11"/>
    </row>
    <row r="35" spans="1:11">
      <c r="B35" s="2"/>
      <c r="G35" s="11"/>
      <c r="H35" s="11"/>
      <c r="I35" s="11"/>
      <c r="K35" s="11"/>
    </row>
    <row r="36" spans="1:11" ht="15.75" thickBot="1">
      <c r="A36" s="10">
        <f>1+A34</f>
        <v>12</v>
      </c>
      <c r="B36" s="25" t="s">
        <v>18</v>
      </c>
      <c r="G36" s="11"/>
      <c r="H36" s="19">
        <f>H32-H34</f>
        <v>724905.86845938955</v>
      </c>
      <c r="I36" s="11"/>
    </row>
    <row r="37" spans="1:11" ht="15.75" thickTop="1">
      <c r="E37" s="11"/>
      <c r="G37" s="11"/>
      <c r="H37" s="11"/>
      <c r="I37" s="11"/>
      <c r="K37" s="11"/>
    </row>
    <row r="38" spans="1:11">
      <c r="E38" s="11"/>
      <c r="G38" s="11"/>
      <c r="I38" s="11"/>
    </row>
    <row r="39" spans="1:11">
      <c r="A39" s="2"/>
      <c r="B39" s="2"/>
      <c r="G39" s="11"/>
      <c r="H39" s="11"/>
      <c r="I39" s="11"/>
    </row>
    <row r="40" spans="1:11">
      <c r="B40" s="2"/>
      <c r="G40" s="11"/>
      <c r="H40" s="11"/>
      <c r="I40" s="11"/>
    </row>
    <row r="41" spans="1:11">
      <c r="B41" s="2"/>
      <c r="G41" s="11"/>
      <c r="H41" s="11"/>
      <c r="I41" s="11"/>
    </row>
    <row r="42" spans="1:11">
      <c r="B42" s="2"/>
      <c r="G42" s="11"/>
      <c r="H42" s="11"/>
      <c r="I42" s="11"/>
    </row>
    <row r="43" spans="1:11">
      <c r="G43" s="11"/>
      <c r="H43" s="11"/>
      <c r="I43" s="11"/>
    </row>
    <row r="44" spans="1:11">
      <c r="G44" s="11"/>
      <c r="H44" s="11"/>
      <c r="I44" s="11"/>
    </row>
    <row r="45" spans="1:11">
      <c r="G45" s="11"/>
      <c r="H45" s="11"/>
      <c r="I45" s="11"/>
    </row>
    <row r="46" spans="1:11">
      <c r="G46" s="11"/>
      <c r="H46" s="11"/>
      <c r="I46" s="11"/>
    </row>
  </sheetData>
  <mergeCells count="4">
    <mergeCell ref="A1:H1"/>
    <mergeCell ref="A2:H2"/>
    <mergeCell ref="A3:H3"/>
    <mergeCell ref="A4:H4"/>
  </mergeCells>
  <printOptions horizontalCentered="1"/>
  <pageMargins left="0.75" right="0.75" top="0.86" bottom="1.18" header="0.25" footer="0.45"/>
  <pageSetup scale="86" orientation="landscape" verticalDpi="300" r:id="rId1"/>
  <headerFooter alignWithMargins="0">
    <oddHeader>&amp;R&amp;9CASE NO. 2018-00281
ATTACHMENT 1
TO STAFF DR NO. 2-36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KY B.4.2 B</vt:lpstr>
      <vt:lpstr>KY B.4.2 F</vt:lpstr>
      <vt:lpstr>'KY B.4.2 B'!Print_Area</vt:lpstr>
      <vt:lpstr>'KY B.4.2 F'!Print_Area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T Christian</dc:creator>
  <cp:lastModifiedBy>Eric J Wilen</cp:lastModifiedBy>
  <cp:lastPrinted>2018-11-27T15:42:32Z</cp:lastPrinted>
  <dcterms:created xsi:type="dcterms:W3CDTF">2018-11-26T22:23:32Z</dcterms:created>
  <dcterms:modified xsi:type="dcterms:W3CDTF">2018-11-27T15:42:35Z</dcterms:modified>
</cp:coreProperties>
</file>