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Relied Upons\"/>
    </mc:Choice>
  </mc:AlternateContent>
  <bookViews>
    <workbookView xWindow="-15" yWindow="-15" windowWidth="28830" windowHeight="6405" tabRatio="739"/>
  </bookViews>
  <sheets>
    <sheet name="advert summary" sheetId="14" r:id="rId1"/>
    <sheet name="Div 9 adv" sheetId="10" r:id="rId2"/>
    <sheet name="6E0C513A2F9C450B86AA841589EF8A4" sheetId="36" state="hidden" r:id="rId3"/>
    <sheet name="Div 91 adv" sheetId="11" r:id="rId4"/>
    <sheet name="Div 2 adv" sheetId="12" r:id="rId5"/>
    <sheet name="Div 12 adv" sheetId="13" r:id="rId6"/>
    <sheet name="FF7FDFC85B524710987AB223481D523" sheetId="34" state="hidden" r:id="rId7"/>
    <sheet name="C0131B3DA4A74E9D8A9855EB618EDC9" sheetId="35" state="hidden" r:id="rId8"/>
    <sheet name="2018 Acct 4264" sheetId="39" r:id="rId9"/>
    <sheet name="KMD 4264" sheetId="44" r:id="rId10"/>
    <sheet name="SSU 4264" sheetId="46" r:id="rId11"/>
    <sheet name="4264 Div 9" sheetId="40" r:id="rId12"/>
    <sheet name="4264 Div 91" sheetId="41" r:id="rId13"/>
    <sheet name="4264 Div 002" sheetId="42" r:id="rId14"/>
    <sheet name="FY19 4264" sheetId="47" r:id="rId15"/>
  </sheets>
  <externalReferences>
    <externalReference r:id="rId16"/>
  </externalReferences>
  <definedNames>
    <definedName name="_xlnm._FilterDatabase" localSheetId="1" hidden="1">'Div 9 adv'!$C$8:$J$34</definedName>
    <definedName name="_xlnm._FilterDatabase" localSheetId="10" hidden="1">'SSU 4264'!$A$6:$M$38</definedName>
    <definedName name="EssAliasTable" localSheetId="5">"Default"</definedName>
    <definedName name="EssAliasTable" localSheetId="4">"Default"</definedName>
    <definedName name="EssAliasTable" localSheetId="1">"Default"</definedName>
    <definedName name="EssAliasTable" localSheetId="3">"Default"</definedName>
    <definedName name="EssfHasNonUnique" localSheetId="5">FALSE</definedName>
    <definedName name="EssfHasNonUnique" localSheetId="4">FALSE</definedName>
    <definedName name="EssfHasNonUnique" localSheetId="1">FALSE</definedName>
    <definedName name="EssfHasNonUnique" localSheetId="3">FALSE</definedName>
    <definedName name="EssLatest" localSheetId="5">"Oct"</definedName>
    <definedName name="EssLatest" localSheetId="4">"Oct"</definedName>
    <definedName name="EssLatest" localSheetId="1">"Oct"</definedName>
    <definedName name="EssLatest" localSheetId="3">"Oct"</definedName>
    <definedName name="EssOptions" localSheetId="5">"A3100000000111000011001100020_01000"</definedName>
    <definedName name="EssOptions" localSheetId="4">"A3100000000111000011001100020_01000"</definedName>
    <definedName name="EssOptions" localSheetId="1">"A3100000000111000011001100020_01000"</definedName>
    <definedName name="EssOptions" localSheetId="3">"A3100000000111000011001100020_01000"</definedName>
    <definedName name="EssSamplingValue" localSheetId="5">100</definedName>
    <definedName name="EssSamplingValue" localSheetId="4">100</definedName>
    <definedName name="EssSamplingValue" localSheetId="1">100</definedName>
    <definedName name="EssSamplingValue" localSheetId="3">100</definedName>
    <definedName name="_xlnm.Print_Area" localSheetId="13">'4264 Div 002'!$A$1:$P$50</definedName>
    <definedName name="_xlnm.Print_Area" localSheetId="5">'Div 12 adv'!$B$1:$J$11</definedName>
    <definedName name="_xlnm.Print_Area" localSheetId="4">'Div 2 adv'!$B$1:$J$21</definedName>
    <definedName name="_xlnm.Print_Area" localSheetId="1">'Div 9 adv'!$B$7:$J$44</definedName>
    <definedName name="_xlnm.Print_Area" localSheetId="3">'Div 91 adv'!$B$1:$J$25</definedName>
  </definedNames>
  <calcPr calcId="152511" iterate="1"/>
</workbook>
</file>

<file path=xl/calcChain.xml><?xml version="1.0" encoding="utf-8"?>
<calcChain xmlns="http://schemas.openxmlformats.org/spreadsheetml/2006/main">
  <c r="N8" i="39" l="1"/>
  <c r="O8" i="39"/>
  <c r="M8" i="39"/>
  <c r="Q59" i="39"/>
  <c r="R59" i="39"/>
  <c r="P59" i="39"/>
  <c r="Q49" i="39"/>
  <c r="R49" i="39"/>
  <c r="P49" i="39"/>
  <c r="P46" i="39"/>
  <c r="Q46" i="39"/>
  <c r="R46" i="39"/>
  <c r="P47" i="39"/>
  <c r="Q47" i="39"/>
  <c r="R47" i="39"/>
  <c r="Q42" i="39"/>
  <c r="R42" i="39"/>
  <c r="Q43" i="39"/>
  <c r="R43" i="39"/>
  <c r="Q44" i="39"/>
  <c r="R44" i="39"/>
  <c r="Q45" i="39"/>
  <c r="R45" i="39"/>
  <c r="P43" i="39"/>
  <c r="P44" i="39"/>
  <c r="P45" i="39"/>
  <c r="P42" i="39"/>
  <c r="Q40" i="39"/>
  <c r="R40" i="39"/>
  <c r="P40" i="39"/>
  <c r="Q39" i="39"/>
  <c r="R39" i="39"/>
  <c r="Q37" i="39"/>
  <c r="R37" i="39"/>
  <c r="P39" i="39"/>
  <c r="P37" i="39"/>
  <c r="Q34" i="39"/>
  <c r="R34" i="39"/>
  <c r="Q35" i="39"/>
  <c r="R35" i="39"/>
  <c r="P35" i="39"/>
  <c r="P34" i="39"/>
  <c r="Q24" i="39"/>
  <c r="R24" i="39"/>
  <c r="P24" i="39"/>
  <c r="L24" i="39"/>
  <c r="K24" i="39"/>
  <c r="J24" i="39"/>
  <c r="I24" i="39"/>
  <c r="H24" i="39"/>
  <c r="G24" i="39"/>
  <c r="Q22" i="39"/>
  <c r="R22" i="39"/>
  <c r="P22" i="39"/>
  <c r="Q5" i="39"/>
  <c r="R5" i="39"/>
  <c r="P5" i="39"/>
  <c r="Q8" i="39"/>
  <c r="R8" i="39"/>
  <c r="P8" i="39"/>
  <c r="AK18" i="47" l="1"/>
  <c r="AG18" i="47"/>
  <c r="AC18" i="47"/>
  <c r="AN17" i="47"/>
  <c r="AN18" i="47" s="1"/>
  <c r="AM17" i="47"/>
  <c r="AM18" i="47" s="1"/>
  <c r="AL17" i="47"/>
  <c r="AL18" i="47" s="1"/>
  <c r="AK17" i="47"/>
  <c r="AJ17" i="47"/>
  <c r="AJ18" i="47" s="1"/>
  <c r="AI17" i="47"/>
  <c r="AI18" i="47" s="1"/>
  <c r="AH17" i="47"/>
  <c r="AH18" i="47" s="1"/>
  <c r="AG17" i="47"/>
  <c r="AF17" i="47"/>
  <c r="AF18" i="47" s="1"/>
  <c r="AE17" i="47"/>
  <c r="AE18" i="47" s="1"/>
  <c r="AD17" i="47"/>
  <c r="AD18" i="47" s="1"/>
  <c r="AC17" i="47"/>
  <c r="AB17" i="47"/>
  <c r="AB18" i="47" l="1"/>
  <c r="K72" i="14" l="1"/>
  <c r="L72" i="14"/>
  <c r="M72" i="14"/>
  <c r="N72" i="14"/>
  <c r="O72" i="14"/>
  <c r="K73" i="14"/>
  <c r="L73" i="14"/>
  <c r="M73" i="14"/>
  <c r="N73" i="14"/>
  <c r="O73" i="14"/>
  <c r="J73" i="14"/>
  <c r="J72" i="14"/>
  <c r="K60" i="14"/>
  <c r="L60" i="14"/>
  <c r="M60" i="14"/>
  <c r="N60" i="14"/>
  <c r="O60" i="14"/>
  <c r="K61" i="14"/>
  <c r="L61" i="14"/>
  <c r="M61" i="14"/>
  <c r="N61" i="14"/>
  <c r="O61" i="14"/>
  <c r="K62" i="14"/>
  <c r="L62" i="14"/>
  <c r="M62" i="14"/>
  <c r="N62" i="14"/>
  <c r="O62" i="14"/>
  <c r="K63" i="14"/>
  <c r="L63" i="14"/>
  <c r="M63" i="14"/>
  <c r="N63" i="14"/>
  <c r="O63" i="14"/>
  <c r="K64" i="14"/>
  <c r="L64" i="14"/>
  <c r="M64" i="14"/>
  <c r="N64" i="14"/>
  <c r="O64" i="14"/>
  <c r="K65" i="14"/>
  <c r="L65" i="14"/>
  <c r="M65" i="14"/>
  <c r="N65" i="14"/>
  <c r="O65" i="14"/>
  <c r="K66" i="14"/>
  <c r="L66" i="14"/>
  <c r="M66" i="14"/>
  <c r="N66" i="14"/>
  <c r="O66" i="14"/>
  <c r="K67" i="14"/>
  <c r="L67" i="14"/>
  <c r="M67" i="14"/>
  <c r="N67" i="14"/>
  <c r="O67" i="14"/>
  <c r="J67" i="14"/>
  <c r="J66" i="14"/>
  <c r="J65" i="14"/>
  <c r="J64" i="14"/>
  <c r="J63" i="14"/>
  <c r="J62" i="14"/>
  <c r="J61" i="14"/>
  <c r="J60" i="14"/>
  <c r="P49" i="14"/>
  <c r="P50" i="14"/>
  <c r="P51" i="14"/>
  <c r="P52" i="14"/>
  <c r="P53" i="14"/>
  <c r="P10" i="14"/>
  <c r="P11" i="14"/>
  <c r="P12" i="14"/>
  <c r="P30" i="14"/>
  <c r="P31" i="14"/>
  <c r="P33" i="14"/>
  <c r="P36" i="14"/>
  <c r="K46" i="14"/>
  <c r="L46" i="14"/>
  <c r="M46" i="14"/>
  <c r="N46" i="14"/>
  <c r="O46" i="14"/>
  <c r="K47" i="14"/>
  <c r="L47" i="14"/>
  <c r="M47" i="14"/>
  <c r="N47" i="14"/>
  <c r="O47" i="14"/>
  <c r="K54" i="14"/>
  <c r="L54" i="14"/>
  <c r="M54" i="14"/>
  <c r="N54" i="14"/>
  <c r="O54" i="14"/>
  <c r="K42" i="14"/>
  <c r="L42" i="14"/>
  <c r="M42" i="14"/>
  <c r="N42" i="14"/>
  <c r="O42" i="14"/>
  <c r="J54" i="14"/>
  <c r="J47" i="14"/>
  <c r="J46" i="14"/>
  <c r="J42" i="14"/>
  <c r="K5" i="14"/>
  <c r="L5" i="14"/>
  <c r="M5" i="14"/>
  <c r="N5" i="14"/>
  <c r="O5" i="14"/>
  <c r="K8" i="14"/>
  <c r="L8" i="14"/>
  <c r="M8" i="14"/>
  <c r="N8" i="14"/>
  <c r="O8" i="14"/>
  <c r="K9" i="14"/>
  <c r="L9" i="14"/>
  <c r="M9" i="14"/>
  <c r="N9" i="14"/>
  <c r="O9" i="14"/>
  <c r="K13" i="14"/>
  <c r="L13" i="14"/>
  <c r="M13" i="14"/>
  <c r="N13" i="14"/>
  <c r="O13" i="14"/>
  <c r="K14" i="14"/>
  <c r="L14" i="14"/>
  <c r="M14" i="14"/>
  <c r="N14" i="14"/>
  <c r="O14" i="14"/>
  <c r="K15" i="14"/>
  <c r="L15" i="14"/>
  <c r="M15" i="14"/>
  <c r="N15" i="14"/>
  <c r="O15" i="14"/>
  <c r="K18" i="14"/>
  <c r="L18" i="14"/>
  <c r="M18" i="14"/>
  <c r="N18" i="14"/>
  <c r="O18" i="14"/>
  <c r="K20" i="14"/>
  <c r="L20" i="14"/>
  <c r="M20" i="14"/>
  <c r="N20" i="14"/>
  <c r="O20" i="14"/>
  <c r="K21" i="14"/>
  <c r="L21" i="14"/>
  <c r="M21" i="14"/>
  <c r="N21" i="14"/>
  <c r="O21" i="14"/>
  <c r="K22" i="14"/>
  <c r="L22" i="14"/>
  <c r="M22" i="14"/>
  <c r="N22" i="14"/>
  <c r="O22" i="14"/>
  <c r="K25" i="14"/>
  <c r="L25" i="14"/>
  <c r="M25" i="14"/>
  <c r="N25" i="14"/>
  <c r="O25" i="14"/>
  <c r="K26" i="14"/>
  <c r="L26" i="14"/>
  <c r="M26" i="14"/>
  <c r="N26" i="14"/>
  <c r="O26" i="14"/>
  <c r="K27" i="14"/>
  <c r="L27" i="14"/>
  <c r="M27" i="14"/>
  <c r="N27" i="14"/>
  <c r="O27" i="14"/>
  <c r="K28" i="14"/>
  <c r="L28" i="14"/>
  <c r="M28" i="14"/>
  <c r="N28" i="14"/>
  <c r="O28" i="14"/>
  <c r="K29" i="14"/>
  <c r="L29" i="14"/>
  <c r="M29" i="14"/>
  <c r="N29" i="14"/>
  <c r="O29" i="14"/>
  <c r="K32" i="14"/>
  <c r="P32" i="14" s="1"/>
  <c r="L32" i="14"/>
  <c r="M32" i="14"/>
  <c r="N32" i="14"/>
  <c r="O32" i="14"/>
  <c r="K34" i="14"/>
  <c r="L34" i="14"/>
  <c r="M34" i="14"/>
  <c r="N34" i="14"/>
  <c r="O34" i="14"/>
  <c r="K35" i="14"/>
  <c r="L35" i="14"/>
  <c r="M35" i="14"/>
  <c r="N35" i="14"/>
  <c r="O35" i="14"/>
  <c r="K37" i="14"/>
  <c r="L37" i="14"/>
  <c r="M37" i="14"/>
  <c r="N37" i="14"/>
  <c r="O37" i="14"/>
  <c r="J37" i="14"/>
  <c r="J35" i="14"/>
  <c r="J34" i="14"/>
  <c r="J32" i="14"/>
  <c r="J29" i="14"/>
  <c r="J28" i="14"/>
  <c r="J27" i="14"/>
  <c r="J26" i="14"/>
  <c r="J25" i="14"/>
  <c r="J22" i="14"/>
  <c r="J21" i="14"/>
  <c r="J20" i="14"/>
  <c r="J18" i="14"/>
  <c r="J15" i="14"/>
  <c r="J14" i="14"/>
  <c r="J13" i="14"/>
  <c r="J9" i="14"/>
  <c r="J8" i="14"/>
  <c r="J5" i="14"/>
  <c r="C37" i="14"/>
  <c r="P27" i="14" l="1"/>
  <c r="P47" i="14"/>
  <c r="P65" i="14"/>
  <c r="P34" i="14"/>
  <c r="P26" i="14"/>
  <c r="P46" i="14"/>
  <c r="P62" i="14"/>
  <c r="P66" i="14"/>
  <c r="P8" i="14"/>
  <c r="P28" i="14"/>
  <c r="P35" i="14"/>
  <c r="P29" i="14"/>
  <c r="P25" i="14"/>
  <c r="P9" i="14"/>
  <c r="P63" i="14"/>
  <c r="P67" i="14"/>
  <c r="P64" i="14"/>
  <c r="E60" i="14"/>
  <c r="F60" i="14"/>
  <c r="G60" i="14"/>
  <c r="H60" i="14"/>
  <c r="I60" i="14"/>
  <c r="E61" i="14"/>
  <c r="F61" i="14"/>
  <c r="G61" i="14"/>
  <c r="H61" i="14"/>
  <c r="I61" i="14"/>
  <c r="E62" i="14"/>
  <c r="F62" i="14"/>
  <c r="G62" i="14"/>
  <c r="H62" i="14"/>
  <c r="I62" i="14"/>
  <c r="E63" i="14"/>
  <c r="F63" i="14"/>
  <c r="G63" i="14"/>
  <c r="H63" i="14"/>
  <c r="I63" i="14"/>
  <c r="E64" i="14"/>
  <c r="F64" i="14"/>
  <c r="G64" i="14"/>
  <c r="H64" i="14"/>
  <c r="I64" i="14"/>
  <c r="E65" i="14"/>
  <c r="F65" i="14"/>
  <c r="G65" i="14"/>
  <c r="H65" i="14"/>
  <c r="I65" i="14"/>
  <c r="E66" i="14"/>
  <c r="F66" i="14"/>
  <c r="G66" i="14"/>
  <c r="H66" i="14"/>
  <c r="I66" i="14"/>
  <c r="E67" i="14"/>
  <c r="F67" i="14"/>
  <c r="G67" i="14"/>
  <c r="H67" i="14"/>
  <c r="I67" i="14"/>
  <c r="D61" i="14"/>
  <c r="D62" i="14"/>
  <c r="D63" i="14"/>
  <c r="D64" i="14"/>
  <c r="D65" i="14"/>
  <c r="D66" i="14"/>
  <c r="D67" i="14"/>
  <c r="D60" i="14"/>
  <c r="J56" i="14"/>
  <c r="K56" i="14"/>
  <c r="L56" i="14"/>
  <c r="M56" i="14"/>
  <c r="N56" i="14"/>
  <c r="O56" i="14"/>
  <c r="E46" i="14"/>
  <c r="E56" i="14" s="1"/>
  <c r="F46" i="14"/>
  <c r="F56" i="14" s="1"/>
  <c r="G46" i="14"/>
  <c r="G56" i="14" s="1"/>
  <c r="H46" i="14"/>
  <c r="H56" i="14" s="1"/>
  <c r="I46" i="14"/>
  <c r="I56" i="14" s="1"/>
  <c r="E47" i="14"/>
  <c r="F47" i="14"/>
  <c r="G47" i="14"/>
  <c r="H47" i="14"/>
  <c r="I47" i="14"/>
  <c r="E48" i="14"/>
  <c r="F48" i="14"/>
  <c r="G48" i="14"/>
  <c r="H48" i="14"/>
  <c r="I48" i="14"/>
  <c r="E49" i="14"/>
  <c r="F49" i="14"/>
  <c r="G49" i="14"/>
  <c r="H49" i="14"/>
  <c r="I49" i="14"/>
  <c r="E50" i="14"/>
  <c r="F50" i="14"/>
  <c r="G50" i="14"/>
  <c r="H50" i="14"/>
  <c r="I50" i="14"/>
  <c r="E51" i="14"/>
  <c r="F51" i="14"/>
  <c r="G51" i="14"/>
  <c r="H51" i="14"/>
  <c r="I51" i="14"/>
  <c r="E52" i="14"/>
  <c r="F52" i="14"/>
  <c r="G52" i="14"/>
  <c r="H52" i="14"/>
  <c r="I52" i="14"/>
  <c r="E53" i="14"/>
  <c r="F53" i="14"/>
  <c r="G53" i="14"/>
  <c r="H53" i="14"/>
  <c r="I53" i="14"/>
  <c r="E54" i="14"/>
  <c r="F54" i="14"/>
  <c r="G54" i="14"/>
  <c r="H54" i="14"/>
  <c r="I54" i="14"/>
  <c r="E55" i="14"/>
  <c r="F55" i="14"/>
  <c r="G55" i="14"/>
  <c r="H55" i="14"/>
  <c r="I55" i="14"/>
  <c r="D47" i="14"/>
  <c r="D48" i="14"/>
  <c r="D49" i="14"/>
  <c r="D50" i="14"/>
  <c r="D51" i="14"/>
  <c r="D52" i="14"/>
  <c r="D53" i="14"/>
  <c r="D54" i="14"/>
  <c r="D55" i="14"/>
  <c r="D46" i="14"/>
  <c r="D56" i="14" s="1"/>
  <c r="C46" i="14"/>
  <c r="C47" i="14"/>
  <c r="E18" i="14"/>
  <c r="F18" i="14"/>
  <c r="G18" i="14"/>
  <c r="H18" i="14"/>
  <c r="I18" i="14"/>
  <c r="E19" i="14"/>
  <c r="F19" i="14"/>
  <c r="G19" i="14"/>
  <c r="H19" i="14"/>
  <c r="I19" i="14"/>
  <c r="E20" i="14"/>
  <c r="F20" i="14"/>
  <c r="G20" i="14"/>
  <c r="H20" i="14"/>
  <c r="I20" i="14"/>
  <c r="E21" i="14"/>
  <c r="F21" i="14"/>
  <c r="G21" i="14"/>
  <c r="H21" i="14"/>
  <c r="I21" i="14"/>
  <c r="E22" i="14"/>
  <c r="F22" i="14"/>
  <c r="G22" i="14"/>
  <c r="H22" i="14"/>
  <c r="I22" i="14"/>
  <c r="E23" i="14"/>
  <c r="F23" i="14"/>
  <c r="G23" i="14"/>
  <c r="H23" i="14"/>
  <c r="I23" i="14"/>
  <c r="E24" i="14"/>
  <c r="F24" i="14"/>
  <c r="G24" i="14"/>
  <c r="H24" i="14"/>
  <c r="I24" i="14"/>
  <c r="E25" i="14"/>
  <c r="F25" i="14"/>
  <c r="G25" i="14"/>
  <c r="H25" i="14"/>
  <c r="I25" i="14"/>
  <c r="E26" i="14"/>
  <c r="F26" i="14"/>
  <c r="G26" i="14"/>
  <c r="H26" i="14"/>
  <c r="I26" i="14"/>
  <c r="E27" i="14"/>
  <c r="F27" i="14"/>
  <c r="G27" i="14"/>
  <c r="H27" i="14"/>
  <c r="I27" i="14"/>
  <c r="E28" i="14"/>
  <c r="F28" i="14"/>
  <c r="G28" i="14"/>
  <c r="H28" i="14"/>
  <c r="I28" i="14"/>
  <c r="E29" i="14"/>
  <c r="F29" i="14"/>
  <c r="G29" i="14"/>
  <c r="H29" i="14"/>
  <c r="I29" i="14"/>
  <c r="E30" i="14"/>
  <c r="F30" i="14"/>
  <c r="G30" i="14"/>
  <c r="H30" i="14"/>
  <c r="I30" i="14"/>
  <c r="E31" i="14"/>
  <c r="F31" i="14"/>
  <c r="G31" i="14"/>
  <c r="H31" i="14"/>
  <c r="I31" i="14"/>
  <c r="E32" i="14"/>
  <c r="F32" i="14"/>
  <c r="G32" i="14"/>
  <c r="H32" i="14"/>
  <c r="I32" i="14"/>
  <c r="E33" i="14"/>
  <c r="F33" i="14"/>
  <c r="G33" i="14"/>
  <c r="H33" i="14"/>
  <c r="I33" i="14"/>
  <c r="E34" i="14"/>
  <c r="F34" i="14"/>
  <c r="G34" i="14"/>
  <c r="H34" i="14"/>
  <c r="I34" i="14"/>
  <c r="E35" i="14"/>
  <c r="F35" i="14"/>
  <c r="G35" i="14"/>
  <c r="H35" i="14"/>
  <c r="I35" i="14"/>
  <c r="E36" i="14"/>
  <c r="F36" i="14"/>
  <c r="G36" i="14"/>
  <c r="H36" i="14"/>
  <c r="I36" i="14"/>
  <c r="E37" i="14"/>
  <c r="F37" i="14"/>
  <c r="G37" i="14"/>
  <c r="H37" i="14"/>
  <c r="I37" i="14"/>
  <c r="D32" i="14"/>
  <c r="D33" i="14"/>
  <c r="D34" i="14"/>
  <c r="D35" i="14"/>
  <c r="D36" i="14"/>
  <c r="D37" i="14"/>
  <c r="D31" i="14"/>
  <c r="C36" i="14"/>
  <c r="C31" i="14"/>
  <c r="C32" i="14"/>
  <c r="C33" i="14"/>
  <c r="C34" i="14"/>
  <c r="C35" i="14"/>
  <c r="D22" i="14"/>
  <c r="D23" i="14"/>
  <c r="D24" i="14"/>
  <c r="D25" i="14"/>
  <c r="D26" i="14"/>
  <c r="D27" i="14"/>
  <c r="D28" i="14"/>
  <c r="D29" i="14"/>
  <c r="D30" i="14"/>
  <c r="D21" i="14"/>
  <c r="D19" i="14"/>
  <c r="D20" i="14"/>
  <c r="D18" i="14"/>
  <c r="E13" i="14"/>
  <c r="F13" i="14"/>
  <c r="G13" i="14"/>
  <c r="H13" i="14"/>
  <c r="I13" i="14"/>
  <c r="E14" i="14"/>
  <c r="F14" i="14"/>
  <c r="G14" i="14"/>
  <c r="H14" i="14"/>
  <c r="I14" i="14"/>
  <c r="E15" i="14"/>
  <c r="F15" i="14"/>
  <c r="G15" i="14"/>
  <c r="H15" i="14"/>
  <c r="I15" i="14"/>
  <c r="D14" i="14"/>
  <c r="D15" i="14"/>
  <c r="D13" i="14"/>
  <c r="E5" i="14"/>
  <c r="F5" i="14"/>
  <c r="G5" i="14"/>
  <c r="H5" i="14"/>
  <c r="I5" i="14"/>
  <c r="E6" i="14"/>
  <c r="F6" i="14"/>
  <c r="G6" i="14"/>
  <c r="H6" i="14"/>
  <c r="I6" i="14"/>
  <c r="E7" i="14"/>
  <c r="F7" i="14"/>
  <c r="G7" i="14"/>
  <c r="H7" i="14"/>
  <c r="I7" i="14"/>
  <c r="E8" i="14"/>
  <c r="F8" i="14"/>
  <c r="G8" i="14"/>
  <c r="H8" i="14"/>
  <c r="I8" i="14"/>
  <c r="E9" i="14"/>
  <c r="F9" i="14"/>
  <c r="G9" i="14"/>
  <c r="H9" i="14"/>
  <c r="I9" i="14"/>
  <c r="E10" i="14"/>
  <c r="F10" i="14"/>
  <c r="G10" i="14"/>
  <c r="H10" i="14"/>
  <c r="I10" i="14"/>
  <c r="E11" i="14"/>
  <c r="F11" i="14"/>
  <c r="G11" i="14"/>
  <c r="H11" i="14"/>
  <c r="I11" i="14"/>
  <c r="E12" i="14"/>
  <c r="F12" i="14"/>
  <c r="G12" i="14"/>
  <c r="H12" i="14"/>
  <c r="I12" i="14"/>
  <c r="D6" i="14"/>
  <c r="D7" i="14"/>
  <c r="D8" i="14"/>
  <c r="D9" i="14"/>
  <c r="D10" i="14"/>
  <c r="D11" i="14"/>
  <c r="D12" i="14"/>
  <c r="D5" i="14"/>
  <c r="C67" i="14"/>
  <c r="C25" i="14"/>
  <c r="C26" i="14"/>
  <c r="C27" i="14"/>
  <c r="C28" i="14"/>
  <c r="C29" i="14"/>
  <c r="C30" i="14"/>
  <c r="C73" i="14"/>
  <c r="C72" i="14"/>
  <c r="C66" i="14"/>
  <c r="C65" i="14"/>
  <c r="C64" i="14"/>
  <c r="C63" i="14"/>
  <c r="C62" i="14"/>
  <c r="C61" i="14"/>
  <c r="C60" i="14"/>
  <c r="C48" i="14"/>
  <c r="C55" i="14"/>
  <c r="C54" i="14"/>
  <c r="C53" i="14"/>
  <c r="C52" i="14"/>
  <c r="C51" i="14"/>
  <c r="C50" i="14"/>
  <c r="C49" i="14"/>
  <c r="C43" i="14"/>
  <c r="C42" i="14"/>
  <c r="C24" i="14"/>
  <c r="C23" i="14"/>
  <c r="C22" i="14"/>
  <c r="C21" i="14"/>
  <c r="C20" i="14"/>
  <c r="C19" i="14"/>
  <c r="C18" i="14"/>
  <c r="C6" i="14"/>
  <c r="C7" i="14"/>
  <c r="C8" i="14"/>
  <c r="C9" i="14"/>
  <c r="C10" i="14"/>
  <c r="C11" i="14"/>
  <c r="C12" i="14"/>
  <c r="C13" i="14"/>
  <c r="C14" i="14"/>
  <c r="C15" i="14"/>
  <c r="C5" i="14"/>
  <c r="H19" i="39"/>
  <c r="I19" i="39"/>
  <c r="J19" i="39"/>
  <c r="K19" i="39"/>
  <c r="L19" i="39"/>
  <c r="P19" i="39"/>
  <c r="Q19" i="39"/>
  <c r="R19" i="39"/>
  <c r="H20" i="39"/>
  <c r="I20" i="39"/>
  <c r="J20" i="39"/>
  <c r="K20" i="39"/>
  <c r="L20" i="39"/>
  <c r="P20" i="39"/>
  <c r="Q20" i="39"/>
  <c r="R20" i="39"/>
  <c r="G20" i="39"/>
  <c r="G19" i="39"/>
  <c r="N17" i="39"/>
  <c r="N20" i="39" s="1"/>
  <c r="O17" i="39"/>
  <c r="O19" i="39" s="1"/>
  <c r="M17" i="39"/>
  <c r="M20" i="39" s="1"/>
  <c r="G61" i="39"/>
  <c r="N59" i="39"/>
  <c r="O59" i="39"/>
  <c r="M59" i="39"/>
  <c r="H61" i="39"/>
  <c r="I61" i="39"/>
  <c r="J61" i="39"/>
  <c r="K61" i="39"/>
  <c r="L61" i="39"/>
  <c r="P61" i="39"/>
  <c r="Q61" i="39"/>
  <c r="R61" i="39"/>
  <c r="H62" i="39"/>
  <c r="I62" i="39"/>
  <c r="J62" i="39"/>
  <c r="K62" i="39"/>
  <c r="L62" i="39"/>
  <c r="P62" i="39"/>
  <c r="Q62" i="39"/>
  <c r="R62" i="39"/>
  <c r="G62" i="39"/>
  <c r="O20" i="39" l="1"/>
  <c r="N19" i="39"/>
  <c r="M19" i="39"/>
  <c r="N44" i="39"/>
  <c r="O44" i="39"/>
  <c r="M44" i="39"/>
  <c r="N37" i="39"/>
  <c r="O37" i="39"/>
  <c r="N38" i="39"/>
  <c r="O38" i="39"/>
  <c r="M38" i="39"/>
  <c r="M37" i="39"/>
  <c r="N22" i="39"/>
  <c r="O22" i="39"/>
  <c r="N24" i="39"/>
  <c r="O24" i="39"/>
  <c r="N34" i="39"/>
  <c r="O34" i="39"/>
  <c r="N35" i="39"/>
  <c r="O35" i="39"/>
  <c r="N40" i="39"/>
  <c r="O40" i="39"/>
  <c r="N42" i="39"/>
  <c r="O42" i="39"/>
  <c r="N43" i="39"/>
  <c r="O43" i="39"/>
  <c r="N46" i="39"/>
  <c r="O46" i="39"/>
  <c r="N47" i="39"/>
  <c r="O47" i="39"/>
  <c r="N49" i="39"/>
  <c r="O49" i="39"/>
  <c r="N50" i="39"/>
  <c r="O50" i="39"/>
  <c r="N51" i="39"/>
  <c r="O51" i="39"/>
  <c r="N52" i="39"/>
  <c r="O52" i="39"/>
  <c r="N53" i="39"/>
  <c r="O53" i="39"/>
  <c r="N54" i="39"/>
  <c r="O54" i="39"/>
  <c r="N55" i="39"/>
  <c r="O55" i="39"/>
  <c r="N56" i="39"/>
  <c r="O56" i="39"/>
  <c r="M50" i="39"/>
  <c r="M51" i="39"/>
  <c r="M52" i="39"/>
  <c r="M53" i="39"/>
  <c r="M54" i="39"/>
  <c r="M55" i="39"/>
  <c r="M56" i="39"/>
  <c r="M49" i="39"/>
  <c r="M47" i="39"/>
  <c r="M46" i="39"/>
  <c r="M43" i="39"/>
  <c r="M42" i="39"/>
  <c r="M40" i="39"/>
  <c r="M35" i="39"/>
  <c r="M34" i="39"/>
  <c r="M24" i="39"/>
  <c r="M22" i="39"/>
  <c r="N62" i="39" l="1"/>
  <c r="N61" i="39"/>
  <c r="O62" i="39"/>
  <c r="O61" i="39"/>
  <c r="M62" i="39"/>
  <c r="M61" i="39"/>
  <c r="C10" i="10" l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9" i="10"/>
  <c r="C10" i="11"/>
  <c r="C11" i="11"/>
  <c r="C12" i="11"/>
  <c r="C13" i="11"/>
  <c r="C14" i="11"/>
  <c r="C15" i="11"/>
  <c r="C16" i="11"/>
  <c r="C17" i="11"/>
  <c r="C18" i="11"/>
  <c r="C19" i="11"/>
  <c r="C20" i="11"/>
  <c r="C21" i="11"/>
  <c r="C9" i="11"/>
  <c r="C10" i="12"/>
  <c r="C11" i="12"/>
  <c r="C12" i="12"/>
  <c r="C13" i="12"/>
  <c r="C14" i="12"/>
  <c r="C15" i="12"/>
  <c r="C16" i="12"/>
  <c r="C9" i="12"/>
  <c r="Q11" i="39" l="1"/>
  <c r="R11" i="39"/>
  <c r="P11" i="39"/>
  <c r="P22" i="14" l="1"/>
  <c r="P21" i="14"/>
  <c r="P13" i="14"/>
  <c r="P66" i="39"/>
  <c r="Q66" i="39"/>
  <c r="R66" i="39"/>
  <c r="K68" i="39"/>
  <c r="G68" i="39"/>
  <c r="H68" i="39"/>
  <c r="I68" i="39"/>
  <c r="J68" i="39"/>
  <c r="L68" i="39"/>
  <c r="P68" i="39"/>
  <c r="Q68" i="39"/>
  <c r="R68" i="39"/>
  <c r="H67" i="39"/>
  <c r="I67" i="39"/>
  <c r="J67" i="39"/>
  <c r="K67" i="39"/>
  <c r="L67" i="39"/>
  <c r="P67" i="39"/>
  <c r="Q67" i="39"/>
  <c r="R67" i="39"/>
  <c r="G67" i="39"/>
  <c r="H11" i="39"/>
  <c r="H66" i="39" s="1"/>
  <c r="I11" i="39"/>
  <c r="I66" i="39" s="1"/>
  <c r="J11" i="39"/>
  <c r="J66" i="39" s="1"/>
  <c r="K11" i="39"/>
  <c r="K66" i="39" s="1"/>
  <c r="L11" i="39"/>
  <c r="L66" i="39" s="1"/>
  <c r="G11" i="39"/>
  <c r="G66" i="39" s="1"/>
  <c r="H10" i="39"/>
  <c r="I10" i="39"/>
  <c r="J10" i="39"/>
  <c r="K10" i="39"/>
  <c r="L10" i="39"/>
  <c r="P10" i="39"/>
  <c r="Q10" i="39"/>
  <c r="R10" i="39"/>
  <c r="G10" i="39"/>
  <c r="N11" i="39" l="1"/>
  <c r="N66" i="39" s="1"/>
  <c r="O11" i="39"/>
  <c r="O66" i="39" s="1"/>
  <c r="M11" i="39"/>
  <c r="M66" i="39" s="1"/>
  <c r="M67" i="39" l="1"/>
  <c r="N68" i="39"/>
  <c r="S66" i="39"/>
  <c r="O67" i="39"/>
  <c r="N67" i="39"/>
  <c r="M68" i="39"/>
  <c r="M10" i="39"/>
  <c r="O68" i="39"/>
  <c r="O10" i="39"/>
  <c r="N10" i="39"/>
  <c r="S67" i="39" l="1"/>
  <c r="S68" i="39"/>
  <c r="F42" i="10" l="1"/>
  <c r="G42" i="10"/>
  <c r="H42" i="10"/>
  <c r="I42" i="10"/>
  <c r="J42" i="10"/>
  <c r="E42" i="10"/>
  <c r="E73" i="14" l="1"/>
  <c r="F73" i="14"/>
  <c r="G73" i="14"/>
  <c r="H73" i="14"/>
  <c r="I73" i="14"/>
  <c r="D73" i="14"/>
  <c r="P73" i="14" l="1"/>
  <c r="O74" i="14"/>
  <c r="N74" i="14"/>
  <c r="M74" i="14"/>
  <c r="L74" i="14"/>
  <c r="K74" i="14"/>
  <c r="E20" i="12" l="1"/>
  <c r="F20" i="12"/>
  <c r="G20" i="12"/>
  <c r="H20" i="12"/>
  <c r="I20" i="12"/>
  <c r="J20" i="12"/>
  <c r="E23" i="11"/>
  <c r="F23" i="11"/>
  <c r="G23" i="11"/>
  <c r="H23" i="11"/>
  <c r="I23" i="11"/>
  <c r="J23" i="11"/>
  <c r="D43" i="14" l="1"/>
  <c r="E43" i="14"/>
  <c r="F43" i="14"/>
  <c r="G43" i="14"/>
  <c r="H43" i="14"/>
  <c r="I43" i="14"/>
  <c r="P43" i="14" l="1"/>
  <c r="E72" i="14" l="1"/>
  <c r="E74" i="14" s="1"/>
  <c r="F72" i="14"/>
  <c r="F74" i="14" s="1"/>
  <c r="G72" i="14"/>
  <c r="G74" i="14" s="1"/>
  <c r="H72" i="14"/>
  <c r="H74" i="14" s="1"/>
  <c r="I72" i="14"/>
  <c r="I74" i="14" s="1"/>
  <c r="J74" i="14"/>
  <c r="E42" i="14"/>
  <c r="E44" i="14" s="1"/>
  <c r="F42" i="14"/>
  <c r="F44" i="14" s="1"/>
  <c r="G42" i="14"/>
  <c r="G44" i="14" s="1"/>
  <c r="H42" i="14"/>
  <c r="H44" i="14" s="1"/>
  <c r="I42" i="14"/>
  <c r="I44" i="14" s="1"/>
  <c r="F68" i="14" l="1"/>
  <c r="I68" i="14"/>
  <c r="E68" i="14"/>
  <c r="H68" i="14"/>
  <c r="G68" i="14"/>
  <c r="P14" i="14"/>
  <c r="P15" i="14"/>
  <c r="H16" i="14"/>
  <c r="G16" i="14"/>
  <c r="J16" i="14"/>
  <c r="F16" i="14"/>
  <c r="I16" i="14"/>
  <c r="E16" i="14"/>
  <c r="D72" i="14" l="1"/>
  <c r="D74" i="14" s="1"/>
  <c r="D68" i="14"/>
  <c r="D42" i="14"/>
  <c r="D44" i="14" s="1"/>
  <c r="D16" i="14"/>
  <c r="P18" i="14" l="1"/>
  <c r="P72" i="14"/>
  <c r="P74" i="14" s="1"/>
  <c r="P60" i="14"/>
  <c r="P61" i="14"/>
  <c r="P19" i="14"/>
  <c r="P6" i="14"/>
  <c r="P5" i="14"/>
  <c r="O68" i="14"/>
  <c r="N68" i="14" l="1"/>
  <c r="M68" i="14"/>
  <c r="L68" i="14"/>
  <c r="K68" i="14"/>
  <c r="J68" i="14"/>
  <c r="J38" i="14"/>
  <c r="I38" i="14"/>
  <c r="H38" i="14"/>
  <c r="G38" i="14"/>
  <c r="F38" i="14"/>
  <c r="E38" i="14"/>
  <c r="D38" i="14"/>
  <c r="P68" i="14" l="1"/>
  <c r="K16" i="14" l="1"/>
  <c r="L16" i="14"/>
  <c r="N16" i="14"/>
  <c r="O16" i="14"/>
  <c r="M16" i="14"/>
  <c r="N38" i="14" l="1"/>
  <c r="P16" i="14"/>
  <c r="M38" i="14"/>
  <c r="P37" i="14"/>
  <c r="P23" i="14"/>
  <c r="O38" i="14"/>
  <c r="L38" i="14"/>
  <c r="P7" i="14"/>
  <c r="P20" i="14"/>
  <c r="P24" i="14"/>
  <c r="K38" i="14" l="1"/>
  <c r="P38" i="14" s="1"/>
  <c r="P55" i="14" l="1"/>
  <c r="K44" i="14"/>
  <c r="N44" i="14"/>
  <c r="M44" i="14"/>
  <c r="L44" i="14"/>
  <c r="O44" i="14"/>
  <c r="P54" i="14" l="1"/>
  <c r="J44" i="14"/>
  <c r="P42" i="14"/>
  <c r="P44" i="14" s="1"/>
  <c r="P48" i="14"/>
  <c r="P56" i="14" l="1"/>
</calcChain>
</file>

<file path=xl/sharedStrings.xml><?xml version="1.0" encoding="utf-8"?>
<sst xmlns="http://schemas.openxmlformats.org/spreadsheetml/2006/main" count="1463" uniqueCount="370">
  <si>
    <t>View</t>
  </si>
  <si>
    <t>Type</t>
  </si>
  <si>
    <t>Cost Center</t>
  </si>
  <si>
    <t>Company</t>
  </si>
  <si>
    <t>0</t>
  </si>
  <si>
    <t>Kentucky Division - 009DIV</t>
  </si>
  <si>
    <t>Dallas Atmos Rate Division - 002DIV</t>
  </si>
  <si>
    <t>Call Center Division - 012DIV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</si>
  <si>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</si>
  <si>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</si>
  <si>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</si>
  <si>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</si>
  <si>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</si>
  <si>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</si>
  <si>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</si>
  <si>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</si>
  <si>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</si>
  <si>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</si>
  <si>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</si>
  <si>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</si>
  <si>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Div 2</t>
  </si>
  <si>
    <t>Div 12</t>
  </si>
  <si>
    <t>Div 91</t>
  </si>
  <si>
    <t>Distribution-Operation supervi - Community Rel&amp;Trade Shows 8700-04040</t>
  </si>
  <si>
    <t>Meter and house regulator expe - Required By Law, Safety 8780-04002</t>
  </si>
  <si>
    <t>Sales-Supervision - Customer Relations &amp; Assist 9110-04046</t>
  </si>
  <si>
    <t>Sales-Demonstrating and sellin - Customer Relations &amp; Assist 9120-04046</t>
  </si>
  <si>
    <t>Sales-Advertising expenses - Advertising 9130-04044</t>
  </si>
  <si>
    <t>Other deductions - Community Rel&amp;Trade Shows 4265-04040</t>
  </si>
  <si>
    <t>Distribution-Operation supervi - Required By Law, Safety 8700-04002</t>
  </si>
  <si>
    <t>Customer service-Miscellaneous - Customer Relations &amp; Assist 9100-04046</t>
  </si>
  <si>
    <t>Sales-Advertising expenses - Promo Other, Misc 9130-04021</t>
  </si>
  <si>
    <t>Sales-Advertising expenses - Customer Relations &amp; Assist 9130-04046</t>
  </si>
  <si>
    <t>A&amp;G-Office supplies &amp; expense - Community Rel&amp;Trade Shows 9210-04040</t>
  </si>
  <si>
    <t>subacct</t>
  </si>
  <si>
    <t>acct</t>
  </si>
  <si>
    <t>04040</t>
  </si>
  <si>
    <t>Safety or Required by Law</t>
  </si>
  <si>
    <t>Sales or Promotional Advertizing</t>
  </si>
  <si>
    <t>div 9</t>
  </si>
  <si>
    <t>9120</t>
  </si>
  <si>
    <t>9130</t>
  </si>
  <si>
    <t>Base Period</t>
  </si>
  <si>
    <t>Total Direct</t>
  </si>
  <si>
    <t>Mains and Services Expenses - Required By Law, Safety 8740-04002</t>
  </si>
  <si>
    <t>8700</t>
  </si>
  <si>
    <t>8780</t>
  </si>
  <si>
    <t>8740</t>
  </si>
  <si>
    <t>9090</t>
  </si>
  <si>
    <t>4265</t>
  </si>
  <si>
    <t>9110</t>
  </si>
  <si>
    <t>9210</t>
  </si>
  <si>
    <t>below the line account - no  need to adjust it out</t>
  </si>
  <si>
    <t>9100</t>
  </si>
  <si>
    <t>customer relations account - not sales</t>
  </si>
  <si>
    <t>customer relations account - not Sales</t>
  </si>
  <si>
    <t xml:space="preserve">                              Civic, Political and Related - Membership Fees 4264-05415</t>
  </si>
  <si>
    <t xml:space="preserve">                              Civic, Political and Related - Restricted Stock - Long Term Incenti 4264-07458</t>
  </si>
  <si>
    <t xml:space="preserve">                              Civic, Political and Related - Political Activities 4264-30737</t>
  </si>
  <si>
    <t xml:space="preserve">                              Civic, Political and Related - Billed from BTL SS 4264-41134</t>
  </si>
  <si>
    <t xml:space="preserve">                              Civic, Political and Related - Billed from BTL HQ 4264-41136</t>
  </si>
  <si>
    <t xml:space="preserve">                              Civic, Political and Related - Non-project Labor 4264-01000</t>
  </si>
  <si>
    <t xml:space="preserve">                              Civic, Political and Related - Expense Labor Accrual 4264-01008</t>
  </si>
  <si>
    <t xml:space="preserve">                              Civic, Political and Related - Pension Benefits Load 4264-01202</t>
  </si>
  <si>
    <t xml:space="preserve">                              Civic, Political and Related - OPEB Benefits Load 4264-01203</t>
  </si>
  <si>
    <t xml:space="preserve">                              Civic, Political and Related - Workers Comp Benefits Load 4264-01221</t>
  </si>
  <si>
    <t xml:space="preserve">                              Civic, Political and Related - Medical Benefits Load 4264-01251</t>
  </si>
  <si>
    <t xml:space="preserve">                              Civic, Political and Related - ESOP Benefits Load 4264-01257</t>
  </si>
  <si>
    <t xml:space="preserve">                              Civic, Political and Related - HSA Benefits Load 4264-01260</t>
  </si>
  <si>
    <t xml:space="preserve">                              Civic, Political and Related - RSP FACC Benefits Load 4264-01263</t>
  </si>
  <si>
    <t xml:space="preserve">                              Civic, Political and Related - Life Benefits Load 4264-01266</t>
  </si>
  <si>
    <t xml:space="preserve">                              Civic, Political and Related - LTD Benefits Load 4264-01269</t>
  </si>
  <si>
    <t xml:space="preserve">                              Civic, Political and Related - Building Lease/Rents 4264-04581</t>
  </si>
  <si>
    <t xml:space="preserve">                              Civic, Political and Related - Postage/Delivery Services 4264-05111</t>
  </si>
  <si>
    <t xml:space="preserve">                              Civic, Political and Related - Cellular, radio, pager charges 4264-05364</t>
  </si>
  <si>
    <t xml:space="preserve">                              Civic, Political and Related - Meals and Entertainment 4264-05411</t>
  </si>
  <si>
    <t xml:space="preserve">                              Civic, Political and Related - Spousal &amp; Dependent Travel 4264-05412</t>
  </si>
  <si>
    <t xml:space="preserve">                              Civic, Political and Related - Transportation 4264-05413</t>
  </si>
  <si>
    <t xml:space="preserve">                              Civic, Political and Related - Lodging 4264-05414</t>
  </si>
  <si>
    <t xml:space="preserve">                              Civic, Political and Related - Misc Employee Welfare Exp 4264-07499</t>
  </si>
  <si>
    <t xml:space="preserve">                              Civic, Political and Related - Misc General Expense 4264-07590</t>
  </si>
  <si>
    <t xml:space="preserve">                              Civic, Political and Related - Billed from Govt Affairs 4264-41106</t>
  </si>
  <si>
    <t xml:space="preserve">                              Civic, Political and Related - Other Benefits Load 4264-01200</t>
  </si>
  <si>
    <t xml:space="preserve">                              Civic, Political and Related - Office Supplies 4264-05010</t>
  </si>
  <si>
    <t xml:space="preserve">                              Civic, Political and Related - Long Distance 4264-05312</t>
  </si>
  <si>
    <t xml:space="preserve">                              Civic, Political and Related - WAN/LAN/Internet Service 4264-05331</t>
  </si>
  <si>
    <t xml:space="preserve">                              Civic, Political and Related - Misc Employee Expense 4264-05419</t>
  </si>
  <si>
    <t xml:space="preserve">                              Civic, Political and Related - Books &amp; Manuals 4264-05424</t>
  </si>
  <si>
    <t xml:space="preserve">                              Civic, Political and Related - Safety Training 4264-05426</t>
  </si>
  <si>
    <t xml:space="preserve">                              Civic, Political and Related - Contract Labor 4264-06111</t>
  </si>
  <si>
    <t xml:space="preserve">                              Civic, Political and Related - Variable Pay &amp; Mgmt Incentive Plans 4264-07452</t>
  </si>
  <si>
    <t xml:space="preserve">                              Civic, Political and Related - RSU-Long Term Incentive Plan - Time  4264-07460</t>
  </si>
  <si>
    <t xml:space="preserve">                              Civic, Political and Related - Billed to West Tex Div 4264-40001</t>
  </si>
  <si>
    <t xml:space="preserve">                              Civic, Political and Related - Billed to CO/KS Div 4264-40002</t>
  </si>
  <si>
    <t xml:space="preserve">                              Civic, Political and Related - Billed to LA Div 4264-40003</t>
  </si>
  <si>
    <t xml:space="preserve">                              Civic, Political and Related - Billed to Mid St Div 4264-40004</t>
  </si>
  <si>
    <t xml:space="preserve">                              Civic, Political and Related - Billed to Mid-Tex Div 4264-40008</t>
  </si>
  <si>
    <t xml:space="preserve">                              Civic, Political and Related - Billed to MS Div 4264-40009</t>
  </si>
  <si>
    <t xml:space="preserve">                              Civic, Political and Related - Billed to Atmos Pipeline Div 4264-40010</t>
  </si>
  <si>
    <t xml:space="preserve">     Distribution-Operation supervi - Required By Law, Safety 8700-04002</t>
  </si>
  <si>
    <t xml:space="preserve">     Meter and house regulator expe - Required By Law, Safety 8780-04002</t>
  </si>
  <si>
    <t xml:space="preserve">     Mains and Services Expenses - Safety 8740-04018</t>
  </si>
  <si>
    <t xml:space="preserve">     Meter and house regulator expe - Safety 8780-04018</t>
  </si>
  <si>
    <t xml:space="preserve">     Customer service-Operating inf - Safety 9090-04018</t>
  </si>
  <si>
    <t xml:space="preserve">     Distribution-Operation supervi - Promo Other, Misc 8700-04021</t>
  </si>
  <si>
    <t xml:space="preserve">     Customer service-Operating inf - Promo Other, Misc 9090-04021</t>
  </si>
  <si>
    <t xml:space="preserve">     Sales-Demonstrating and sellin - Promo Other, Misc 9120-04021</t>
  </si>
  <si>
    <t xml:space="preserve">     Distribution-Operation supervi - Community Rel&amp;Trade Shows 8700-04040</t>
  </si>
  <si>
    <t xml:space="preserve">     Sales-Supervision - Community Rel&amp;Trade Shows 9110-04040</t>
  </si>
  <si>
    <t xml:space="preserve">     Sales-Demonstrating and sellin - Community Rel&amp;Trade Shows 9120-04040</t>
  </si>
  <si>
    <t xml:space="preserve">     Sales-Advertising expenses - Community Rel&amp;Trade Shows 9130-04040</t>
  </si>
  <si>
    <t xml:space="preserve">     Sales-Advertising expenses - Advertising 9130-04044</t>
  </si>
  <si>
    <t xml:space="preserve">     Distribution-Operation supervi - Customer Relations &amp; Assist 8700-04046</t>
  </si>
  <si>
    <t xml:space="preserve">     Customer service-Operating inf - Customer Relations &amp; Assist 9090-04046</t>
  </si>
  <si>
    <t xml:space="preserve">     Sales-Supervision - Customer Relations &amp; Assist 9110-04046</t>
  </si>
  <si>
    <t xml:space="preserve">     Sales-Demonstrating and sellin - Customer Relations &amp; Assist 9120-04046</t>
  </si>
  <si>
    <t xml:space="preserve">     Sales-Advertising expenses - Customer Relations &amp; Assist 9130-04046</t>
  </si>
  <si>
    <t xml:space="preserve">     A&amp;G-Office supplies &amp; expense - Community Rel&amp;Trade Shows 9210-04040</t>
  </si>
  <si>
    <t>Customer accounts-Operation su - Community Rel&amp;Trade Shows 9010-04040</t>
  </si>
  <si>
    <t>Civic, Political and Related - Cell service-all ot 4264-05375</t>
  </si>
  <si>
    <t xml:space="preserve">     Marketing</t>
  </si>
  <si>
    <t xml:space="preserve">               Mains and Services Expenses - Required By Law, Safety 8740-04002</t>
  </si>
  <si>
    <t xml:space="preserve">               Distribution-Operation supervi - Safety 8700-04018</t>
  </si>
  <si>
    <t xml:space="preserve">               Mains and Services Expenses - Promo Sales, Misc 8740-04022</t>
  </si>
  <si>
    <t xml:space="preserve">               Sales-Supervision - Advertising 9110-04044</t>
  </si>
  <si>
    <t xml:space="preserve">               Sales-Demonstrating and sellin - Advertising 9120-04044</t>
  </si>
  <si>
    <t xml:space="preserve">               A&amp;G-Office supplies &amp; expense - Customer Relations &amp; Assist 9210-04046</t>
  </si>
  <si>
    <t xml:space="preserve">               Sales-Advertising expenses - Gas Light Relight Program 9130-04041</t>
  </si>
  <si>
    <t xml:space="preserve">               Sales-Advertising expenses - Promo Other, Misc 9130-04021</t>
  </si>
  <si>
    <t>9010</t>
  </si>
  <si>
    <t>Atmos Energy Corporation - KY/Mid-States</t>
  </si>
  <si>
    <t>Trial Balance - Income Statement Accounts</t>
  </si>
  <si>
    <t>Division</t>
  </si>
  <si>
    <t>Division Description</t>
  </si>
  <si>
    <t>Account</t>
  </si>
  <si>
    <t>Account Description</t>
  </si>
  <si>
    <t>Sub Account</t>
  </si>
  <si>
    <t>Sub Account Description</t>
  </si>
  <si>
    <t>Total</t>
  </si>
  <si>
    <t>009</t>
  </si>
  <si>
    <t xml:space="preserve">Kentucky Division </t>
  </si>
  <si>
    <t>41136</t>
  </si>
  <si>
    <t>Billed from BTL HQ</t>
  </si>
  <si>
    <t>41134</t>
  </si>
  <si>
    <t>Billed from BTL SS</t>
  </si>
  <si>
    <t>Donations</t>
  </si>
  <si>
    <t>01008</t>
  </si>
  <si>
    <t>Expense Labor Accrual</t>
  </si>
  <si>
    <t>01000</t>
  </si>
  <si>
    <t>Non-project Labor</t>
  </si>
  <si>
    <t>05411</t>
  </si>
  <si>
    <t>Meals and Entertainment</t>
  </si>
  <si>
    <t>05010</t>
  </si>
  <si>
    <t>Office Supplies</t>
  </si>
  <si>
    <t>07499</t>
  </si>
  <si>
    <t>05413</t>
  </si>
  <si>
    <t>Transportation</t>
  </si>
  <si>
    <t>05414</t>
  </si>
  <si>
    <t>Lodging</t>
  </si>
  <si>
    <t>05111</t>
  </si>
  <si>
    <t>Postage/Delivery Services</t>
  </si>
  <si>
    <t>05412</t>
  </si>
  <si>
    <t>Spousal &amp; Dependent Travel</t>
  </si>
  <si>
    <t>05419</t>
  </si>
  <si>
    <t>05364</t>
  </si>
  <si>
    <t>Cellular, radio, pager charges</t>
  </si>
  <si>
    <t>07590</t>
  </si>
  <si>
    <t>Misc General Expense</t>
  </si>
  <si>
    <t>06111</t>
  </si>
  <si>
    <t>Contract Labor</t>
  </si>
  <si>
    <t>04581</t>
  </si>
  <si>
    <t>Building Lease/Rents</t>
  </si>
  <si>
    <t>05331</t>
  </si>
  <si>
    <t>WAN/LAN/Internet Service</t>
  </si>
  <si>
    <t>05415</t>
  </si>
  <si>
    <t>Membership Fees</t>
  </si>
  <si>
    <t>05424</t>
  </si>
  <si>
    <t>Books &amp; Manuals</t>
  </si>
  <si>
    <t>05312</t>
  </si>
  <si>
    <t>07458</t>
  </si>
  <si>
    <t>Restricted Stock - Long Term Incentive Plan - Performance Based</t>
  </si>
  <si>
    <t>01257</t>
  </si>
  <si>
    <t>ESOP Benefits Load</t>
  </si>
  <si>
    <t>01203</t>
  </si>
  <si>
    <t>OPEB Benefits Load</t>
  </si>
  <si>
    <t>01202</t>
  </si>
  <si>
    <t>Pension Benefits Load</t>
  </si>
  <si>
    <t>01260</t>
  </si>
  <si>
    <t>HSA Benefits Load</t>
  </si>
  <si>
    <t>01269</t>
  </si>
  <si>
    <t>LTD Benefits Load</t>
  </si>
  <si>
    <t>01266</t>
  </si>
  <si>
    <t>Life Benefits Load</t>
  </si>
  <si>
    <t>01251</t>
  </si>
  <si>
    <t>Medical Benefits Load</t>
  </si>
  <si>
    <t>01263</t>
  </si>
  <si>
    <t>RSP FACC Benefits Load</t>
  </si>
  <si>
    <t>07460</t>
  </si>
  <si>
    <t>RSU-Long Term Incentive Plan - Time Lapse</t>
  </si>
  <si>
    <t>05426</t>
  </si>
  <si>
    <t>4264</t>
  </si>
  <si>
    <t>Civic, Political and Related</t>
  </si>
  <si>
    <t>30737</t>
  </si>
  <si>
    <t>Political Activities</t>
  </si>
  <si>
    <t>091</t>
  </si>
  <si>
    <t xml:space="preserve">Brentwood Division </t>
  </si>
  <si>
    <t>07452</t>
  </si>
  <si>
    <t>01221</t>
  </si>
  <si>
    <t>Workers Comp Benefits Load</t>
  </si>
  <si>
    <t>Atmos Energy Corp. - Shared Services</t>
  </si>
  <si>
    <t>IS Portion of the Trial Balance</t>
  </si>
  <si>
    <t>002</t>
  </si>
  <si>
    <t>Shared Services General Office</t>
  </si>
  <si>
    <t>40009</t>
  </si>
  <si>
    <t>Billed to MS Div</t>
  </si>
  <si>
    <t>40001</t>
  </si>
  <si>
    <t>Billed to West Tex Div</t>
  </si>
  <si>
    <t>40008</t>
  </si>
  <si>
    <t>Billed to Mid-Tex Div</t>
  </si>
  <si>
    <t>40003</t>
  </si>
  <si>
    <t>Billed to LA Div</t>
  </si>
  <si>
    <t>40004</t>
  </si>
  <si>
    <t>Billed to Mid St Div</t>
  </si>
  <si>
    <t>40002</t>
  </si>
  <si>
    <t>Billed to CO/KS Div</t>
  </si>
  <si>
    <t>40010</t>
  </si>
  <si>
    <t>Billed to Atmos Pipeline Div</t>
  </si>
  <si>
    <t>40014</t>
  </si>
  <si>
    <t>Billed to UCGS</t>
  </si>
  <si>
    <t>40012</t>
  </si>
  <si>
    <t>Billed to WKGS</t>
  </si>
  <si>
    <t>01200</t>
  </si>
  <si>
    <t>Budget 2018</t>
  </si>
  <si>
    <t>See 4264 Essbase pulls</t>
  </si>
  <si>
    <t>41106</t>
  </si>
  <si>
    <t>Billed from Govt Affairs</t>
  </si>
  <si>
    <t>Grand Total</t>
  </si>
  <si>
    <t>FOR LINKING TO MODEL</t>
  </si>
  <si>
    <t>Div 009</t>
  </si>
  <si>
    <t>Div 091</t>
  </si>
  <si>
    <t>Div 002 + 012</t>
  </si>
  <si>
    <t>Note: No Amounts booked in 012 this year</t>
  </si>
  <si>
    <t>Version</t>
  </si>
  <si>
    <t>TTCC Total Cost Centers - Reporting</t>
  </si>
  <si>
    <t>009DIV Kentucky Division</t>
  </si>
  <si>
    <t>002DIV Dallas Atmos Rate Division</t>
  </si>
  <si>
    <t>012DIV Call Center Division</t>
  </si>
  <si>
    <t>Taxes other than income taxes, utility  - Fica Load 4081-01210</t>
  </si>
  <si>
    <t>Payroll Taxes</t>
  </si>
  <si>
    <t>Taxes other than income taxes, utility  - Ad Valorem - Accrua 4081-30101</t>
  </si>
  <si>
    <t>Ad Valorem</t>
  </si>
  <si>
    <t>Taxes other than income taxes, utility  - City Franchise 4081-30107</t>
  </si>
  <si>
    <t>Franchise Taxes</t>
  </si>
  <si>
    <t>Taxes other than income taxes, utility  - Taxes Other Than In 4081-09345</t>
  </si>
  <si>
    <t>Taxes other than income taxes, utility  - Taxes Property And  4081-30102</t>
  </si>
  <si>
    <t>Taxes other than income taxes, utility  - Public Serv Comm As 4081-30112</t>
  </si>
  <si>
    <t>Taxes other than income taxes, utility  - Billing for Taxes O 4081-41124</t>
  </si>
  <si>
    <t>Taxes other than income taxes, utility  - Billing for CSC Dep 4081-41129</t>
  </si>
  <si>
    <t>Other Taxes</t>
  </si>
  <si>
    <t>Total Taxes - Other Than Income Taxes</t>
  </si>
  <si>
    <t>Donations - Default 4261-00000</t>
  </si>
  <si>
    <t>Donations - Heat Help Assist. P 4261-30711</t>
  </si>
  <si>
    <t>Donations - Billed from BTL SS 4261-41134</t>
  </si>
  <si>
    <t>Civic, Political and Related - Non-project Labor 4264-01000</t>
  </si>
  <si>
    <t>Civic, Political and Related - Benefits Load 4264-01200</t>
  </si>
  <si>
    <t>Civic, Political and Related - Building Lease/Rent 4264-04581</t>
  </si>
  <si>
    <t>Civic, Political and Related - Office Supplies 4264-05010</t>
  </si>
  <si>
    <t>Civic, Political and Related - WAN/LAN/Internet Se 4264-05331</t>
  </si>
  <si>
    <t>Civic, Political and Related - Meals and Entertain 4264-05411</t>
  </si>
  <si>
    <t>Civic, Political and Related - Transportation 4264-05413</t>
  </si>
  <si>
    <t>Civic, Political and Related - Lodging 4264-05414</t>
  </si>
  <si>
    <t>Civic, Political and Related - Books &amp; Manuals 4264-05424</t>
  </si>
  <si>
    <t>Civic, Political and Related - Contract Labor 4264-06111</t>
  </si>
  <si>
    <t>Civic, Political and Related - Restricted Stock -  4264-07458</t>
  </si>
  <si>
    <t>Civic, Political and Related - Political Activitie 4264-30737</t>
  </si>
  <si>
    <t>Civic, Political and Related - Billed from Govt Af 4264-41106</t>
  </si>
  <si>
    <t>Other deductions - Default 4265-00000</t>
  </si>
  <si>
    <t>Other deductions - Board Meeting Expen 4265-04112</t>
  </si>
  <si>
    <t>Other deductions - Meals and Entertain 4265-05411</t>
  </si>
  <si>
    <t>Other deductions - Spousal &amp; Dependent 4265-05412</t>
  </si>
  <si>
    <t>Other deductions - Contractor Labor 4265-06111</t>
  </si>
  <si>
    <t>Other deductions - Misc Employee Welfa 4265-07499</t>
  </si>
  <si>
    <t>Other deductions - Misc General Expens 4265-07590</t>
  </si>
  <si>
    <t>Other deductions - Entertainment &amp; Spo 4265-30743</t>
  </si>
  <si>
    <t>Other deductions - Billed from BTL SS 4265-41134</t>
  </si>
  <si>
    <t>Other Non-Operating Expense</t>
  </si>
  <si>
    <t>Fiscal 2018</t>
  </si>
  <si>
    <t>Marketing</t>
  </si>
  <si>
    <t xml:space="preserve">          A&amp;G-Injuries &amp; damages - Safety 9250-04018</t>
  </si>
  <si>
    <t xml:space="preserve">          Other storage expenses-Operati - Safety 8410-04018</t>
  </si>
  <si>
    <t xml:space="preserve">          Distribution-Operation supervi - Safety 8700-04018</t>
  </si>
  <si>
    <t xml:space="preserve">          Mains and Services Expenses - Safety 8740-04018</t>
  </si>
  <si>
    <t xml:space="preserve">          Distribution-Rents - Safety 8810-04018</t>
  </si>
  <si>
    <t xml:space="preserve">                         A&amp;G-Injuries &amp; damages - Safety 9250-04018</t>
  </si>
  <si>
    <t xml:space="preserve">                         Distribution-Rents - Safety 8810-04018</t>
  </si>
  <si>
    <t xml:space="preserve">          Distribution-Operation supervi - Safety, Newspaper 8700-04001</t>
  </si>
  <si>
    <t xml:space="preserve">                         Distribution-Operation supervi - Safety, Newspaper 8700-04001</t>
  </si>
  <si>
    <t xml:space="preserve">          Customer service-Operating inf - Community Rel&amp;Trade Shows 9090-04040</t>
  </si>
  <si>
    <t xml:space="preserve">          Sales-Demonstrating and sellin - Community Rel&amp;Trade Shows 9120-04040</t>
  </si>
  <si>
    <t xml:space="preserve">          Sales-Advertising expenses - Community Rel&amp;Trade Shows 9130-04040</t>
  </si>
  <si>
    <t xml:space="preserve">          Distribution-Operation supervi - Community Rel&amp;Trade Shows 8700-04040</t>
  </si>
  <si>
    <t xml:space="preserve">          Distribution-Operation supervi - Promo Other, Misc 8700-04021</t>
  </si>
  <si>
    <t xml:space="preserve">          Sales-Demonstrating and sellin - Promo Other, Misc 9120-04021</t>
  </si>
  <si>
    <t xml:space="preserve">          Sales-Advertising expenses - Promo Other, Misc 9130-04021</t>
  </si>
  <si>
    <t xml:space="preserve">          Distribution-Operation supervi - Required By Law, Safety 8700-04002</t>
  </si>
  <si>
    <t xml:space="preserve">          A&amp;G-Franchise requirements - Advertising 9270-04044</t>
  </si>
  <si>
    <t xml:space="preserve">          Sales-Demonstrating and sellin - Advertising 9120-04044</t>
  </si>
  <si>
    <t xml:space="preserve">          Sales-Advertising expenses - Advertising 9130-04044</t>
  </si>
  <si>
    <t xml:space="preserve">          Sales-Supervision - Customer Relations &amp; Assist 9110-04046</t>
  </si>
  <si>
    <t xml:space="preserve">          Sales-Demonstrating and sellin - Customer Relations &amp; Assist 9120-04046</t>
  </si>
  <si>
    <t xml:space="preserve">          A&amp;G-Office supplies &amp; expense - Customer Relations &amp; Assist 9210-04046</t>
  </si>
  <si>
    <t xml:space="preserve">                         Customer service-Operating inf - Community Rel&amp;Trade Shows 9090-04040</t>
  </si>
  <si>
    <t>Admin Div KY-Mid States - AMKMDV</t>
  </si>
  <si>
    <t>9121</t>
  </si>
  <si>
    <t xml:space="preserve">          A&amp;G-Administrative &amp; general s - Safety 9200-04018</t>
  </si>
  <si>
    <t xml:space="preserve">          A&amp;G-Office supplies &amp; expense - Promo Other, Misc 9210-04021</t>
  </si>
  <si>
    <t xml:space="preserve">          A&amp;G-Office supplies &amp; expense - Community Rel&amp;Trade Shows 9210-04040</t>
  </si>
  <si>
    <t xml:space="preserve">          A&amp;G-Office supplies &amp; expense - Advertising 9210-04044</t>
  </si>
  <si>
    <t>January 2018 - June 2018</t>
  </si>
  <si>
    <t>JAN-18</t>
  </si>
  <si>
    <t>FEB-18</t>
  </si>
  <si>
    <t>MAR-18</t>
  </si>
  <si>
    <t>APR-18</t>
  </si>
  <si>
    <t>MAY-18</t>
  </si>
  <si>
    <t>JUN-18</t>
  </si>
  <si>
    <t>Budget 2019</t>
  </si>
  <si>
    <t>Civic, Political and Related - Political Activities 4264-30737</t>
  </si>
  <si>
    <t xml:space="preserve">                              Civic, Political and Related - Billed to WKGS 4264-40012</t>
  </si>
  <si>
    <t xml:space="preserve">                              Civic, Political and Related - Billed to UCGS 4264-40014</t>
  </si>
  <si>
    <t>003</t>
  </si>
  <si>
    <t>Billled from Govt Affairs</t>
  </si>
  <si>
    <t>July-18</t>
  </si>
  <si>
    <t>August-18</t>
  </si>
  <si>
    <t>Sep-18</t>
  </si>
  <si>
    <t>Oct-18</t>
  </si>
  <si>
    <t>Nov-18</t>
  </si>
  <si>
    <t>Dec-18</t>
  </si>
  <si>
    <t>A&amp;G-Injuries &amp; damages - Safety 9250-04018</t>
  </si>
  <si>
    <t>Distribution-Rents - Safety 8810-04018</t>
  </si>
  <si>
    <t>Distribution-Operation supervi - Safety 8700-04018</t>
  </si>
  <si>
    <t>Other storage expenses-Operati - Safety 8410-04018</t>
  </si>
  <si>
    <t>Distribution-Operation supervi - Safety, Newspaper 8700-04001</t>
  </si>
  <si>
    <t>Working Budget</t>
  </si>
  <si>
    <t>091DIV Mid-States General Office Div</t>
  </si>
  <si>
    <t>Total Year FY2019</t>
  </si>
  <si>
    <t>Oct FY2019</t>
  </si>
  <si>
    <t>Nov FY2019</t>
  </si>
  <si>
    <t>Dec FY2019</t>
  </si>
  <si>
    <t>Jan FY2019</t>
  </si>
  <si>
    <t>Feb FY2019</t>
  </si>
  <si>
    <t>Mar FY2019</t>
  </si>
  <si>
    <t>Apr FY2019</t>
  </si>
  <si>
    <t>May FY2019</t>
  </si>
  <si>
    <t>Jun FY2019</t>
  </si>
  <si>
    <t>Jul FY2019</t>
  </si>
  <si>
    <t>Aug FY2019</t>
  </si>
  <si>
    <t>Sep FY2019</t>
  </si>
  <si>
    <t>Taxes other than income taxes, utility  - Dot Transmission Us 4081-30108</t>
  </si>
  <si>
    <t>Civic, Political and Related - Membership Fees 4264-05415</t>
  </si>
  <si>
    <t>Other deductions - Misc Employee Expen 4265-05419</t>
  </si>
  <si>
    <t>NSC Expenses - NSC-OPEB Benefits Load - 4269-01294</t>
  </si>
  <si>
    <t>NSC Expenses - NSC-Pension Benefits Load - 4269-01297</t>
  </si>
  <si>
    <t>NSC Expenses - NSC-NQ Retirement Cost - 4269-07492</t>
  </si>
  <si>
    <t>NSC Expenses - NSC-SERP Capitalized - 4269-07493</t>
  </si>
  <si>
    <t>NSC Expenses - Billed from NSC-OPEB Benefits Load - 4269-01294</t>
  </si>
  <si>
    <t>NSC Expenses - Billed from NSC-Pension Benefits Load - 4269-01297</t>
  </si>
  <si>
    <t>NSC Expenses - Billed from NSC-NQ Retirement Cost - 4269-07492</t>
  </si>
  <si>
    <t>Other Benefits Load</t>
  </si>
  <si>
    <t>05375</t>
  </si>
  <si>
    <t>Cell service-all 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</si>
</sst>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;;"/>
    <numFmt numFmtId="166" formatCode="0.00_)"/>
    <numFmt numFmtId="167" formatCode="_(* #,##0_);_(* \(#,##0\);_(* &quot;-&quot;??_);_(@_)"/>
    <numFmt numFmtId="168" formatCode="#,##0;\(#,##0\);0"/>
    <numFmt numFmtId="169" formatCode="\$#,##0;\(\$#,##0\)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62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Times New Roman"/>
      <family val="1"/>
    </font>
    <font>
      <b/>
      <i/>
      <sz val="16"/>
      <name val="Helv"/>
    </font>
    <font>
      <sz val="12"/>
      <name val="Helvetica-Narrow"/>
      <family val="2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u/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b/>
      <sz val="10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3" borderId="3">
      <alignment horizontal="center" vertical="center"/>
    </xf>
    <xf numFmtId="3" fontId="16" fillId="4" borderId="0" applyBorder="0">
      <alignment horizontal="right"/>
      <protection locked="0"/>
    </xf>
    <xf numFmtId="0" fontId="17" fillId="0" borderId="0" applyNumberFormat="0" applyFill="0" applyBorder="0" applyAlignment="0" applyProtection="0"/>
    <xf numFmtId="0" fontId="18" fillId="0" borderId="0">
      <alignment horizontal="left" vertical="center" indent="1"/>
    </xf>
    <xf numFmtId="8" fontId="19" fillId="0" borderId="4">
      <protection locked="0"/>
    </xf>
    <xf numFmtId="0" fontId="17" fillId="0" borderId="0"/>
    <xf numFmtId="0" fontId="17" fillId="0" borderId="5"/>
    <xf numFmtId="6" fontId="20" fillId="0" borderId="0">
      <protection locked="0"/>
    </xf>
    <xf numFmtId="0" fontId="21" fillId="0" borderId="0" applyNumberFormat="0">
      <protection locked="0"/>
    </xf>
    <xf numFmtId="164" fontId="12" fillId="5" borderId="0" applyFill="0" applyBorder="0" applyProtection="0"/>
    <xf numFmtId="0" fontId="6" fillId="0" borderId="0">
      <protection locked="0"/>
    </xf>
    <xf numFmtId="38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Alignment="0" applyProtection="0">
      <alignment horizontal="left" vertical="center"/>
    </xf>
    <xf numFmtId="0" fontId="23" fillId="0" borderId="1">
      <alignment horizontal="left" vertical="center"/>
    </xf>
    <xf numFmtId="0" fontId="24" fillId="0" borderId="0">
      <alignment horizontal="center"/>
    </xf>
    <xf numFmtId="0" fontId="6" fillId="0" borderId="0">
      <protection locked="0"/>
    </xf>
    <xf numFmtId="0" fontId="6" fillId="0" borderId="0">
      <protection locked="0"/>
    </xf>
    <xf numFmtId="0" fontId="25" fillId="0" borderId="6" applyNumberFormat="0" applyFill="0" applyAlignment="0" applyProtection="0"/>
    <xf numFmtId="10" fontId="21" fillId="7" borderId="7" applyNumberFormat="0" applyBorder="0" applyAlignment="0" applyProtection="0"/>
    <xf numFmtId="0" fontId="26" fillId="8" borderId="5"/>
    <xf numFmtId="0" fontId="27" fillId="0" borderId="0" applyNumberFormat="0">
      <alignment horizontal="left"/>
    </xf>
    <xf numFmtId="37" fontId="28" fillId="0" borderId="0"/>
    <xf numFmtId="3" fontId="21" fillId="6" borderId="0" applyNumberForma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6" fillId="0" borderId="0"/>
    <xf numFmtId="43" fontId="9" fillId="0" borderId="0"/>
    <xf numFmtId="4" fontId="29" fillId="9" borderId="0">
      <alignment horizontal="right"/>
    </xf>
    <xf numFmtId="0" fontId="30" fillId="9" borderId="0">
      <alignment horizontal="right"/>
    </xf>
    <xf numFmtId="0" fontId="31" fillId="9" borderId="8"/>
    <xf numFmtId="0" fontId="31" fillId="0" borderId="0" applyBorder="0">
      <alignment horizontal="centerContinuous"/>
    </xf>
    <xf numFmtId="0" fontId="32" fillId="0" borderId="0" applyBorder="0">
      <alignment horizontal="centerContinuous"/>
    </xf>
    <xf numFmtId="10" fontId="6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0" fontId="17" fillId="0" borderId="0"/>
    <xf numFmtId="0" fontId="34" fillId="0" borderId="0" applyNumberFormat="0">
      <alignment horizontal="left"/>
    </xf>
    <xf numFmtId="0" fontId="17" fillId="0" borderId="5"/>
    <xf numFmtId="0" fontId="35" fillId="10" borderId="0"/>
    <xf numFmtId="165" fontId="36" fillId="0" borderId="0">
      <alignment horizontal="center"/>
    </xf>
    <xf numFmtId="0" fontId="26" fillId="0" borderId="9"/>
    <xf numFmtId="0" fontId="26" fillId="0" borderId="5"/>
    <xf numFmtId="37" fontId="21" fillId="11" borderId="0" applyNumberFormat="0" applyBorder="0" applyAlignment="0" applyProtection="0"/>
    <xf numFmtId="37" fontId="21" fillId="0" borderId="0"/>
    <xf numFmtId="3" fontId="37" fillId="0" borderId="6" applyProtection="0"/>
    <xf numFmtId="0" fontId="38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166" fontId="40" fillId="0" borderId="0"/>
    <xf numFmtId="0" fontId="6" fillId="0" borderId="0"/>
    <xf numFmtId="0" fontId="6" fillId="0" borderId="0"/>
    <xf numFmtId="0" fontId="6" fillId="0" borderId="0"/>
    <xf numFmtId="37" fontId="41" fillId="0" borderId="0" applyProtection="0"/>
    <xf numFmtId="0" fontId="4" fillId="0" borderId="0"/>
    <xf numFmtId="40" fontId="29" fillId="9" borderId="0">
      <alignment horizontal="right"/>
    </xf>
    <xf numFmtId="0" fontId="42" fillId="7" borderId="0">
      <alignment horizontal="center"/>
    </xf>
    <xf numFmtId="0" fontId="43" fillId="0" borderId="0" applyBorder="0">
      <alignment horizontal="centerContinuous"/>
    </xf>
    <xf numFmtId="0" fontId="44" fillId="0" borderId="0" applyBorder="0">
      <alignment horizontal="centerContinuous"/>
    </xf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center"/>
    </xf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46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Continuous"/>
    </xf>
    <xf numFmtId="43" fontId="6" fillId="0" borderId="0" xfId="1" quotePrefix="1" applyFont="1"/>
    <xf numFmtId="0" fontId="7" fillId="0" borderId="0" xfId="0" quotePrefix="1" applyFont="1" applyAlignment="1">
      <alignment horizontal="centerContinuous"/>
    </xf>
    <xf numFmtId="43" fontId="6" fillId="0" borderId="0" xfId="1"/>
    <xf numFmtId="0" fontId="8" fillId="0" borderId="0" xfId="0" applyFont="1"/>
    <xf numFmtId="0" fontId="0" fillId="0" borderId="0" xfId="0" quotePrefix="1"/>
    <xf numFmtId="0" fontId="9" fillId="0" borderId="0" xfId="0" applyFont="1"/>
    <xf numFmtId="0" fontId="10" fillId="0" borderId="0" xfId="0" quotePrefix="1" applyFont="1"/>
    <xf numFmtId="0" fontId="11" fillId="0" borderId="0" xfId="0" quotePrefix="1" applyFont="1" applyFill="1" applyAlignment="1">
      <alignment horizontal="centerContinuous"/>
    </xf>
    <xf numFmtId="0" fontId="6" fillId="0" borderId="0" xfId="0" applyFont="1"/>
    <xf numFmtId="0" fontId="12" fillId="0" borderId="0" xfId="0" quotePrefix="1" applyFont="1" applyBorder="1"/>
    <xf numFmtId="0" fontId="0" fillId="0" borderId="0" xfId="0" quotePrefix="1" applyAlignment="1">
      <alignment horizontal="center"/>
    </xf>
    <xf numFmtId="43" fontId="6" fillId="0" borderId="0" xfId="1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quotePrefix="1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quotePrefix="1" applyNumberFormat="1"/>
    <xf numFmtId="0" fontId="0" fillId="0" borderId="0" xfId="0" quotePrefix="1" applyFont="1" applyBorder="1"/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center"/>
    </xf>
    <xf numFmtId="3" fontId="6" fillId="0" borderId="0" xfId="1" quotePrefix="1" applyNumberFormat="1" applyFont="1" applyAlignment="1">
      <alignment horizontal="center"/>
    </xf>
    <xf numFmtId="3" fontId="6" fillId="0" borderId="0" xfId="0" quotePrefix="1" applyNumberFormat="1" applyFont="1" applyAlignment="1">
      <alignment horizontal="center"/>
    </xf>
    <xf numFmtId="0" fontId="12" fillId="0" borderId="0" xfId="0" quotePrefix="1" applyFont="1" applyAlignment="1">
      <alignment horizontal="right"/>
    </xf>
    <xf numFmtId="3" fontId="0" fillId="0" borderId="0" xfId="0" applyNumberFormat="1" applyAlignment="1">
      <alignment horizontal="left"/>
    </xf>
    <xf numFmtId="0" fontId="13" fillId="0" borderId="0" xfId="0" applyFont="1"/>
    <xf numFmtId="0" fontId="0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3" fontId="0" fillId="0" borderId="0" xfId="0" quotePrefix="1" applyNumberFormat="1" applyAlignment="1">
      <alignment horizontal="left"/>
    </xf>
    <xf numFmtId="0" fontId="0" fillId="0" borderId="0" xfId="0" quotePrefix="1" applyFont="1" applyFill="1"/>
    <xf numFmtId="3" fontId="13" fillId="2" borderId="0" xfId="0" applyNumberFormat="1" applyFont="1" applyFill="1" applyAlignment="1">
      <alignment horizontal="right"/>
    </xf>
    <xf numFmtId="0" fontId="0" fillId="0" borderId="0" xfId="0" quotePrefix="1" applyFont="1" applyAlignment="1">
      <alignment horizontal="center"/>
    </xf>
    <xf numFmtId="43" fontId="0" fillId="0" borderId="0" xfId="1" quotePrefix="1" applyFont="1"/>
    <xf numFmtId="43" fontId="0" fillId="0" borderId="0" xfId="1" quotePrefix="1" applyFont="1" applyAlignment="1">
      <alignment horizontal="center"/>
    </xf>
    <xf numFmtId="0" fontId="14" fillId="0" borderId="0" xfId="0" applyFont="1"/>
    <xf numFmtId="3" fontId="6" fillId="0" borderId="0" xfId="2" applyNumberFormat="1" applyAlignment="1">
      <alignment horizontal="right"/>
    </xf>
    <xf numFmtId="3" fontId="6" fillId="0" borderId="0" xfId="59" applyNumberFormat="1"/>
    <xf numFmtId="3" fontId="6" fillId="0" borderId="0" xfId="59" quotePrefix="1" applyNumberFormat="1"/>
    <xf numFmtId="3" fontId="6" fillId="0" borderId="0" xfId="60" quotePrefix="1" applyNumberFormat="1"/>
    <xf numFmtId="0" fontId="0" fillId="0" borderId="0" xfId="0" applyFill="1"/>
    <xf numFmtId="0" fontId="4" fillId="0" borderId="10" xfId="96" applyNumberFormat="1" applyFill="1" applyBorder="1" applyProtection="1">
      <protection locked="0"/>
    </xf>
    <xf numFmtId="0" fontId="4" fillId="0" borderId="10" xfId="96" quotePrefix="1" applyNumberFormat="1" applyFill="1" applyBorder="1" applyProtection="1">
      <protection locked="0"/>
    </xf>
    <xf numFmtId="0" fontId="4" fillId="0" borderId="10" xfId="112" applyNumberFormat="1" applyFill="1" applyBorder="1" applyProtection="1">
      <protection locked="0"/>
    </xf>
    <xf numFmtId="0" fontId="4" fillId="0" borderId="10" xfId="113" applyNumberFormat="1" applyFill="1" applyBorder="1" applyProtection="1">
      <protection locked="0"/>
    </xf>
    <xf numFmtId="0" fontId="12" fillId="0" borderId="11" xfId="114" applyNumberFormat="1" applyFont="1" applyFill="1" applyBorder="1" applyAlignment="1">
      <alignment horizontal="center"/>
    </xf>
    <xf numFmtId="0" fontId="6" fillId="0" borderId="0" xfId="99"/>
    <xf numFmtId="0" fontId="6" fillId="0" borderId="0" xfId="99" applyAlignment="1">
      <alignment horizontal="center"/>
    </xf>
    <xf numFmtId="49" fontId="6" fillId="0" borderId="0" xfId="99" applyNumberFormat="1" applyAlignment="1">
      <alignment horizontal="center"/>
    </xf>
    <xf numFmtId="167" fontId="0" fillId="0" borderId="0" xfId="115" applyNumberFormat="1" applyFont="1"/>
    <xf numFmtId="16" fontId="12" fillId="0" borderId="11" xfId="114" quotePrefix="1" applyNumberFormat="1" applyFont="1" applyFill="1" applyBorder="1" applyAlignment="1">
      <alignment horizontal="center"/>
    </xf>
    <xf numFmtId="0" fontId="12" fillId="0" borderId="11" xfId="114" quotePrefix="1" applyNumberFormat="1" applyFont="1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6" fillId="0" borderId="0" xfId="2"/>
    <xf numFmtId="0" fontId="8" fillId="0" borderId="0" xfId="2" applyFont="1"/>
    <xf numFmtId="0" fontId="9" fillId="0" borderId="0" xfId="2" applyFont="1"/>
    <xf numFmtId="0" fontId="12" fillId="0" borderId="0" xfId="2" quotePrefix="1" applyFont="1" applyBorder="1"/>
    <xf numFmtId="0" fontId="6" fillId="0" borderId="0" xfId="2" quotePrefix="1" applyFont="1" applyBorder="1"/>
    <xf numFmtId="0" fontId="6" fillId="0" borderId="0" xfId="2" quotePrefix="1" applyFont="1"/>
    <xf numFmtId="0" fontId="6" fillId="0" borderId="0" xfId="2" quotePrefix="1" applyFont="1" applyFill="1"/>
    <xf numFmtId="3" fontId="6" fillId="0" borderId="0" xfId="2" quotePrefix="1" applyNumberFormat="1" applyFont="1" applyAlignment="1">
      <alignment horizontal="center"/>
    </xf>
    <xf numFmtId="3" fontId="6" fillId="0" borderId="0" xfId="2" quotePrefix="1" applyNumberFormat="1" applyAlignment="1">
      <alignment horizontal="center"/>
    </xf>
    <xf numFmtId="43" fontId="6" fillId="13" borderId="0" xfId="1" quotePrefix="1" applyFont="1" applyFill="1"/>
    <xf numFmtId="0" fontId="12" fillId="0" borderId="0" xfId="0" applyFont="1"/>
    <xf numFmtId="167" fontId="0" fillId="0" borderId="0" xfId="0" applyNumberFormat="1"/>
    <xf numFmtId="167" fontId="0" fillId="13" borderId="0" xfId="0" applyNumberFormat="1" applyFill="1"/>
    <xf numFmtId="0" fontId="45" fillId="0" borderId="0" xfId="0" applyFont="1"/>
    <xf numFmtId="0" fontId="47" fillId="14" borderId="0" xfId="118" applyFont="1" applyFill="1" applyBorder="1" applyProtection="1"/>
    <xf numFmtId="0" fontId="46" fillId="0" borderId="0" xfId="118" applyFill="1" applyProtection="1"/>
    <xf numFmtId="0" fontId="48" fillId="15" borderId="13" xfId="118" applyFont="1" applyFill="1" applyBorder="1" applyAlignment="1" applyProtection="1">
      <alignment horizontal="center" vertical="center"/>
    </xf>
    <xf numFmtId="0" fontId="49" fillId="15" borderId="0" xfId="118" applyFont="1" applyFill="1" applyBorder="1" applyAlignment="1" applyProtection="1">
      <alignment vertical="center"/>
    </xf>
    <xf numFmtId="168" fontId="49" fillId="15" borderId="0" xfId="118" applyNumberFormat="1" applyFont="1" applyFill="1" applyBorder="1" applyAlignment="1" applyProtection="1">
      <alignment horizontal="right" vertical="center"/>
    </xf>
    <xf numFmtId="0" fontId="50" fillId="15" borderId="0" xfId="118" applyFont="1" applyFill="1" applyBorder="1" applyAlignment="1" applyProtection="1">
      <alignment horizontal="left" vertical="center"/>
    </xf>
    <xf numFmtId="169" fontId="50" fillId="15" borderId="14" xfId="118" applyNumberFormat="1" applyFont="1" applyFill="1" applyBorder="1" applyAlignment="1" applyProtection="1">
      <alignment horizontal="right" vertical="center"/>
    </xf>
    <xf numFmtId="0" fontId="0" fillId="0" borderId="0" xfId="0" quotePrefix="1" applyFill="1"/>
    <xf numFmtId="0" fontId="12" fillId="0" borderId="0" xfId="0" quotePrefix="1" applyFont="1" applyFill="1" applyAlignment="1">
      <alignment horizontal="right"/>
    </xf>
    <xf numFmtId="3" fontId="0" fillId="0" borderId="0" xfId="0" applyNumberFormat="1" applyFill="1"/>
    <xf numFmtId="0" fontId="2" fillId="0" borderId="10" xfId="119" quotePrefix="1" applyNumberFormat="1" applyFill="1" applyBorder="1" applyProtection="1">
      <protection locked="0"/>
    </xf>
    <xf numFmtId="0" fontId="2" fillId="0" borderId="10" xfId="119" applyNumberFormat="1" applyFill="1" applyBorder="1" applyProtection="1">
      <protection locked="0"/>
    </xf>
    <xf numFmtId="0" fontId="4" fillId="16" borderId="10" xfId="96" applyNumberFormat="1" applyFill="1" applyBorder="1" applyProtection="1">
      <protection locked="0"/>
    </xf>
    <xf numFmtId="49" fontId="2" fillId="0" borderId="10" xfId="120" quotePrefix="1" applyNumberFormat="1" applyFill="1" applyBorder="1" applyProtection="1">
      <protection locked="0"/>
    </xf>
    <xf numFmtId="0" fontId="2" fillId="0" borderId="10" xfId="120" applyNumberFormat="1" applyFill="1" applyBorder="1" applyProtection="1">
      <protection locked="0"/>
    </xf>
    <xf numFmtId="0" fontId="2" fillId="0" borderId="10" xfId="121" applyNumberFormat="1" applyFill="1" applyBorder="1" applyProtection="1">
      <protection locked="0"/>
    </xf>
    <xf numFmtId="0" fontId="2" fillId="0" borderId="0" xfId="121" applyNumberFormat="1" applyFill="1" applyBorder="1" applyProtection="1">
      <protection locked="0"/>
    </xf>
    <xf numFmtId="0" fontId="2" fillId="0" borderId="10" xfId="122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7" fontId="0" fillId="0" borderId="0" xfId="3" applyNumberFormat="1" applyFont="1"/>
    <xf numFmtId="167" fontId="6" fillId="0" borderId="12" xfId="0" applyNumberFormat="1" applyFont="1" applyBorder="1" applyAlignment="1">
      <alignment horizontal="center"/>
    </xf>
    <xf numFmtId="0" fontId="1" fillId="0" borderId="10" xfId="123" applyNumberFormat="1" applyFill="1" applyBorder="1" applyProtection="1">
      <protection locked="0"/>
    </xf>
    <xf numFmtId="0" fontId="0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/>
    </xf>
    <xf numFmtId="167" fontId="6" fillId="0" borderId="0" xfId="1" quotePrefix="1" applyNumberFormat="1" applyFont="1" applyAlignment="1">
      <alignment horizontal="center"/>
    </xf>
    <xf numFmtId="167" fontId="0" fillId="0" borderId="0" xfId="1" quotePrefix="1" applyNumberFormat="1" applyFont="1" applyAlignment="1">
      <alignment horizontal="center"/>
    </xf>
    <xf numFmtId="167" fontId="0" fillId="0" borderId="0" xfId="1" applyNumberFormat="1" applyFont="1"/>
    <xf numFmtId="0" fontId="0" fillId="16" borderId="0" xfId="0" quotePrefix="1" applyFont="1" applyFill="1" applyBorder="1"/>
    <xf numFmtId="167" fontId="6" fillId="16" borderId="0" xfId="98" applyNumberFormat="1" applyFill="1"/>
    <xf numFmtId="0" fontId="0" fillId="16" borderId="0" xfId="0" applyFill="1"/>
    <xf numFmtId="3" fontId="0" fillId="16" borderId="0" xfId="0" applyNumberFormat="1" applyFill="1"/>
    <xf numFmtId="167" fontId="0" fillId="16" borderId="0" xfId="3" applyNumberFormat="1" applyFont="1" applyFill="1"/>
    <xf numFmtId="167" fontId="6" fillId="16" borderId="0" xfId="1" quotePrefix="1" applyNumberFormat="1" applyFont="1" applyFill="1" applyAlignment="1">
      <alignment horizontal="center"/>
    </xf>
    <xf numFmtId="167" fontId="0" fillId="16" borderId="0" xfId="1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9" fillId="17" borderId="0" xfId="118" applyFont="1" applyFill="1" applyBorder="1" applyAlignment="1" applyProtection="1">
      <alignment vertical="center"/>
    </xf>
    <xf numFmtId="167" fontId="0" fillId="16" borderId="0" xfId="1" applyNumberFormat="1" applyFont="1" applyFill="1"/>
  </cellXfs>
  <cellStyles count="124">
    <cellStyle name="Actual Date" xfId="6"/>
    <cellStyle name="Affinity Input" xfId="7"/>
    <cellStyle name="Body" xfId="8"/>
    <cellStyle name="Comma" xfId="1" builtinId="3"/>
    <cellStyle name="Comma [0] 2" xfId="83"/>
    <cellStyle name="Comma 2" xfId="3"/>
    <cellStyle name="Comma 2 2" xfId="115"/>
    <cellStyle name="Comma 3" xfId="5"/>
    <cellStyle name="Comma 3 2" xfId="84"/>
    <cellStyle name="Comma 4" xfId="62"/>
    <cellStyle name="Comma 5" xfId="85"/>
    <cellStyle name="Comma 6" xfId="86"/>
    <cellStyle name="Comma 7" xfId="87"/>
    <cellStyle name="ContentsHyperlink" xfId="9"/>
    <cellStyle name="Currency [0] 2" xfId="88"/>
    <cellStyle name="Currency [2]" xfId="10"/>
    <cellStyle name="Currency 2" xfId="89"/>
    <cellStyle name="Currency 3" xfId="90"/>
    <cellStyle name="Currency 4" xfId="91"/>
    <cellStyle name="Currency 5" xfId="92"/>
    <cellStyle name="Currency 6" xfId="93"/>
    <cellStyle name="Currency 7" xfId="94"/>
    <cellStyle name="Currency 8" xfId="95"/>
    <cellStyle name="Custom - Style1" xfId="11"/>
    <cellStyle name="Data   - Style2" xfId="12"/>
    <cellStyle name="Date" xfId="13"/>
    <cellStyle name="Edit" xfId="14"/>
    <cellStyle name="Engine" xfId="15"/>
    <cellStyle name="Fixed" xfId="16"/>
    <cellStyle name="Grey" xfId="17"/>
    <cellStyle name="HEADER" xfId="18"/>
    <cellStyle name="Header1" xfId="19"/>
    <cellStyle name="Header2" xfId="20"/>
    <cellStyle name="heading" xfId="21"/>
    <cellStyle name="Heading1" xfId="22"/>
    <cellStyle name="Heading2" xfId="23"/>
    <cellStyle name="HIGHLIGHT" xfId="24"/>
    <cellStyle name="Input [yellow]" xfId="25"/>
    <cellStyle name="Labels - Style3" xfId="26"/>
    <cellStyle name="Large Page Heading" xfId="27"/>
    <cellStyle name="no dec" xfId="28"/>
    <cellStyle name="No Edit" xfId="29"/>
    <cellStyle name="Normal" xfId="0" builtinId="0"/>
    <cellStyle name="Normal - Style1" xfId="30"/>
    <cellStyle name="Normal - Style1 2" xfId="97"/>
    <cellStyle name="Normal - Style2" xfId="31"/>
    <cellStyle name="Normal - Style3" xfId="32"/>
    <cellStyle name="Normal - Style4" xfId="33"/>
    <cellStyle name="Normal - Style5" xfId="34"/>
    <cellStyle name="Normal - Style6" xfId="35"/>
    <cellStyle name="Normal - Style7" xfId="36"/>
    <cellStyle name="Normal - Style8" xfId="37"/>
    <cellStyle name="Normal 10" xfId="64"/>
    <cellStyle name="Normal 11" xfId="72"/>
    <cellStyle name="Normal 12" xfId="67"/>
    <cellStyle name="Normal 13" xfId="73"/>
    <cellStyle name="Normal 14" xfId="74"/>
    <cellStyle name="Normal 15" xfId="71"/>
    <cellStyle name="Normal 16" xfId="76"/>
    <cellStyle name="Normal 17" xfId="77"/>
    <cellStyle name="Normal 18" xfId="78"/>
    <cellStyle name="Normal 19" xfId="79"/>
    <cellStyle name="Normal 2" xfId="38"/>
    <cellStyle name="Normal 2 2" xfId="98"/>
    <cellStyle name="Normal 2 2 2" xfId="114"/>
    <cellStyle name="Normal 2 3" xfId="99"/>
    <cellStyle name="Normal 20" xfId="68"/>
    <cellStyle name="Normal 21" xfId="75"/>
    <cellStyle name="Normal 22" xfId="80"/>
    <cellStyle name="Normal 23" xfId="81"/>
    <cellStyle name="Normal 24" xfId="82"/>
    <cellStyle name="Normal 25" xfId="118"/>
    <cellStyle name="Normal 3" xfId="39"/>
    <cellStyle name="Normal 3 2" xfId="100"/>
    <cellStyle name="Normal 4" xfId="61"/>
    <cellStyle name="Normal 4 2" xfId="101"/>
    <cellStyle name="Normal 4_4264 Div 9" xfId="116"/>
    <cellStyle name="Normal 5" xfId="63"/>
    <cellStyle name="Normal 5 2" xfId="102"/>
    <cellStyle name="Normal 5_4264 Div 9" xfId="117"/>
    <cellStyle name="Normal 6" xfId="65"/>
    <cellStyle name="Normal 7" xfId="69"/>
    <cellStyle name="Normal 8" xfId="66"/>
    <cellStyle name="Normal 9" xfId="70"/>
    <cellStyle name="Normal_4264 Div 91" xfId="123"/>
    <cellStyle name="Normal_Div 12 adv_1" xfId="122"/>
    <cellStyle name="Normal_Div 2 adv" xfId="113"/>
    <cellStyle name="Normal_Div 2 adv_1" xfId="121"/>
    <cellStyle name="Normal_Div 9 adv" xfId="96"/>
    <cellStyle name="Normal_Div 9 adv_1" xfId="119"/>
    <cellStyle name="Normal_Div 91 adv" xfId="112"/>
    <cellStyle name="Normal_Div 91 adv_1" xfId="120"/>
    <cellStyle name="Normal_Div 91_1" xfId="59"/>
    <cellStyle name="Normal_Sheet1" xfId="2"/>
    <cellStyle name="Normal_Sheet4" xfId="60"/>
    <cellStyle name="nPlosion" xfId="40"/>
    <cellStyle name="Output Amounts" xfId="41"/>
    <cellStyle name="Output Amounts 2" xfId="103"/>
    <cellStyle name="Output Column Headings" xfId="42"/>
    <cellStyle name="Output Column Headings 2" xfId="104"/>
    <cellStyle name="Output Line Items" xfId="43"/>
    <cellStyle name="Output Report Heading" xfId="44"/>
    <cellStyle name="Output Report Heading 2" xfId="105"/>
    <cellStyle name="Output Report Title" xfId="45"/>
    <cellStyle name="Output Report Title 2" xfId="106"/>
    <cellStyle name="Percent [2]" xfId="46"/>
    <cellStyle name="Percent 2" xfId="4"/>
    <cellStyle name="Percent 2 2" xfId="107"/>
    <cellStyle name="Percent 3" xfId="108"/>
    <cellStyle name="Percent 4" xfId="109"/>
    <cellStyle name="Percent 5" xfId="110"/>
    <cellStyle name="Percent 7" xfId="111"/>
    <cellStyle name="PSChar" xfId="47"/>
    <cellStyle name="Reset  - Style4" xfId="48"/>
    <cellStyle name="Small Page Heading" xfId="49"/>
    <cellStyle name="Table  - Style5" xfId="50"/>
    <cellStyle name="Title  - Style6" xfId="51"/>
    <cellStyle name="title1" xfId="52"/>
    <cellStyle name="TotCol - Style7" xfId="53"/>
    <cellStyle name="TotRow - Style8" xfId="54"/>
    <cellStyle name="Unprot" xfId="55"/>
    <cellStyle name="Unprot$" xfId="56"/>
    <cellStyle name="Unprotect" xfId="57"/>
    <cellStyle name="一般_dept code" xfId="58"/>
  </cellStyles>
  <dxfs count="0"/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%20for%20KY-2018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9 Budget "/>
      <sheetName val="Div 012 FY19 Budget"/>
      <sheetName val="Div 009 FY19 Budget"/>
      <sheetName val="Div 091 FY19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/>
      <sheetData sheetId="2">
        <row r="167">
          <cell r="L167">
            <v>6.9457777967250696</v>
          </cell>
          <cell r="M167">
            <v>6.9457777967250696</v>
          </cell>
          <cell r="N167">
            <v>8.2176127857684165</v>
          </cell>
          <cell r="O167">
            <v>8.394179899214782</v>
          </cell>
          <cell r="P167">
            <v>7.3596069688649877</v>
          </cell>
          <cell r="Q167">
            <v>11.066826635951751</v>
          </cell>
        </row>
        <row r="168">
          <cell r="L168">
            <v>57.59974065258789</v>
          </cell>
          <cell r="M168">
            <v>57.59974065258789</v>
          </cell>
          <cell r="N168">
            <v>68.146776228117616</v>
          </cell>
          <cell r="O168">
            <v>69.611006763549071</v>
          </cell>
          <cell r="P168">
            <v>61.03153097000537</v>
          </cell>
          <cell r="Q168">
            <v>91.774652563536961</v>
          </cell>
        </row>
        <row r="169">
          <cell r="L169">
            <v>264.34587661023966</v>
          </cell>
          <cell r="M169">
            <v>264.34587661023966</v>
          </cell>
          <cell r="N169">
            <v>312.75000713695448</v>
          </cell>
          <cell r="O169">
            <v>319.46988642916654</v>
          </cell>
          <cell r="P169">
            <v>280.09559370136162</v>
          </cell>
          <cell r="Q169">
            <v>421.18680930932925</v>
          </cell>
        </row>
        <row r="170">
          <cell r="L170">
            <v>2193.8403999016427</v>
          </cell>
          <cell r="M170">
            <v>2193.8403999016427</v>
          </cell>
          <cell r="N170">
            <v>2595.5524993424483</v>
          </cell>
          <cell r="O170">
            <v>2651.3216411303256</v>
          </cell>
          <cell r="P170">
            <v>2324.5493259669811</v>
          </cell>
          <cell r="Q170">
            <v>3495.4834553023002</v>
          </cell>
        </row>
        <row r="172">
          <cell r="L172">
            <v>1597.3448991329456</v>
          </cell>
          <cell r="M172">
            <v>1597.3448991329456</v>
          </cell>
          <cell r="N172">
            <v>1889.8332556198282</v>
          </cell>
          <cell r="O172">
            <v>1930.4390144379636</v>
          </cell>
          <cell r="P172">
            <v>1692.5146463629508</v>
          </cell>
          <cell r="Q172">
            <v>2545.0769652984141</v>
          </cell>
        </row>
        <row r="173">
          <cell r="L173">
            <v>10646.002922344984</v>
          </cell>
          <cell r="M173">
            <v>10646.002922344984</v>
          </cell>
          <cell r="N173">
            <v>12595.38273355636</v>
          </cell>
          <cell r="O173">
            <v>12866.01246873538</v>
          </cell>
          <cell r="P173">
            <v>11280.291364170811</v>
          </cell>
          <cell r="Q173">
            <v>16962.458655527178</v>
          </cell>
        </row>
        <row r="174">
          <cell r="L174">
            <v>3.7047981459904964</v>
          </cell>
          <cell r="M174">
            <v>3.7047981459904964</v>
          </cell>
          <cell r="N174">
            <v>4.3831803297158798</v>
          </cell>
          <cell r="O174">
            <v>4.4773592012092083</v>
          </cell>
          <cell r="P174">
            <v>3.9255298760529853</v>
          </cell>
          <cell r="Q174">
            <v>5.9029182911961184</v>
          </cell>
        </row>
        <row r="175">
          <cell r="L175">
            <v>5371.2155854148814</v>
          </cell>
          <cell r="M175">
            <v>5371.2155854148814</v>
          </cell>
          <cell r="N175">
            <v>6354.7339350008042</v>
          </cell>
          <cell r="O175">
            <v>6491.2744434031883</v>
          </cell>
          <cell r="P175">
            <v>5691.2324019829693</v>
          </cell>
          <cell r="Q175">
            <v>8558.0497170720901</v>
          </cell>
        </row>
      </sheetData>
      <sheetData sheetId="3">
        <row r="100"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</sheetData>
      <sheetData sheetId="4">
        <row r="359">
          <cell r="L359">
            <v>227.08234060526212</v>
          </cell>
          <cell r="M359">
            <v>334.17171697601424</v>
          </cell>
          <cell r="N359">
            <v>351.51469895764706</v>
          </cell>
          <cell r="O359">
            <v>230.79143984190333</v>
          </cell>
          <cell r="P359">
            <v>450.94567830433601</v>
          </cell>
          <cell r="Q359">
            <v>170.63948479094816</v>
          </cell>
        </row>
        <row r="360">
          <cell r="L360">
            <v>46.502219056845036</v>
          </cell>
          <cell r="M360">
            <v>68.4321217757456</v>
          </cell>
          <cell r="N360">
            <v>71.983640335309531</v>
          </cell>
          <cell r="O360">
            <v>47.261773255318325</v>
          </cell>
          <cell r="P360">
            <v>92.345246483512227</v>
          </cell>
          <cell r="Q360">
            <v>34.943777135402534</v>
          </cell>
        </row>
        <row r="361">
          <cell r="L361">
            <v>11.770527190297209</v>
          </cell>
          <cell r="M361">
            <v>17.321370170883871</v>
          </cell>
          <cell r="N361">
            <v>18.220321804161664</v>
          </cell>
          <cell r="O361">
            <v>11.962783678846828</v>
          </cell>
          <cell r="P361">
            <v>23.374201418219869</v>
          </cell>
          <cell r="Q361">
            <v>8.8448828302398574</v>
          </cell>
        </row>
        <row r="364">
          <cell r="L364">
            <v>29.492943601348475</v>
          </cell>
          <cell r="M364">
            <v>43.40147091874298</v>
          </cell>
          <cell r="N364">
            <v>45.653938407408845</v>
          </cell>
          <cell r="O364">
            <v>29.974673066997333</v>
          </cell>
          <cell r="P364">
            <v>58.567810346030157</v>
          </cell>
          <cell r="Q364">
            <v>22.162272450110436</v>
          </cell>
        </row>
        <row r="366">
          <cell r="L366">
            <v>130.78363544774675</v>
          </cell>
          <cell r="M366">
            <v>192.45966856537632</v>
          </cell>
          <cell r="N366">
            <v>202.44802004624069</v>
          </cell>
          <cell r="O366">
            <v>132.91981865385361</v>
          </cell>
          <cell r="P366">
            <v>259.71334909133185</v>
          </cell>
          <cell r="Q366">
            <v>98.276475891553972</v>
          </cell>
        </row>
        <row r="367">
          <cell r="L367">
            <v>289.0700823838493</v>
          </cell>
          <cell r="M367">
            <v>425.39215290425074</v>
          </cell>
          <cell r="N367">
            <v>447.46933079862043</v>
          </cell>
          <cell r="O367">
            <v>293.79167200216995</v>
          </cell>
          <cell r="P367">
            <v>574.0424553958228</v>
          </cell>
          <cell r="Q367">
            <v>217.21975295384971</v>
          </cell>
        </row>
        <row r="368">
          <cell r="L368">
            <v>-109.95942602239704</v>
          </cell>
          <cell r="M368">
            <v>-161.8150054894667</v>
          </cell>
          <cell r="N368">
            <v>-170.21294757133077</v>
          </cell>
          <cell r="O368">
            <v>-111.75547243461078</v>
          </cell>
          <cell r="P368">
            <v>-218.36012356337432</v>
          </cell>
          <cell r="Q368">
            <v>-82.628264947236545</v>
          </cell>
        </row>
        <row r="369">
          <cell r="L369">
            <v>1.0808157042662843</v>
          </cell>
          <cell r="M369">
            <v>1.5905157515402797</v>
          </cell>
          <cell r="N369">
            <v>1.6730609958538378</v>
          </cell>
          <cell r="O369">
            <v>1.0984694447242995</v>
          </cell>
          <cell r="P369">
            <v>2.1463103189057233</v>
          </cell>
          <cell r="Q369">
            <v>0.81217163095284217</v>
          </cell>
        </row>
        <row r="372">
          <cell r="L372">
            <v>5.5521354671213237</v>
          </cell>
          <cell r="M372">
            <v>8.1704576277754093</v>
          </cell>
          <cell r="N372">
            <v>8.5944914170573874</v>
          </cell>
          <cell r="O372">
            <v>5.6428224900220876</v>
          </cell>
          <cell r="P372">
            <v>11.025566706707483</v>
          </cell>
          <cell r="Q372">
            <v>4.1721145425659705</v>
          </cell>
        </row>
        <row r="374">
          <cell r="L374">
            <v>10.42444279149068</v>
          </cell>
          <cell r="M374">
            <v>15.340488110460985</v>
          </cell>
          <cell r="N374">
            <v>16.136635107270635</v>
          </cell>
          <cell r="O374">
            <v>10.594712715154802</v>
          </cell>
          <cell r="P374">
            <v>20.701114023327005</v>
          </cell>
          <cell r="Q374">
            <v>7.8333768378088617</v>
          </cell>
        </row>
        <row r="375">
          <cell r="L375">
            <v>1080.6701149362575</v>
          </cell>
          <cell r="M375">
            <v>1590.3015039847069</v>
          </cell>
          <cell r="N375">
            <v>1672.8356291900129</v>
          </cell>
          <cell r="O375">
            <v>1098.3214773790057</v>
          </cell>
          <cell r="P375">
            <v>2146.0212040454139</v>
          </cell>
          <cell r="Q375">
            <v>812.06222883817043</v>
          </cell>
        </row>
        <row r="376">
          <cell r="L376">
            <v>92.034665118766242</v>
          </cell>
          <cell r="M376">
            <v>135.43713695250645</v>
          </cell>
          <cell r="N376">
            <v>142.4661095031064</v>
          </cell>
          <cell r="O376">
            <v>93.537933515712808</v>
          </cell>
          <cell r="P376">
            <v>182.76469398225291</v>
          </cell>
          <cell r="Q376">
            <v>69.15882493070356</v>
          </cell>
        </row>
        <row r="379">
          <cell r="L379">
            <v>50.387480075948382</v>
          </cell>
          <cell r="M379">
            <v>74.149626457937771</v>
          </cell>
          <cell r="N379">
            <v>77.997874440268134</v>
          </cell>
          <cell r="O379">
            <v>51.210495037780447</v>
          </cell>
          <cell r="P379">
            <v>100.06069305227264</v>
          </cell>
          <cell r="Q379">
            <v>37.863330178633703</v>
          </cell>
        </row>
        <row r="381">
          <cell r="L381">
            <v>1757.8394017034138</v>
          </cell>
          <cell r="M381">
            <v>2586.8159076994616</v>
          </cell>
          <cell r="N381">
            <v>2721.0675495888713</v>
          </cell>
          <cell r="O381">
            <v>1786.551457275933</v>
          </cell>
          <cell r="P381">
            <v>3490.7605727438295</v>
          </cell>
          <cell r="Q381">
            <v>1320.9164968636417</v>
          </cell>
        </row>
        <row r="382">
          <cell r="L382">
            <v>1530.0315820637811</v>
          </cell>
          <cell r="M382">
            <v>2251.5765842600845</v>
          </cell>
          <cell r="N382">
            <v>2368.4298370860615</v>
          </cell>
          <cell r="O382">
            <v>1555.0226886286666</v>
          </cell>
          <cell r="P382">
            <v>3038.3742203898169</v>
          </cell>
          <cell r="Q382">
            <v>1149.7318557724648</v>
          </cell>
        </row>
        <row r="383">
          <cell r="L383">
            <v>15.441105638005192</v>
          </cell>
          <cell r="M383">
            <v>22.722950491468723</v>
          </cell>
          <cell r="N383">
            <v>23.902235574327374</v>
          </cell>
          <cell r="O383">
            <v>15.693316325028093</v>
          </cell>
          <cell r="P383">
            <v>30.663326074320921</v>
          </cell>
          <cell r="Q383">
            <v>11.603114111158471</v>
          </cell>
        </row>
        <row r="384">
          <cell r="L384">
            <v>6486.8917605579882</v>
          </cell>
          <cell r="M384">
            <v>9546.0340583304278</v>
          </cell>
          <cell r="N384">
            <v>10041.458082146186</v>
          </cell>
          <cell r="O384">
            <v>6592.8468304816524</v>
          </cell>
          <cell r="P384">
            <v>12881.828667322819</v>
          </cell>
          <cell r="Q384">
            <v>4874.5308198158118</v>
          </cell>
        </row>
        <row r="386">
          <cell r="L386">
            <v>41.189442318750721</v>
          </cell>
          <cell r="M386">
            <v>60.613901654589831</v>
          </cell>
          <cell r="N386">
            <v>63.759666992676394</v>
          </cell>
          <cell r="O386">
            <v>41.862219112643857</v>
          </cell>
          <cell r="P386">
            <v>81.795004208160577</v>
          </cell>
          <cell r="Q386">
            <v>30.951527086449406</v>
          </cell>
        </row>
        <row r="387">
          <cell r="L387">
            <v>243.67705661254701</v>
          </cell>
          <cell r="M387">
            <v>358.59230699680967</v>
          </cell>
          <cell r="N387">
            <v>377.2026788597409</v>
          </cell>
          <cell r="O387">
            <v>247.65720928430272</v>
          </cell>
          <cell r="P387">
            <v>483.89987212771734</v>
          </cell>
          <cell r="Q387">
            <v>183.10947159039537</v>
          </cell>
        </row>
      </sheetData>
      <sheetData sheetId="5">
        <row r="187">
          <cell r="L187">
            <v>23714.61420348669</v>
          </cell>
          <cell r="M187">
            <v>28471.592125829055</v>
          </cell>
          <cell r="N187">
            <v>28245.562319658031</v>
          </cell>
          <cell r="O187">
            <v>33138.486987886186</v>
          </cell>
          <cell r="P187">
            <v>39806.322692787049</v>
          </cell>
          <cell r="Q187">
            <v>25858.595763974427</v>
          </cell>
        </row>
        <row r="188">
          <cell r="L188">
            <v>91.451720624985455</v>
          </cell>
          <cell r="M188">
            <v>109.79626598593492</v>
          </cell>
          <cell r="N188">
            <v>108.92461719968423</v>
          </cell>
          <cell r="O188">
            <v>127.79342003823565</v>
          </cell>
          <cell r="P188">
            <v>153.50689118415215</v>
          </cell>
          <cell r="Q188">
            <v>99.719651994748887</v>
          </cell>
        </row>
        <row r="190">
          <cell r="L190">
            <v>581.49195567155277</v>
          </cell>
          <cell r="M190">
            <v>698.13498310661703</v>
          </cell>
          <cell r="N190">
            <v>692.59264061254737</v>
          </cell>
          <cell r="O190">
            <v>812.56913737812647</v>
          </cell>
          <cell r="P190">
            <v>976.06717242393131</v>
          </cell>
          <cell r="Q190">
            <v>634.06325284021864</v>
          </cell>
        </row>
        <row r="195">
          <cell r="L195">
            <v>101.37212021676829</v>
          </cell>
          <cell r="M195">
            <v>121.70662507838662</v>
          </cell>
          <cell r="N195">
            <v>120.74042252973317</v>
          </cell>
          <cell r="O195">
            <v>141.65605469744054</v>
          </cell>
          <cell r="P195">
            <v>170.1588436048599</v>
          </cell>
          <cell r="Q195">
            <v>110.53693119059989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13" Type="http://schemas.openxmlformats.org/officeDocument/2006/relationships/customProperty" Target="../customProperty13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12" Type="http://schemas.openxmlformats.org/officeDocument/2006/relationships/customProperty" Target="../customProperty12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6.bin"/><Relationship Id="rId11" Type="http://schemas.openxmlformats.org/officeDocument/2006/relationships/customProperty" Target="../customProperty11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1.bin"/><Relationship Id="rId3" Type="http://schemas.openxmlformats.org/officeDocument/2006/relationships/customProperty" Target="../customProperty26.bin"/><Relationship Id="rId7" Type="http://schemas.openxmlformats.org/officeDocument/2006/relationships/customProperty" Target="../customProperty30.bin"/><Relationship Id="rId12" Type="http://schemas.openxmlformats.org/officeDocument/2006/relationships/customProperty" Target="../customProperty35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9.bin"/><Relationship Id="rId11" Type="http://schemas.openxmlformats.org/officeDocument/2006/relationships/customProperty" Target="../customProperty34.bin"/><Relationship Id="rId5" Type="http://schemas.openxmlformats.org/officeDocument/2006/relationships/customProperty" Target="../customProperty28.bin"/><Relationship Id="rId10" Type="http://schemas.openxmlformats.org/officeDocument/2006/relationships/customProperty" Target="../customProperty33.bin"/><Relationship Id="rId4" Type="http://schemas.openxmlformats.org/officeDocument/2006/relationships/customProperty" Target="../customProperty27.bin"/><Relationship Id="rId9" Type="http://schemas.openxmlformats.org/officeDocument/2006/relationships/customProperty" Target="../customProperty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2.bin"/><Relationship Id="rId3" Type="http://schemas.openxmlformats.org/officeDocument/2006/relationships/customProperty" Target="../customProperty37.bin"/><Relationship Id="rId7" Type="http://schemas.openxmlformats.org/officeDocument/2006/relationships/customProperty" Target="../customProperty41.bin"/><Relationship Id="rId12" Type="http://schemas.openxmlformats.org/officeDocument/2006/relationships/customProperty" Target="../customProperty46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0.bin"/><Relationship Id="rId11" Type="http://schemas.openxmlformats.org/officeDocument/2006/relationships/customProperty" Target="../customProperty45.bin"/><Relationship Id="rId5" Type="http://schemas.openxmlformats.org/officeDocument/2006/relationships/customProperty" Target="../customProperty39.bin"/><Relationship Id="rId10" Type="http://schemas.openxmlformats.org/officeDocument/2006/relationships/customProperty" Target="../customProperty44.bin"/><Relationship Id="rId4" Type="http://schemas.openxmlformats.org/officeDocument/2006/relationships/customProperty" Target="../customProperty38.bin"/><Relationship Id="rId9" Type="http://schemas.openxmlformats.org/officeDocument/2006/relationships/customProperty" Target="../customProperty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8"/>
  <sheetViews>
    <sheetView tabSelected="1" view="pageBreakPreview" zoomScale="90" zoomScaleNormal="9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20" sqref="J20"/>
    </sheetView>
  </sheetViews>
  <sheetFormatPr defaultRowHeight="12.75"/>
  <cols>
    <col min="1" max="1" width="5.140625" customWidth="1"/>
    <col min="2" max="2" width="87" customWidth="1"/>
    <col min="4" max="15" width="11.7109375" bestFit="1" customWidth="1"/>
    <col min="16" max="16" width="11.85546875" bestFit="1" customWidth="1"/>
  </cols>
  <sheetData>
    <row r="2" spans="1:19">
      <c r="D2" s="2" t="s">
        <v>286</v>
      </c>
      <c r="E2" s="2" t="s">
        <v>286</v>
      </c>
      <c r="F2" s="2" t="s">
        <v>286</v>
      </c>
      <c r="G2" s="2" t="s">
        <v>286</v>
      </c>
      <c r="H2" s="2" t="s">
        <v>286</v>
      </c>
      <c r="I2" s="2" t="s">
        <v>286</v>
      </c>
      <c r="J2" s="2" t="s">
        <v>286</v>
      </c>
      <c r="K2" s="2" t="s">
        <v>286</v>
      </c>
      <c r="L2" s="2" t="s">
        <v>286</v>
      </c>
      <c r="M2" s="35" t="s">
        <v>325</v>
      </c>
      <c r="N2" s="35" t="s">
        <v>325</v>
      </c>
      <c r="O2" s="35" t="s">
        <v>325</v>
      </c>
    </row>
    <row r="3" spans="1:19">
      <c r="B3" s="11"/>
      <c r="C3" s="20" t="s">
        <v>34</v>
      </c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34" t="s">
        <v>17</v>
      </c>
      <c r="K3" s="34" t="s">
        <v>18</v>
      </c>
      <c r="L3" s="34" t="s">
        <v>19</v>
      </c>
      <c r="M3" s="34" t="s">
        <v>8</v>
      </c>
      <c r="N3" s="34" t="s">
        <v>9</v>
      </c>
      <c r="O3" s="34" t="s">
        <v>10</v>
      </c>
      <c r="P3" s="28" t="s">
        <v>42</v>
      </c>
      <c r="R3" s="14"/>
    </row>
    <row r="4" spans="1:19">
      <c r="A4" s="21" t="s">
        <v>39</v>
      </c>
      <c r="B4" s="11"/>
      <c r="C4" s="20"/>
      <c r="D4" s="12"/>
      <c r="E4" s="12"/>
      <c r="F4" s="13"/>
      <c r="G4" s="13"/>
      <c r="H4" s="13"/>
      <c r="I4" s="13"/>
      <c r="J4" s="12"/>
      <c r="K4" s="13"/>
      <c r="L4" s="12"/>
      <c r="M4" s="12"/>
      <c r="N4" s="14"/>
      <c r="O4" s="14"/>
    </row>
    <row r="5" spans="1:19">
      <c r="B5" s="32" t="s">
        <v>29</v>
      </c>
      <c r="C5" s="42" t="str">
        <f t="shared" ref="C5:C15" si="0">RIGHT(B5,5)</f>
        <v>04002</v>
      </c>
      <c r="D5" s="17">
        <f>'Div 9 adv'!E9</f>
        <v>0</v>
      </c>
      <c r="E5" s="17">
        <f>'Div 9 adv'!F9</f>
        <v>305.83999999999997</v>
      </c>
      <c r="F5" s="17">
        <f>'Div 9 adv'!G9</f>
        <v>0</v>
      </c>
      <c r="G5" s="17">
        <f>'Div 9 adv'!H9</f>
        <v>0</v>
      </c>
      <c r="H5" s="17">
        <f>'Div 9 adv'!I9</f>
        <v>28</v>
      </c>
      <c r="I5" s="17">
        <f>'Div 9 adv'!J9</f>
        <v>0</v>
      </c>
      <c r="J5" s="33">
        <f>'[1]Div 9 forecast'!L$386</f>
        <v>41.189442318750721</v>
      </c>
      <c r="K5" s="33">
        <f>'[1]Div 9 forecast'!M$386</f>
        <v>60.613901654589831</v>
      </c>
      <c r="L5" s="33">
        <f>'[1]Div 9 forecast'!N$386</f>
        <v>63.759666992676394</v>
      </c>
      <c r="M5" s="33">
        <f>'[1]Div 9 forecast'!O$386</f>
        <v>41.862219112643857</v>
      </c>
      <c r="N5" s="33">
        <f>'[1]Div 9 forecast'!P$386</f>
        <v>81.795004208160577</v>
      </c>
      <c r="O5" s="33">
        <f>'[1]Div 9 forecast'!Q$386</f>
        <v>30.951527086449406</v>
      </c>
      <c r="P5" s="18">
        <f>SUM(D5:O5)</f>
        <v>654.01176137327082</v>
      </c>
      <c r="Q5" s="42"/>
    </row>
    <row r="6" spans="1:19">
      <c r="B6" s="32" t="s">
        <v>24</v>
      </c>
      <c r="C6" s="42" t="str">
        <f t="shared" si="0"/>
        <v>04002</v>
      </c>
      <c r="D6" s="17">
        <f>'Div 9 adv'!E10</f>
        <v>0</v>
      </c>
      <c r="E6" s="17">
        <f>'Div 9 adv'!F10</f>
        <v>0</v>
      </c>
      <c r="F6" s="17">
        <f>'Div 9 adv'!G10</f>
        <v>0</v>
      </c>
      <c r="G6" s="17">
        <f>'Div 9 adv'!H10</f>
        <v>0</v>
      </c>
      <c r="H6" s="17">
        <f>'Div 9 adv'!I10</f>
        <v>0</v>
      </c>
      <c r="I6" s="17">
        <f>'Div 9 adv'!J10</f>
        <v>0</v>
      </c>
      <c r="J6" s="33"/>
      <c r="K6" s="33"/>
      <c r="L6" s="33"/>
      <c r="M6" s="33"/>
      <c r="N6" s="33"/>
      <c r="O6" s="33"/>
      <c r="P6" s="18">
        <f>SUM(D6:O6)</f>
        <v>0</v>
      </c>
      <c r="Q6" s="42"/>
    </row>
    <row r="7" spans="1:19">
      <c r="B7" s="32" t="s">
        <v>44</v>
      </c>
      <c r="C7" s="42" t="str">
        <f t="shared" si="0"/>
        <v>04002</v>
      </c>
      <c r="D7" s="17">
        <f>'Div 9 adv'!E11</f>
        <v>0</v>
      </c>
      <c r="E7" s="17">
        <f>'Div 9 adv'!F11</f>
        <v>0</v>
      </c>
      <c r="F7" s="17">
        <f>'Div 9 adv'!G11</f>
        <v>0</v>
      </c>
      <c r="G7" s="17">
        <f>'Div 9 adv'!H11</f>
        <v>0</v>
      </c>
      <c r="H7" s="17">
        <f>'Div 9 adv'!I11</f>
        <v>0</v>
      </c>
      <c r="I7" s="17">
        <f>'Div 9 adv'!J11</f>
        <v>0</v>
      </c>
      <c r="J7" s="33"/>
      <c r="K7" s="33"/>
      <c r="L7" s="33"/>
      <c r="M7" s="33"/>
      <c r="N7" s="33"/>
      <c r="O7" s="33"/>
      <c r="P7" s="18">
        <f t="shared" ref="P7:P15" si="1">SUM(D7:O7)</f>
        <v>0</v>
      </c>
      <c r="Q7" s="42"/>
    </row>
    <row r="8" spans="1:19">
      <c r="B8" s="32" t="s">
        <v>339</v>
      </c>
      <c r="C8" s="42" t="str">
        <f t="shared" si="0"/>
        <v>04018</v>
      </c>
      <c r="D8" s="17">
        <f>'Div 9 adv'!E12</f>
        <v>0</v>
      </c>
      <c r="E8" s="17">
        <f>'Div 9 adv'!F12</f>
        <v>150</v>
      </c>
      <c r="F8" s="17">
        <f>'Div 9 adv'!G12</f>
        <v>0</v>
      </c>
      <c r="G8" s="17">
        <f>'Div 9 adv'!H12</f>
        <v>0</v>
      </c>
      <c r="H8" s="17">
        <f>'Div 9 adv'!I12</f>
        <v>0</v>
      </c>
      <c r="I8" s="17">
        <f>'Div 9 adv'!J12</f>
        <v>89.04</v>
      </c>
      <c r="J8" s="33">
        <f>'[1]Div 9 forecast'!L$364</f>
        <v>29.492943601348475</v>
      </c>
      <c r="K8" s="33">
        <f>'[1]Div 9 forecast'!M$364</f>
        <v>43.40147091874298</v>
      </c>
      <c r="L8" s="33">
        <f>'[1]Div 9 forecast'!N$364</f>
        <v>45.653938407408845</v>
      </c>
      <c r="M8" s="33">
        <f>'[1]Div 9 forecast'!O$364</f>
        <v>29.974673066997333</v>
      </c>
      <c r="N8" s="33">
        <f>'[1]Div 9 forecast'!P$364</f>
        <v>58.567810346030157</v>
      </c>
      <c r="O8" s="33">
        <f>'[1]Div 9 forecast'!Q$364</f>
        <v>22.162272450110436</v>
      </c>
      <c r="P8" s="18">
        <f t="shared" si="1"/>
        <v>468.29310879063826</v>
      </c>
      <c r="Q8" s="42"/>
    </row>
    <row r="9" spans="1:19">
      <c r="B9" s="32" t="s">
        <v>340</v>
      </c>
      <c r="C9" s="42" t="str">
        <f t="shared" si="0"/>
        <v>04018</v>
      </c>
      <c r="D9" s="17">
        <f>'Div 9 adv'!E13</f>
        <v>0</v>
      </c>
      <c r="E9" s="17">
        <f>'Div 9 adv'!F13</f>
        <v>376.9</v>
      </c>
      <c r="F9" s="17">
        <f>'Div 9 adv'!G13</f>
        <v>0</v>
      </c>
      <c r="G9" s="17">
        <f>'Div 9 adv'!H13</f>
        <v>0</v>
      </c>
      <c r="H9" s="17">
        <f>'Div 9 adv'!I13</f>
        <v>0</v>
      </c>
      <c r="I9" s="17">
        <f>'Div 9 adv'!J13</f>
        <v>0</v>
      </c>
      <c r="J9" s="33">
        <f>'[1]Div 9 forecast'!L$360</f>
        <v>46.502219056845036</v>
      </c>
      <c r="K9" s="33">
        <f>'[1]Div 9 forecast'!M$360</f>
        <v>68.4321217757456</v>
      </c>
      <c r="L9" s="33">
        <f>'[1]Div 9 forecast'!N$360</f>
        <v>71.983640335309531</v>
      </c>
      <c r="M9" s="33">
        <f>'[1]Div 9 forecast'!O$360</f>
        <v>47.261773255318325</v>
      </c>
      <c r="N9" s="33">
        <f>'[1]Div 9 forecast'!P$360</f>
        <v>92.345246483512227</v>
      </c>
      <c r="O9" s="33">
        <f>'[1]Div 9 forecast'!Q$360</f>
        <v>34.943777135402534</v>
      </c>
      <c r="P9" s="18">
        <f t="shared" si="1"/>
        <v>738.36877804213327</v>
      </c>
      <c r="Q9" s="42"/>
    </row>
    <row r="10" spans="1:19">
      <c r="B10" s="32" t="s">
        <v>101</v>
      </c>
      <c r="C10" s="42" t="str">
        <f t="shared" si="0"/>
        <v>04018</v>
      </c>
      <c r="D10" s="17">
        <f>'Div 9 adv'!E14</f>
        <v>2.98</v>
      </c>
      <c r="E10" s="17">
        <f>'Div 9 adv'!F14</f>
        <v>0</v>
      </c>
      <c r="F10" s="17">
        <f>'Div 9 adv'!G14</f>
        <v>0</v>
      </c>
      <c r="G10" s="17">
        <f>'Div 9 adv'!H14</f>
        <v>0</v>
      </c>
      <c r="H10" s="17">
        <f>'Div 9 adv'!I14</f>
        <v>0</v>
      </c>
      <c r="I10" s="17">
        <f>'Div 9 adv'!J14</f>
        <v>0</v>
      </c>
      <c r="J10" s="33"/>
      <c r="K10" s="33"/>
      <c r="L10" s="33"/>
      <c r="M10" s="33"/>
      <c r="N10" s="33"/>
      <c r="O10" s="33"/>
      <c r="P10" s="18">
        <f t="shared" si="1"/>
        <v>2.98</v>
      </c>
      <c r="Q10" s="42"/>
    </row>
    <row r="11" spans="1:19">
      <c r="B11" s="32" t="s">
        <v>102</v>
      </c>
      <c r="C11" s="42" t="str">
        <f t="shared" si="0"/>
        <v>04018</v>
      </c>
      <c r="D11" s="17">
        <f>'Div 9 adv'!E15</f>
        <v>0</v>
      </c>
      <c r="E11" s="17">
        <f>'Div 9 adv'!F15</f>
        <v>0</v>
      </c>
      <c r="F11" s="17">
        <f>'Div 9 adv'!G15</f>
        <v>0</v>
      </c>
      <c r="G11" s="17">
        <f>'Div 9 adv'!H15</f>
        <v>0</v>
      </c>
      <c r="H11" s="17">
        <f>'Div 9 adv'!I15</f>
        <v>0</v>
      </c>
      <c r="I11" s="17">
        <f>'Div 9 adv'!J15</f>
        <v>0</v>
      </c>
      <c r="J11" s="33"/>
      <c r="K11" s="33"/>
      <c r="L11" s="33"/>
      <c r="M11" s="33"/>
      <c r="N11" s="33"/>
      <c r="O11" s="33"/>
      <c r="P11" s="18">
        <f t="shared" si="1"/>
        <v>0</v>
      </c>
      <c r="Q11" s="42"/>
    </row>
    <row r="12" spans="1:19">
      <c r="B12" s="32" t="s">
        <v>103</v>
      </c>
      <c r="C12" s="42" t="str">
        <f t="shared" si="0"/>
        <v>04018</v>
      </c>
      <c r="D12" s="17">
        <f>'Div 9 adv'!E16</f>
        <v>0</v>
      </c>
      <c r="E12" s="17">
        <f>'Div 9 adv'!F16</f>
        <v>0</v>
      </c>
      <c r="F12" s="17">
        <f>'Div 9 adv'!G16</f>
        <v>0</v>
      </c>
      <c r="G12" s="17">
        <f>'Div 9 adv'!H16</f>
        <v>0</v>
      </c>
      <c r="H12" s="17">
        <f>'Div 9 adv'!I16</f>
        <v>0</v>
      </c>
      <c r="I12" s="17">
        <f>'Div 9 adv'!J16</f>
        <v>0</v>
      </c>
      <c r="J12" s="33"/>
      <c r="K12" s="33"/>
      <c r="L12" s="33"/>
      <c r="M12" s="33"/>
      <c r="N12" s="33"/>
      <c r="O12" s="33"/>
      <c r="P12" s="18">
        <f t="shared" si="1"/>
        <v>0</v>
      </c>
      <c r="Q12" s="42"/>
    </row>
    <row r="13" spans="1:19">
      <c r="B13" s="32" t="s">
        <v>337</v>
      </c>
      <c r="C13" s="42" t="str">
        <f t="shared" si="0"/>
        <v>04018</v>
      </c>
      <c r="D13" s="17">
        <f>'Div 9 adv'!E20</f>
        <v>1084</v>
      </c>
      <c r="E13" s="17">
        <f>'Div 9 adv'!F20</f>
        <v>0</v>
      </c>
      <c r="F13" s="17">
        <f>'Div 9 adv'!G20</f>
        <v>0</v>
      </c>
      <c r="G13" s="17">
        <f>'Div 9 adv'!H20</f>
        <v>179.57</v>
      </c>
      <c r="H13" s="17">
        <f>'Div 9 adv'!I20</f>
        <v>803</v>
      </c>
      <c r="I13" s="17">
        <f>'Div 9 adv'!J20</f>
        <v>276.33999999999997</v>
      </c>
      <c r="J13" s="33">
        <f>'[1]Div 9 forecast'!L$367</f>
        <v>289.0700823838493</v>
      </c>
      <c r="K13" s="33">
        <f>'[1]Div 9 forecast'!M$367</f>
        <v>425.39215290425074</v>
      </c>
      <c r="L13" s="33">
        <f>'[1]Div 9 forecast'!N$367</f>
        <v>447.46933079862043</v>
      </c>
      <c r="M13" s="33">
        <f>'[1]Div 9 forecast'!O$367</f>
        <v>293.79167200216995</v>
      </c>
      <c r="N13" s="33">
        <f>'[1]Div 9 forecast'!P$367</f>
        <v>574.0424553958228</v>
      </c>
      <c r="O13" s="33">
        <f>'[1]Div 9 forecast'!Q$367</f>
        <v>217.21975295384971</v>
      </c>
      <c r="P13" s="18">
        <f t="shared" si="1"/>
        <v>4589.8954464385624</v>
      </c>
      <c r="Q13" s="42"/>
    </row>
    <row r="14" spans="1:19">
      <c r="B14" s="32" t="s">
        <v>338</v>
      </c>
      <c r="C14" s="42" t="str">
        <f t="shared" si="0"/>
        <v>04018</v>
      </c>
      <c r="D14" s="17">
        <f>'Div 9 adv'!E21</f>
        <v>-891.22</v>
      </c>
      <c r="E14" s="17">
        <f>'Div 9 adv'!F21</f>
        <v>0</v>
      </c>
      <c r="F14" s="17">
        <f>'Div 9 adv'!G21</f>
        <v>0</v>
      </c>
      <c r="G14" s="17">
        <f>'Div 9 adv'!H21</f>
        <v>0</v>
      </c>
      <c r="H14" s="17">
        <f>'Div 9 adv'!I21</f>
        <v>0</v>
      </c>
      <c r="I14" s="17">
        <f>'Div 9 adv'!J21</f>
        <v>0</v>
      </c>
      <c r="J14" s="33">
        <f>'[1]Div 9 forecast'!L$368</f>
        <v>-109.95942602239704</v>
      </c>
      <c r="K14" s="33">
        <f>'[1]Div 9 forecast'!M$368</f>
        <v>-161.8150054894667</v>
      </c>
      <c r="L14" s="33">
        <f>'[1]Div 9 forecast'!N$368</f>
        <v>-170.21294757133077</v>
      </c>
      <c r="M14" s="33">
        <f>'[1]Div 9 forecast'!O$368</f>
        <v>-111.75547243461078</v>
      </c>
      <c r="N14" s="33">
        <f>'[1]Div 9 forecast'!P$368</f>
        <v>-218.36012356337432</v>
      </c>
      <c r="O14" s="33">
        <f>'[1]Div 9 forecast'!Q$368</f>
        <v>-82.628264947236545</v>
      </c>
      <c r="P14" s="18">
        <f t="shared" si="1"/>
        <v>-1745.9512400284161</v>
      </c>
      <c r="Q14" s="42"/>
      <c r="S14" s="37"/>
    </row>
    <row r="15" spans="1:19">
      <c r="B15" s="32" t="s">
        <v>341</v>
      </c>
      <c r="C15" s="42" t="str">
        <f t="shared" si="0"/>
        <v>04001</v>
      </c>
      <c r="D15" s="17">
        <f>'Div 9 adv'!E22</f>
        <v>95.4</v>
      </c>
      <c r="E15" s="17">
        <f>'Div 9 adv'!F22</f>
        <v>0</v>
      </c>
      <c r="F15" s="17">
        <f>'Div 9 adv'!G22</f>
        <v>0</v>
      </c>
      <c r="G15" s="17">
        <f>'Div 9 adv'!H22</f>
        <v>0</v>
      </c>
      <c r="H15" s="17">
        <f>'Div 9 adv'!I22</f>
        <v>0</v>
      </c>
      <c r="I15" s="17">
        <f>'Div 9 adv'!J22</f>
        <v>0</v>
      </c>
      <c r="J15" s="33">
        <f>'[1]Div 9 forecast'!L$361</f>
        <v>11.770527190297209</v>
      </c>
      <c r="K15" s="33">
        <f>'[1]Div 9 forecast'!M$361</f>
        <v>17.321370170883871</v>
      </c>
      <c r="L15" s="33">
        <f>'[1]Div 9 forecast'!N$361</f>
        <v>18.220321804161664</v>
      </c>
      <c r="M15" s="33">
        <f>'[1]Div 9 forecast'!O$361</f>
        <v>11.962783678846828</v>
      </c>
      <c r="N15" s="33">
        <f>'[1]Div 9 forecast'!P$361</f>
        <v>23.374201418219869</v>
      </c>
      <c r="O15" s="33">
        <f>'[1]Div 9 forecast'!Q$361</f>
        <v>8.8448828302398574</v>
      </c>
      <c r="P15" s="18">
        <f t="shared" si="1"/>
        <v>186.8940870926493</v>
      </c>
      <c r="Q15" s="42"/>
    </row>
    <row r="16" spans="1:19">
      <c r="B16" s="78" t="s">
        <v>37</v>
      </c>
      <c r="C16" s="15"/>
      <c r="D16" s="29">
        <f>SUM(D5:D15)</f>
        <v>291.15999999999997</v>
      </c>
      <c r="E16" s="29">
        <f t="shared" ref="E16:O16" si="2">SUM(E5:E15)</f>
        <v>832.74</v>
      </c>
      <c r="F16" s="29">
        <f t="shared" si="2"/>
        <v>0</v>
      </c>
      <c r="G16" s="29">
        <f t="shared" si="2"/>
        <v>179.57</v>
      </c>
      <c r="H16" s="29">
        <f t="shared" si="2"/>
        <v>831</v>
      </c>
      <c r="I16" s="29">
        <f t="shared" si="2"/>
        <v>365.38</v>
      </c>
      <c r="J16" s="29">
        <f t="shared" si="2"/>
        <v>308.0657885286937</v>
      </c>
      <c r="K16" s="29">
        <f t="shared" si="2"/>
        <v>453.34601193474629</v>
      </c>
      <c r="L16" s="29">
        <f t="shared" si="2"/>
        <v>476.87395076684601</v>
      </c>
      <c r="M16" s="29">
        <f t="shared" si="2"/>
        <v>313.09764868136551</v>
      </c>
      <c r="N16" s="29">
        <f t="shared" si="2"/>
        <v>611.7645942883712</v>
      </c>
      <c r="O16" s="29">
        <f t="shared" si="2"/>
        <v>231.49394750881538</v>
      </c>
      <c r="P16" s="30">
        <f>SUM(D16:O16)</f>
        <v>4894.4919417088386</v>
      </c>
      <c r="Q16" s="42"/>
    </row>
    <row r="17" spans="2:17">
      <c r="B17" s="32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Q17" s="42"/>
    </row>
    <row r="18" spans="2:17">
      <c r="B18" s="32" t="s">
        <v>104</v>
      </c>
      <c r="C18" s="42" t="str">
        <f t="shared" ref="C18:C37" si="3">RIGHT(B18,5)</f>
        <v>04021</v>
      </c>
      <c r="D18" s="17">
        <f>'Div 9 adv'!E17</f>
        <v>0</v>
      </c>
      <c r="E18" s="17">
        <f>'Div 9 adv'!F17</f>
        <v>0</v>
      </c>
      <c r="F18" s="17">
        <f>'Div 9 adv'!G17</f>
        <v>8.76</v>
      </c>
      <c r="G18" s="17">
        <f>'Div 9 adv'!H17</f>
        <v>0</v>
      </c>
      <c r="H18" s="17">
        <f>'Div 9 adv'!I17</f>
        <v>0</v>
      </c>
      <c r="I18" s="17">
        <f>'Div 9 adv'!J17</f>
        <v>0</v>
      </c>
      <c r="J18" s="33">
        <f>'[1]Div 9 forecast'!L$369</f>
        <v>1.0808157042662843</v>
      </c>
      <c r="K18" s="33">
        <f>'[1]Div 9 forecast'!M$369</f>
        <v>1.5905157515402797</v>
      </c>
      <c r="L18" s="33">
        <f>'[1]Div 9 forecast'!N$369</f>
        <v>1.6730609958538378</v>
      </c>
      <c r="M18" s="33">
        <f>'[1]Div 9 forecast'!O$369</f>
        <v>1.0984694447242995</v>
      </c>
      <c r="N18" s="33">
        <f>'[1]Div 9 forecast'!P$369</f>
        <v>2.1463103189057233</v>
      </c>
      <c r="O18" s="33">
        <f>'[1]Div 9 forecast'!Q$369</f>
        <v>0.81217163095284217</v>
      </c>
      <c r="P18" s="18">
        <f t="shared" ref="P18:P38" si="4">SUM(D18:O18)</f>
        <v>17.16134384624327</v>
      </c>
      <c r="Q18" s="42"/>
    </row>
    <row r="19" spans="2:17">
      <c r="B19" s="32" t="s">
        <v>105</v>
      </c>
      <c r="C19" s="42" t="str">
        <f t="shared" si="3"/>
        <v>04021</v>
      </c>
      <c r="D19" s="17">
        <f>'Div 9 adv'!E18</f>
        <v>0</v>
      </c>
      <c r="E19" s="17">
        <f>'Div 9 adv'!F18</f>
        <v>0</v>
      </c>
      <c r="F19" s="17">
        <f>'Div 9 adv'!G18</f>
        <v>0</v>
      </c>
      <c r="G19" s="17">
        <f>'Div 9 adv'!H18</f>
        <v>0</v>
      </c>
      <c r="H19" s="17">
        <f>'Div 9 adv'!I18</f>
        <v>0</v>
      </c>
      <c r="I19" s="17">
        <f>'Div 9 adv'!J18</f>
        <v>0</v>
      </c>
      <c r="J19" s="33"/>
      <c r="K19" s="33"/>
      <c r="L19" s="33"/>
      <c r="M19" s="33"/>
      <c r="N19" s="33"/>
      <c r="O19" s="33"/>
      <c r="P19" s="18">
        <f t="shared" si="4"/>
        <v>0</v>
      </c>
      <c r="Q19" s="42"/>
    </row>
    <row r="20" spans="2:17">
      <c r="B20" s="32" t="s">
        <v>106</v>
      </c>
      <c r="C20" s="42" t="str">
        <f t="shared" si="3"/>
        <v>04021</v>
      </c>
      <c r="D20" s="17">
        <f>'Div 9 adv'!E19</f>
        <v>366.64</v>
      </c>
      <c r="E20" s="17">
        <f>'Div 9 adv'!F19</f>
        <v>0</v>
      </c>
      <c r="F20" s="17">
        <f>'Div 9 adv'!G19</f>
        <v>285.66000000000003</v>
      </c>
      <c r="G20" s="17">
        <f>'Div 9 adv'!H19</f>
        <v>212.49</v>
      </c>
      <c r="H20" s="17">
        <f>'Div 9 adv'!I19</f>
        <v>473.12</v>
      </c>
      <c r="I20" s="17">
        <f>'Div 9 adv'!J19</f>
        <v>502.59</v>
      </c>
      <c r="J20" s="33">
        <f>'[1]Div 9 forecast'!L$359</f>
        <v>227.08234060526212</v>
      </c>
      <c r="K20" s="33">
        <f>'[1]Div 9 forecast'!M$359</f>
        <v>334.17171697601424</v>
      </c>
      <c r="L20" s="33">
        <f>'[1]Div 9 forecast'!N$359</f>
        <v>351.51469895764706</v>
      </c>
      <c r="M20" s="33">
        <f>'[1]Div 9 forecast'!O$359</f>
        <v>230.79143984190333</v>
      </c>
      <c r="N20" s="33">
        <f>'[1]Div 9 forecast'!P$359</f>
        <v>450.94567830433601</v>
      </c>
      <c r="O20" s="33">
        <f>'[1]Div 9 forecast'!Q$359</f>
        <v>170.63948479094816</v>
      </c>
      <c r="P20" s="18">
        <f t="shared" si="4"/>
        <v>3605.6453594761106</v>
      </c>
      <c r="Q20" s="42"/>
    </row>
    <row r="21" spans="2:17">
      <c r="B21" s="32" t="s">
        <v>107</v>
      </c>
      <c r="C21" s="42" t="str">
        <f t="shared" si="3"/>
        <v>04040</v>
      </c>
      <c r="D21" s="17">
        <f>'Div 9 adv'!E23</f>
        <v>0</v>
      </c>
      <c r="E21" s="17">
        <f>'Div 9 adv'!F23</f>
        <v>0</v>
      </c>
      <c r="F21" s="17">
        <f>'Div 9 adv'!G23</f>
        <v>745.94</v>
      </c>
      <c r="G21" s="17">
        <f>'Div 9 adv'!H23</f>
        <v>0</v>
      </c>
      <c r="H21" s="17">
        <f>'Div 9 adv'!I23</f>
        <v>0</v>
      </c>
      <c r="I21" s="17">
        <f>'Div 9 adv'!J23</f>
        <v>0</v>
      </c>
      <c r="J21" s="33">
        <f>'[1]Div 9 forecast'!L$376</f>
        <v>92.034665118766242</v>
      </c>
      <c r="K21" s="33">
        <f>'[1]Div 9 forecast'!M$376</f>
        <v>135.43713695250645</v>
      </c>
      <c r="L21" s="33">
        <f>'[1]Div 9 forecast'!N$376</f>
        <v>142.4661095031064</v>
      </c>
      <c r="M21" s="33">
        <f>'[1]Div 9 forecast'!O$376</f>
        <v>93.537933515712808</v>
      </c>
      <c r="N21" s="33">
        <f>'[1]Div 9 forecast'!P$376</f>
        <v>182.76469398225291</v>
      </c>
      <c r="O21" s="33">
        <f>'[1]Div 9 forecast'!Q$376</f>
        <v>69.15882493070356</v>
      </c>
      <c r="P21" s="18">
        <f t="shared" si="4"/>
        <v>1461.3393640030486</v>
      </c>
      <c r="Q21" s="42"/>
    </row>
    <row r="22" spans="2:17">
      <c r="B22" s="32" t="s">
        <v>128</v>
      </c>
      <c r="C22" s="42" t="str">
        <f t="shared" si="3"/>
        <v>04021</v>
      </c>
      <c r="D22" s="17">
        <f>'Div 9 adv'!E24</f>
        <v>0</v>
      </c>
      <c r="E22" s="17">
        <f>'Div 9 adv'!F24</f>
        <v>0</v>
      </c>
      <c r="F22" s="17">
        <f>'Div 9 adv'!G24</f>
        <v>1060</v>
      </c>
      <c r="G22" s="17">
        <f>'Div 9 adv'!H24</f>
        <v>0</v>
      </c>
      <c r="H22" s="17">
        <f>'Div 9 adv'!I24</f>
        <v>0</v>
      </c>
      <c r="I22" s="17">
        <f>'Div 9 adv'!J24</f>
        <v>0</v>
      </c>
      <c r="J22" s="33">
        <f>'[1]Div 9 forecast'!L$366</f>
        <v>130.78363544774675</v>
      </c>
      <c r="K22" s="33">
        <f>'[1]Div 9 forecast'!M$366</f>
        <v>192.45966856537632</v>
      </c>
      <c r="L22" s="33">
        <f>'[1]Div 9 forecast'!N$366</f>
        <v>202.44802004624069</v>
      </c>
      <c r="M22" s="33">
        <f>'[1]Div 9 forecast'!O$366</f>
        <v>132.91981865385361</v>
      </c>
      <c r="N22" s="33">
        <f>'[1]Div 9 forecast'!P$366</f>
        <v>259.71334909133185</v>
      </c>
      <c r="O22" s="33">
        <f>'[1]Div 9 forecast'!Q$366</f>
        <v>98.276475891553972</v>
      </c>
      <c r="P22" s="18">
        <f t="shared" si="4"/>
        <v>2076.6009676961035</v>
      </c>
      <c r="Q22" s="42"/>
    </row>
    <row r="23" spans="2:17">
      <c r="B23" s="32" t="s">
        <v>123</v>
      </c>
      <c r="C23" s="42" t="str">
        <f t="shared" si="3"/>
        <v>04022</v>
      </c>
      <c r="D23" s="17">
        <f>'Div 9 adv'!E25</f>
        <v>0</v>
      </c>
      <c r="E23" s="17">
        <f>'Div 9 adv'!F25</f>
        <v>0</v>
      </c>
      <c r="F23" s="17">
        <f>'Div 9 adv'!G25</f>
        <v>0</v>
      </c>
      <c r="G23" s="17">
        <f>'Div 9 adv'!H25</f>
        <v>0</v>
      </c>
      <c r="H23" s="17">
        <f>'Div 9 adv'!I25</f>
        <v>0</v>
      </c>
      <c r="I23" s="17">
        <f>'Div 9 adv'!J25</f>
        <v>0</v>
      </c>
      <c r="J23" s="33"/>
      <c r="K23" s="33"/>
      <c r="L23" s="33"/>
      <c r="M23" s="33"/>
      <c r="N23" s="33"/>
      <c r="O23" s="33"/>
      <c r="P23" s="18">
        <f t="shared" si="4"/>
        <v>0</v>
      </c>
      <c r="Q23" s="42"/>
    </row>
    <row r="24" spans="2:17">
      <c r="B24" s="32" t="s">
        <v>108</v>
      </c>
      <c r="C24" s="42" t="str">
        <f t="shared" si="3"/>
        <v>04040</v>
      </c>
      <c r="D24" s="17">
        <f>'Div 9 adv'!E26</f>
        <v>0</v>
      </c>
      <c r="E24" s="17">
        <f>'Div 9 adv'!F26</f>
        <v>0</v>
      </c>
      <c r="F24" s="17">
        <f>'Div 9 adv'!G26</f>
        <v>0</v>
      </c>
      <c r="G24" s="17">
        <f>'Div 9 adv'!H26</f>
        <v>0</v>
      </c>
      <c r="H24" s="17">
        <f>'Div 9 adv'!I26</f>
        <v>0</v>
      </c>
      <c r="I24" s="17">
        <f>'Div 9 adv'!J26</f>
        <v>0</v>
      </c>
      <c r="J24" s="33"/>
      <c r="K24" s="33"/>
      <c r="L24" s="33"/>
      <c r="M24" s="33"/>
      <c r="N24" s="33"/>
      <c r="O24" s="33"/>
      <c r="P24" s="18">
        <f t="shared" si="4"/>
        <v>0</v>
      </c>
      <c r="Q24" s="42"/>
    </row>
    <row r="25" spans="2:17">
      <c r="B25" s="32" t="s">
        <v>109</v>
      </c>
      <c r="C25" s="42" t="str">
        <f t="shared" si="3"/>
        <v>04040</v>
      </c>
      <c r="D25" s="17">
        <f>'Div 9 adv'!E27</f>
        <v>0</v>
      </c>
      <c r="E25" s="17">
        <f>'Div 9 adv'!F27</f>
        <v>0</v>
      </c>
      <c r="F25" s="17">
        <f>'Div 9 adv'!G27</f>
        <v>0</v>
      </c>
      <c r="G25" s="17">
        <f>'Div 9 adv'!H27</f>
        <v>84.49</v>
      </c>
      <c r="H25" s="17">
        <f>'Div 9 adv'!I27</f>
        <v>0</v>
      </c>
      <c r="I25" s="17">
        <f>'Div 9 adv'!J27</f>
        <v>0</v>
      </c>
      <c r="J25" s="33">
        <f>'[1]Div 9 forecast'!L$374</f>
        <v>10.42444279149068</v>
      </c>
      <c r="K25" s="33">
        <f>'[1]Div 9 forecast'!M$374</f>
        <v>15.340488110460985</v>
      </c>
      <c r="L25" s="33">
        <f>'[1]Div 9 forecast'!N$374</f>
        <v>16.136635107270635</v>
      </c>
      <c r="M25" s="33">
        <f>'[1]Div 9 forecast'!O$374</f>
        <v>10.594712715154802</v>
      </c>
      <c r="N25" s="33">
        <f>'[1]Div 9 forecast'!P$374</f>
        <v>20.701114023327005</v>
      </c>
      <c r="O25" s="33">
        <f>'[1]Div 9 forecast'!Q$374</f>
        <v>7.8333768378088617</v>
      </c>
      <c r="P25" s="18">
        <f t="shared" si="4"/>
        <v>165.52076958551294</v>
      </c>
      <c r="Q25" s="42"/>
    </row>
    <row r="26" spans="2:17">
      <c r="B26" s="32" t="s">
        <v>110</v>
      </c>
      <c r="C26" s="42" t="str">
        <f t="shared" si="3"/>
        <v>04040</v>
      </c>
      <c r="D26" s="17">
        <f>'Div 9 adv'!E28</f>
        <v>0</v>
      </c>
      <c r="E26" s="17">
        <f>'Div 9 adv'!F28</f>
        <v>1458.38</v>
      </c>
      <c r="F26" s="17">
        <f>'Div 9 adv'!G28</f>
        <v>2312.8200000000002</v>
      </c>
      <c r="G26" s="17">
        <f>'Div 9 adv'!H28</f>
        <v>106</v>
      </c>
      <c r="H26" s="17">
        <f>'Div 9 adv'!I28</f>
        <v>4881.62</v>
      </c>
      <c r="I26" s="17">
        <f>'Div 9 adv'!J28</f>
        <v>0</v>
      </c>
      <c r="J26" s="33">
        <f>'[1]Div 9 forecast'!L$375</f>
        <v>1080.6701149362575</v>
      </c>
      <c r="K26" s="33">
        <f>'[1]Div 9 forecast'!M$375</f>
        <v>1590.3015039847069</v>
      </c>
      <c r="L26" s="33">
        <f>'[1]Div 9 forecast'!N$375</f>
        <v>1672.8356291900129</v>
      </c>
      <c r="M26" s="33">
        <f>'[1]Div 9 forecast'!O$375</f>
        <v>1098.3214773790057</v>
      </c>
      <c r="N26" s="33">
        <f>'[1]Div 9 forecast'!P$375</f>
        <v>2146.0212040454139</v>
      </c>
      <c r="O26" s="33">
        <f>'[1]Div 9 forecast'!Q$375</f>
        <v>812.06222883817043</v>
      </c>
      <c r="P26" s="18">
        <f t="shared" si="4"/>
        <v>17159.032158373568</v>
      </c>
      <c r="Q26" s="42"/>
    </row>
    <row r="27" spans="2:17">
      <c r="B27" s="32" t="s">
        <v>127</v>
      </c>
      <c r="C27" s="42" t="str">
        <f t="shared" si="3"/>
        <v>04041</v>
      </c>
      <c r="D27" s="17">
        <f>'Div 9 adv'!E29</f>
        <v>0</v>
      </c>
      <c r="E27" s="17">
        <f>'Div 9 adv'!F29</f>
        <v>0</v>
      </c>
      <c r="F27" s="17">
        <f>'Div 9 adv'!G29</f>
        <v>0</v>
      </c>
      <c r="G27" s="17">
        <f>'Div 9 adv'!H29</f>
        <v>0</v>
      </c>
      <c r="H27" s="17">
        <f>'Div 9 adv'!I29</f>
        <v>0</v>
      </c>
      <c r="I27" s="17">
        <f>'Div 9 adv'!J29</f>
        <v>0</v>
      </c>
      <c r="J27" s="33">
        <f>'[1]Div 9 forecast'!L$382</f>
        <v>1530.0315820637811</v>
      </c>
      <c r="K27" s="33">
        <f>'[1]Div 9 forecast'!M$382</f>
        <v>2251.5765842600845</v>
      </c>
      <c r="L27" s="33">
        <f>'[1]Div 9 forecast'!N$382</f>
        <v>2368.4298370860615</v>
      </c>
      <c r="M27" s="33">
        <f>'[1]Div 9 forecast'!O$382</f>
        <v>1555.0226886286666</v>
      </c>
      <c r="N27" s="33">
        <f>'[1]Div 9 forecast'!P$382</f>
        <v>3038.3742203898169</v>
      </c>
      <c r="O27" s="33">
        <f>'[1]Div 9 forecast'!Q$382</f>
        <v>1149.7318557724648</v>
      </c>
      <c r="P27" s="18">
        <f t="shared" si="4"/>
        <v>11893.166768200876</v>
      </c>
      <c r="Q27" s="42"/>
    </row>
    <row r="28" spans="2:17">
      <c r="B28" s="32" t="s">
        <v>125</v>
      </c>
      <c r="C28" s="42" t="str">
        <f t="shared" si="3"/>
        <v>04044</v>
      </c>
      <c r="D28" s="17">
        <f>'Div 9 adv'!E30</f>
        <v>2074</v>
      </c>
      <c r="E28" s="17">
        <f>'Div 9 adv'!F30</f>
        <v>1102.75</v>
      </c>
      <c r="F28" s="17">
        <f>'Div 9 adv'!G30</f>
        <v>3055</v>
      </c>
      <c r="G28" s="17">
        <f>'Div 9 adv'!H30</f>
        <v>3656.61</v>
      </c>
      <c r="H28" s="17">
        <f>'Div 9 adv'!I30</f>
        <v>2134.4</v>
      </c>
      <c r="I28" s="17">
        <f>'Div 9 adv'!J30</f>
        <v>2224.5100000000002</v>
      </c>
      <c r="J28" s="33">
        <f>'[1]Div 9 forecast'!L$381</f>
        <v>1757.8394017034138</v>
      </c>
      <c r="K28" s="33">
        <f>'[1]Div 9 forecast'!M$381</f>
        <v>2586.8159076994616</v>
      </c>
      <c r="L28" s="33">
        <f>'[1]Div 9 forecast'!N$381</f>
        <v>2721.0675495888713</v>
      </c>
      <c r="M28" s="33">
        <f>'[1]Div 9 forecast'!O$381</f>
        <v>1786.551457275933</v>
      </c>
      <c r="N28" s="33">
        <f>'[1]Div 9 forecast'!P$381</f>
        <v>3490.7605727438295</v>
      </c>
      <c r="O28" s="33">
        <f>'[1]Div 9 forecast'!Q$381</f>
        <v>1320.9164968636417</v>
      </c>
      <c r="P28" s="18">
        <f t="shared" si="4"/>
        <v>27911.221385875153</v>
      </c>
      <c r="Q28" s="42"/>
    </row>
    <row r="29" spans="2:17">
      <c r="B29" s="32" t="s">
        <v>305</v>
      </c>
      <c r="C29" s="42" t="str">
        <f t="shared" si="3"/>
        <v>04044</v>
      </c>
      <c r="D29" s="17">
        <f>'Div 9 adv'!E31</f>
        <v>0</v>
      </c>
      <c r="E29" s="17">
        <f>'Div 9 adv'!F31</f>
        <v>408.39</v>
      </c>
      <c r="F29" s="17">
        <f>'Div 9 adv'!G31</f>
        <v>0</v>
      </c>
      <c r="G29" s="17">
        <f>'Div 9 adv'!H31</f>
        <v>0</v>
      </c>
      <c r="H29" s="17">
        <f>'Div 9 adv'!I31</f>
        <v>0</v>
      </c>
      <c r="I29" s="17">
        <f>'Div 9 adv'!J31</f>
        <v>0</v>
      </c>
      <c r="J29" s="33">
        <f>'[1]Div 9 forecast'!L$379</f>
        <v>50.387480075948382</v>
      </c>
      <c r="K29" s="33">
        <f>'[1]Div 9 forecast'!M$379</f>
        <v>74.149626457937771</v>
      </c>
      <c r="L29" s="33">
        <f>'[1]Div 9 forecast'!N$379</f>
        <v>77.997874440268134</v>
      </c>
      <c r="M29" s="33">
        <f>'[1]Div 9 forecast'!O$379</f>
        <v>51.210495037780447</v>
      </c>
      <c r="N29" s="33">
        <f>'[1]Div 9 forecast'!P$379</f>
        <v>100.06069305227264</v>
      </c>
      <c r="O29" s="33">
        <f>'[1]Div 9 forecast'!Q$379</f>
        <v>37.863330178633703</v>
      </c>
      <c r="P29" s="18">
        <f t="shared" si="4"/>
        <v>800.05949924284096</v>
      </c>
      <c r="Q29" s="42"/>
    </row>
    <row r="30" spans="2:17">
      <c r="B30" s="32" t="s">
        <v>111</v>
      </c>
      <c r="C30" s="42" t="str">
        <f t="shared" si="3"/>
        <v>04044</v>
      </c>
      <c r="D30" s="17">
        <f>'Div 9 adv'!E32</f>
        <v>3358</v>
      </c>
      <c r="E30" s="17">
        <f>'Div 9 adv'!F32</f>
        <v>1976.12</v>
      </c>
      <c r="F30" s="17">
        <f>'Div 9 adv'!G32</f>
        <v>3924</v>
      </c>
      <c r="G30" s="17">
        <f>'Div 9 adv'!H32</f>
        <v>1500</v>
      </c>
      <c r="H30" s="17">
        <f>'Div 9 adv'!I32</f>
        <v>972.11</v>
      </c>
      <c r="I30" s="17">
        <f>'Div 9 adv'!J32</f>
        <v>670.66</v>
      </c>
      <c r="J30" s="33"/>
      <c r="K30" s="33"/>
      <c r="L30" s="33"/>
      <c r="M30" s="33"/>
      <c r="N30" s="33"/>
      <c r="O30" s="33"/>
      <c r="P30" s="18">
        <f t="shared" si="4"/>
        <v>12400.89</v>
      </c>
      <c r="Q30" s="42"/>
    </row>
    <row r="31" spans="2:17">
      <c r="B31" s="32" t="s">
        <v>112</v>
      </c>
      <c r="C31" s="42" t="str">
        <f t="shared" si="3"/>
        <v>04046</v>
      </c>
      <c r="D31" s="17">
        <f>'Div 9 adv'!E34</f>
        <v>0</v>
      </c>
      <c r="E31" s="17">
        <f>'Div 9 adv'!F34</f>
        <v>0</v>
      </c>
      <c r="F31" s="17">
        <f>'Div 9 adv'!G34</f>
        <v>0</v>
      </c>
      <c r="G31" s="17">
        <f>'Div 9 adv'!H34</f>
        <v>0</v>
      </c>
      <c r="H31" s="17">
        <f>'Div 9 adv'!I34</f>
        <v>0</v>
      </c>
      <c r="I31" s="17">
        <f>'Div 9 adv'!J34</f>
        <v>0</v>
      </c>
      <c r="J31" s="33"/>
      <c r="K31" s="33"/>
      <c r="L31" s="33"/>
      <c r="M31" s="33"/>
      <c r="N31" s="33"/>
      <c r="O31" s="33"/>
      <c r="P31" s="18">
        <f t="shared" si="4"/>
        <v>0</v>
      </c>
      <c r="Q31" s="42"/>
    </row>
    <row r="32" spans="2:17">
      <c r="B32" s="32" t="s">
        <v>311</v>
      </c>
      <c r="C32" s="42" t="str">
        <f t="shared" si="3"/>
        <v>04040</v>
      </c>
      <c r="D32" s="17">
        <f>'Div 9 adv'!E35</f>
        <v>0</v>
      </c>
      <c r="E32" s="17">
        <f>'Div 9 adv'!F35</f>
        <v>0</v>
      </c>
      <c r="F32" s="17">
        <f>'Div 9 adv'!G35</f>
        <v>45</v>
      </c>
      <c r="G32" s="17">
        <f>'Div 9 adv'!H35</f>
        <v>0</v>
      </c>
      <c r="H32" s="17">
        <f>'Div 9 adv'!I35</f>
        <v>0</v>
      </c>
      <c r="I32" s="17">
        <f>'Div 9 adv'!J35</f>
        <v>0</v>
      </c>
      <c r="J32" s="33">
        <f>'[1]Div 9 forecast'!L$372</f>
        <v>5.5521354671213237</v>
      </c>
      <c r="K32" s="33">
        <f>'[1]Div 9 forecast'!M$372</f>
        <v>8.1704576277754093</v>
      </c>
      <c r="L32" s="33">
        <f>'[1]Div 9 forecast'!N$372</f>
        <v>8.5944914170573874</v>
      </c>
      <c r="M32" s="33">
        <f>'[1]Div 9 forecast'!O$372</f>
        <v>5.6428224900220876</v>
      </c>
      <c r="N32" s="33">
        <f>'[1]Div 9 forecast'!P$372</f>
        <v>11.025566706707483</v>
      </c>
      <c r="O32" s="33">
        <f>'[1]Div 9 forecast'!Q$372</f>
        <v>4.1721145425659705</v>
      </c>
      <c r="P32" s="18">
        <f t="shared" si="4"/>
        <v>88.157588251249649</v>
      </c>
      <c r="Q32" s="42"/>
    </row>
    <row r="33" spans="1:17">
      <c r="B33" s="32" t="s">
        <v>113</v>
      </c>
      <c r="C33" s="42" t="str">
        <f t="shared" si="3"/>
        <v>04046</v>
      </c>
      <c r="D33" s="17">
        <f>'Div 9 adv'!E36</f>
        <v>0</v>
      </c>
      <c r="E33" s="17">
        <f>'Div 9 adv'!F36</f>
        <v>0</v>
      </c>
      <c r="F33" s="17">
        <f>'Div 9 adv'!G36</f>
        <v>0</v>
      </c>
      <c r="G33" s="17">
        <f>'Div 9 adv'!H36</f>
        <v>0</v>
      </c>
      <c r="H33" s="17">
        <f>'Div 9 adv'!I36</f>
        <v>0</v>
      </c>
      <c r="I33" s="17">
        <f>'Div 9 adv'!J36</f>
        <v>0</v>
      </c>
      <c r="J33" s="33"/>
      <c r="K33" s="33"/>
      <c r="L33" s="33"/>
      <c r="M33" s="33"/>
      <c r="N33" s="33"/>
      <c r="O33" s="33"/>
      <c r="P33" s="18">
        <f t="shared" si="4"/>
        <v>0</v>
      </c>
      <c r="Q33" s="42"/>
    </row>
    <row r="34" spans="1:17">
      <c r="B34" s="32" t="s">
        <v>114</v>
      </c>
      <c r="C34" s="42" t="str">
        <f t="shared" si="3"/>
        <v>04046</v>
      </c>
      <c r="D34" s="17">
        <f>'Div 9 adv'!E37</f>
        <v>0</v>
      </c>
      <c r="E34" s="17">
        <f>'Div 9 adv'!F37</f>
        <v>0</v>
      </c>
      <c r="F34" s="17">
        <f>'Div 9 adv'!G37</f>
        <v>77.34</v>
      </c>
      <c r="G34" s="17">
        <f>'Div 9 adv'!H37</f>
        <v>0</v>
      </c>
      <c r="H34" s="17">
        <f>'Div 9 adv'!I37</f>
        <v>0</v>
      </c>
      <c r="I34" s="17">
        <f>'Div 9 adv'!J37</f>
        <v>47.81</v>
      </c>
      <c r="J34" s="33">
        <f>'[1]Div 9 forecast'!L$383</f>
        <v>15.441105638005192</v>
      </c>
      <c r="K34" s="33">
        <f>'[1]Div 9 forecast'!M$383</f>
        <v>22.722950491468723</v>
      </c>
      <c r="L34" s="33">
        <f>'[1]Div 9 forecast'!N$383</f>
        <v>23.902235574327374</v>
      </c>
      <c r="M34" s="33">
        <f>'[1]Div 9 forecast'!O$383</f>
        <v>15.693316325028093</v>
      </c>
      <c r="N34" s="33">
        <f>'[1]Div 9 forecast'!P$383</f>
        <v>30.663326074320921</v>
      </c>
      <c r="O34" s="33">
        <f>'[1]Div 9 forecast'!Q$383</f>
        <v>11.603114111158471</v>
      </c>
      <c r="P34" s="18">
        <f t="shared" si="4"/>
        <v>245.17604821430874</v>
      </c>
      <c r="Q34" s="42"/>
    </row>
    <row r="35" spans="1:17">
      <c r="B35" s="32" t="s">
        <v>115</v>
      </c>
      <c r="C35" s="42" t="str">
        <f t="shared" si="3"/>
        <v>04046</v>
      </c>
      <c r="D35" s="17">
        <f>'Div 9 adv'!E38</f>
        <v>11090.23</v>
      </c>
      <c r="E35" s="17">
        <f>'Div 9 adv'!F38</f>
        <v>13787.77</v>
      </c>
      <c r="F35" s="17">
        <f>'Div 9 adv'!G38</f>
        <v>1128.19</v>
      </c>
      <c r="G35" s="17">
        <f>'Div 9 adv'!H38</f>
        <v>5287.41</v>
      </c>
      <c r="H35" s="17">
        <f>'Div 9 adv'!I38</f>
        <v>4499.2700000000004</v>
      </c>
      <c r="I35" s="17">
        <f>'Div 9 adv'!J38</f>
        <v>16783.32</v>
      </c>
      <c r="J35" s="33">
        <f>'[1]Div 9 forecast'!L$384</f>
        <v>6486.8917605579882</v>
      </c>
      <c r="K35" s="33">
        <f>'[1]Div 9 forecast'!M$384</f>
        <v>9546.0340583304278</v>
      </c>
      <c r="L35" s="33">
        <f>'[1]Div 9 forecast'!N$384</f>
        <v>10041.458082146186</v>
      </c>
      <c r="M35" s="33">
        <f>'[1]Div 9 forecast'!O$384</f>
        <v>6592.8468304816524</v>
      </c>
      <c r="N35" s="33">
        <f>'[1]Div 9 forecast'!P$384</f>
        <v>12881.828667322819</v>
      </c>
      <c r="O35" s="33">
        <f>'[1]Div 9 forecast'!Q$384</f>
        <v>4874.5308198158118</v>
      </c>
      <c r="P35" s="18">
        <f t="shared" si="4"/>
        <v>102999.78021865488</v>
      </c>
      <c r="Q35" s="42"/>
    </row>
    <row r="36" spans="1:17">
      <c r="B36" s="32" t="s">
        <v>116</v>
      </c>
      <c r="C36" s="42" t="str">
        <f t="shared" si="3"/>
        <v>04046</v>
      </c>
      <c r="D36" s="17">
        <f>'Div 9 adv'!E39</f>
        <v>0</v>
      </c>
      <c r="E36" s="17">
        <f>'Div 9 adv'!F39</f>
        <v>0</v>
      </c>
      <c r="F36" s="17">
        <f>'Div 9 adv'!G39</f>
        <v>0</v>
      </c>
      <c r="G36" s="17">
        <f>'Div 9 adv'!H39</f>
        <v>0</v>
      </c>
      <c r="H36" s="17">
        <f>'Div 9 adv'!I39</f>
        <v>0</v>
      </c>
      <c r="I36" s="17">
        <f>'Div 9 adv'!J39</f>
        <v>0</v>
      </c>
      <c r="J36" s="33"/>
      <c r="K36" s="33"/>
      <c r="L36" s="33"/>
      <c r="M36" s="33"/>
      <c r="N36" s="33"/>
      <c r="O36" s="33"/>
      <c r="P36" s="18">
        <f t="shared" si="4"/>
        <v>0</v>
      </c>
      <c r="Q36" s="42"/>
    </row>
    <row r="37" spans="1:17">
      <c r="B37" s="15" t="s">
        <v>126</v>
      </c>
      <c r="C37" s="42" t="str">
        <f t="shared" si="3"/>
        <v>04046</v>
      </c>
      <c r="D37" s="17">
        <f>'Div 9 adv'!E40</f>
        <v>395</v>
      </c>
      <c r="E37" s="17">
        <f>'Div 9 adv'!F40</f>
        <v>395</v>
      </c>
      <c r="F37" s="17">
        <f>'Div 9 adv'!G40</f>
        <v>395</v>
      </c>
      <c r="G37" s="17">
        <f>'Div 9 adv'!H40</f>
        <v>395</v>
      </c>
      <c r="H37" s="17">
        <f>'Div 9 adv'!I40</f>
        <v>0</v>
      </c>
      <c r="I37" s="17">
        <f>'Div 9 adv'!J40</f>
        <v>395</v>
      </c>
      <c r="J37" s="33">
        <f>'[1]Div 9 forecast'!L$387</f>
        <v>243.67705661254701</v>
      </c>
      <c r="K37" s="33">
        <f>'[1]Div 9 forecast'!M$387</f>
        <v>358.59230699680967</v>
      </c>
      <c r="L37" s="33">
        <f>'[1]Div 9 forecast'!N$387</f>
        <v>377.2026788597409</v>
      </c>
      <c r="M37" s="33">
        <f>'[1]Div 9 forecast'!O$387</f>
        <v>247.65720928430272</v>
      </c>
      <c r="N37" s="33">
        <f>'[1]Div 9 forecast'!P$387</f>
        <v>483.89987212771734</v>
      </c>
      <c r="O37" s="33">
        <f>'[1]Div 9 forecast'!Q$387</f>
        <v>183.10947159039537</v>
      </c>
      <c r="P37" s="18">
        <f t="shared" si="4"/>
        <v>3869.1385954715133</v>
      </c>
      <c r="Q37" s="42"/>
    </row>
    <row r="38" spans="1:17">
      <c r="B38" s="78" t="s">
        <v>38</v>
      </c>
      <c r="C38" s="15"/>
      <c r="D38" s="29">
        <f t="shared" ref="D38:O38" si="5">SUM(D18:D37)</f>
        <v>17283.87</v>
      </c>
      <c r="E38" s="29">
        <f t="shared" si="5"/>
        <v>19128.41</v>
      </c>
      <c r="F38" s="29">
        <f t="shared" si="5"/>
        <v>13037.710000000001</v>
      </c>
      <c r="G38" s="29">
        <f t="shared" si="5"/>
        <v>11242</v>
      </c>
      <c r="H38" s="29">
        <f t="shared" si="5"/>
        <v>12960.52</v>
      </c>
      <c r="I38" s="29">
        <f t="shared" si="5"/>
        <v>20623.89</v>
      </c>
      <c r="J38" s="29">
        <f t="shared" si="5"/>
        <v>11631.896536722594</v>
      </c>
      <c r="K38" s="29">
        <f t="shared" si="5"/>
        <v>17117.362922204567</v>
      </c>
      <c r="L38" s="29">
        <f t="shared" si="5"/>
        <v>18005.726902912644</v>
      </c>
      <c r="M38" s="29">
        <f t="shared" si="5"/>
        <v>11821.888671073741</v>
      </c>
      <c r="N38" s="29">
        <f t="shared" si="5"/>
        <v>23098.905268183051</v>
      </c>
      <c r="O38" s="29">
        <f t="shared" si="5"/>
        <v>8740.7097657948088</v>
      </c>
      <c r="P38" s="30">
        <f t="shared" si="4"/>
        <v>184692.89006689138</v>
      </c>
      <c r="Q38" s="42"/>
    </row>
    <row r="39" spans="1:17">
      <c r="B39" s="32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Q39" s="42"/>
    </row>
    <row r="40" spans="1:17">
      <c r="B40" s="32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Q40" s="42"/>
    </row>
    <row r="41" spans="1:17">
      <c r="A41" t="s">
        <v>22</v>
      </c>
      <c r="B41" s="32"/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42"/>
    </row>
    <row r="42" spans="1:17">
      <c r="B42" s="32" t="s">
        <v>29</v>
      </c>
      <c r="C42" s="42" t="str">
        <f t="shared" ref="C42:C43" si="6">RIGHT(B42,5)</f>
        <v>04002</v>
      </c>
      <c r="D42" s="17">
        <f>'Div 91 adv'!E9</f>
        <v>54644.75</v>
      </c>
      <c r="E42" s="17">
        <f>'Div 91 adv'!F9</f>
        <v>5306.73</v>
      </c>
      <c r="F42" s="17">
        <f>'Div 91 adv'!G9</f>
        <v>13129.88</v>
      </c>
      <c r="G42" s="17">
        <f>'Div 91 adv'!H9</f>
        <v>46379.99</v>
      </c>
      <c r="H42" s="17">
        <f>'Div 91 adv'!I9</f>
        <v>19977.71</v>
      </c>
      <c r="I42" s="17">
        <f>'Div 91 adv'!J9</f>
        <v>237.26</v>
      </c>
      <c r="J42" s="33">
        <f>'[1]Div 91 forecast'!L$187</f>
        <v>23714.61420348669</v>
      </c>
      <c r="K42" s="33">
        <f>'[1]Div 91 forecast'!M$187</f>
        <v>28471.592125829055</v>
      </c>
      <c r="L42" s="33">
        <f>'[1]Div 91 forecast'!N$187</f>
        <v>28245.562319658031</v>
      </c>
      <c r="M42" s="33">
        <f>'[1]Div 91 forecast'!O$187</f>
        <v>33138.486987886186</v>
      </c>
      <c r="N42" s="33">
        <f>'[1]Div 91 forecast'!P$187</f>
        <v>39806.322692787049</v>
      </c>
      <c r="O42" s="33">
        <f>'[1]Div 91 forecast'!Q$187</f>
        <v>25858.595763974427</v>
      </c>
      <c r="P42" s="18">
        <f t="shared" ref="P42:P43" si="7">SUM(D42:O42)</f>
        <v>318911.49409362144</v>
      </c>
      <c r="Q42" s="42"/>
    </row>
    <row r="43" spans="1:17">
      <c r="B43" s="32" t="s">
        <v>44</v>
      </c>
      <c r="C43" s="42" t="str">
        <f t="shared" si="6"/>
        <v>04002</v>
      </c>
      <c r="D43" s="17">
        <f>'Div 91 adv'!E10</f>
        <v>0</v>
      </c>
      <c r="E43" s="17">
        <f>'Div 91 adv'!F10</f>
        <v>0</v>
      </c>
      <c r="F43" s="17">
        <f>'Div 91 adv'!G10</f>
        <v>0</v>
      </c>
      <c r="G43" s="17">
        <f>'Div 91 adv'!H10</f>
        <v>0</v>
      </c>
      <c r="H43" s="17">
        <f>'Div 91 adv'!I10</f>
        <v>0</v>
      </c>
      <c r="I43" s="17">
        <f>'Div 91 adv'!J10</f>
        <v>0</v>
      </c>
      <c r="J43" s="33"/>
      <c r="K43" s="33"/>
      <c r="L43" s="33"/>
      <c r="M43" s="33"/>
      <c r="N43" s="33"/>
      <c r="O43" s="33"/>
      <c r="P43" s="18">
        <f t="shared" si="7"/>
        <v>0</v>
      </c>
      <c r="Q43" s="42"/>
    </row>
    <row r="44" spans="1:17">
      <c r="B44" s="78" t="s">
        <v>37</v>
      </c>
      <c r="C44" s="15"/>
      <c r="D44" s="29">
        <f>SUM(D42:D43)</f>
        <v>54644.75</v>
      </c>
      <c r="E44" s="29">
        <f t="shared" ref="E44:P44" si="8">SUM(E42:E43)</f>
        <v>5306.73</v>
      </c>
      <c r="F44" s="29">
        <f t="shared" si="8"/>
        <v>13129.88</v>
      </c>
      <c r="G44" s="29">
        <f t="shared" si="8"/>
        <v>46379.99</v>
      </c>
      <c r="H44" s="29">
        <f t="shared" si="8"/>
        <v>19977.71</v>
      </c>
      <c r="I44" s="29">
        <f t="shared" si="8"/>
        <v>237.26</v>
      </c>
      <c r="J44" s="29">
        <f t="shared" si="8"/>
        <v>23714.61420348669</v>
      </c>
      <c r="K44" s="29">
        <f t="shared" si="8"/>
        <v>28471.592125829055</v>
      </c>
      <c r="L44" s="29">
        <f t="shared" si="8"/>
        <v>28245.562319658031</v>
      </c>
      <c r="M44" s="29">
        <f t="shared" si="8"/>
        <v>33138.486987886186</v>
      </c>
      <c r="N44" s="29">
        <f t="shared" si="8"/>
        <v>39806.322692787049</v>
      </c>
      <c r="O44" s="29">
        <f t="shared" si="8"/>
        <v>25858.595763974427</v>
      </c>
      <c r="P44" s="29">
        <f t="shared" si="8"/>
        <v>318911.49409362144</v>
      </c>
      <c r="Q44" s="42"/>
    </row>
    <row r="45" spans="1:17">
      <c r="B45" s="32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Q45" s="42"/>
    </row>
    <row r="46" spans="1:17">
      <c r="B46" s="32" t="s">
        <v>31</v>
      </c>
      <c r="C46" s="42" t="str">
        <f t="shared" ref="C46:C48" si="9">RIGHT(B46,5)</f>
        <v>04021</v>
      </c>
      <c r="D46" s="17">
        <f>'Div 91 adv'!E12</f>
        <v>0</v>
      </c>
      <c r="E46" s="17">
        <f>'Div 91 adv'!F12</f>
        <v>0</v>
      </c>
      <c r="F46" s="17">
        <f>'Div 91 adv'!G12</f>
        <v>0</v>
      </c>
      <c r="G46" s="17">
        <f>'Div 91 adv'!H12</f>
        <v>0</v>
      </c>
      <c r="H46" s="17">
        <f>'Div 91 adv'!I12</f>
        <v>411.8</v>
      </c>
      <c r="I46" s="17">
        <f>'Div 91 adv'!J12</f>
        <v>126.84</v>
      </c>
      <c r="J46" s="33">
        <f>'[1]Div 91 forecast'!L$188</f>
        <v>91.451720624985455</v>
      </c>
      <c r="K46" s="33">
        <f>'[1]Div 91 forecast'!M$188</f>
        <v>109.79626598593492</v>
      </c>
      <c r="L46" s="33">
        <f>'[1]Div 91 forecast'!N$188</f>
        <v>108.92461719968423</v>
      </c>
      <c r="M46" s="33">
        <f>'[1]Div 91 forecast'!O$188</f>
        <v>127.79342003823565</v>
      </c>
      <c r="N46" s="33">
        <f>'[1]Div 91 forecast'!P$188</f>
        <v>153.50689118415215</v>
      </c>
      <c r="O46" s="33">
        <f>'[1]Div 91 forecast'!Q$188</f>
        <v>99.719651994748887</v>
      </c>
      <c r="P46" s="18">
        <f t="shared" ref="P46:P55" si="10">SUM(D46:O46)</f>
        <v>1229.8325670277413</v>
      </c>
      <c r="Q46" s="42"/>
    </row>
    <row r="47" spans="1:17">
      <c r="B47" s="32" t="s">
        <v>23</v>
      </c>
      <c r="C47" s="42" t="str">
        <f t="shared" si="9"/>
        <v>04040</v>
      </c>
      <c r="D47" s="17">
        <f>'Div 91 adv'!E13</f>
        <v>3072.38</v>
      </c>
      <c r="E47" s="17">
        <f>'Div 91 adv'!F13</f>
        <v>0</v>
      </c>
      <c r="F47" s="17">
        <f>'Div 91 adv'!G13</f>
        <v>0</v>
      </c>
      <c r="G47" s="17">
        <f>'Div 91 adv'!H13</f>
        <v>0</v>
      </c>
      <c r="H47" s="17">
        <f>'Div 91 adv'!I13</f>
        <v>252.54</v>
      </c>
      <c r="I47" s="17">
        <f>'Div 91 adv'!J13</f>
        <v>100</v>
      </c>
      <c r="J47" s="33">
        <f>'[1]Div 91 forecast'!L$190</f>
        <v>581.49195567155277</v>
      </c>
      <c r="K47" s="33">
        <f>'[1]Div 91 forecast'!M$190</f>
        <v>698.13498310661703</v>
      </c>
      <c r="L47" s="33">
        <f>'[1]Div 91 forecast'!N$190</f>
        <v>692.59264061254737</v>
      </c>
      <c r="M47" s="33">
        <f>'[1]Div 91 forecast'!O$190</f>
        <v>812.56913737812647</v>
      </c>
      <c r="N47" s="33">
        <f>'[1]Div 91 forecast'!P$190</f>
        <v>976.06717242393131</v>
      </c>
      <c r="O47" s="33">
        <f>'[1]Div 91 forecast'!Q$190</f>
        <v>634.06325284021864</v>
      </c>
      <c r="P47" s="18">
        <f t="shared" si="10"/>
        <v>7819.8391420329926</v>
      </c>
      <c r="Q47" s="42"/>
    </row>
    <row r="48" spans="1:17">
      <c r="B48" s="32" t="s">
        <v>27</v>
      </c>
      <c r="C48" s="42" t="str">
        <f t="shared" si="9"/>
        <v>04044</v>
      </c>
      <c r="D48" s="17">
        <f>'Div 91 adv'!E14</f>
        <v>0</v>
      </c>
      <c r="E48" s="17">
        <f>'Div 91 adv'!F14</f>
        <v>0</v>
      </c>
      <c r="F48" s="17">
        <f>'Div 91 adv'!G14</f>
        <v>0</v>
      </c>
      <c r="G48" s="17">
        <f>'Div 91 adv'!H14</f>
        <v>0</v>
      </c>
      <c r="H48" s="17">
        <f>'Div 91 adv'!I14</f>
        <v>0</v>
      </c>
      <c r="I48" s="17">
        <f>'Div 91 adv'!J14</f>
        <v>0</v>
      </c>
      <c r="J48" s="33"/>
      <c r="K48" s="33"/>
      <c r="L48" s="33"/>
      <c r="M48" s="33"/>
      <c r="N48" s="33"/>
      <c r="O48" s="33"/>
      <c r="P48" s="18">
        <f t="shared" si="10"/>
        <v>0</v>
      </c>
      <c r="Q48" s="42"/>
    </row>
    <row r="49" spans="1:17">
      <c r="B49" s="32" t="s">
        <v>25</v>
      </c>
      <c r="C49" s="42" t="str">
        <f t="shared" ref="C49:C55" si="11">RIGHT(B49,5)</f>
        <v>04046</v>
      </c>
      <c r="D49" s="17">
        <f>'Div 91 adv'!E15</f>
        <v>0</v>
      </c>
      <c r="E49" s="17">
        <f>'Div 91 adv'!F15</f>
        <v>0</v>
      </c>
      <c r="F49" s="17">
        <f>'Div 91 adv'!G15</f>
        <v>0</v>
      </c>
      <c r="G49" s="17">
        <f>'Div 91 adv'!H15</f>
        <v>0</v>
      </c>
      <c r="H49" s="17">
        <f>'Div 91 adv'!I15</f>
        <v>0</v>
      </c>
      <c r="I49" s="17">
        <f>'Div 91 adv'!J15</f>
        <v>0</v>
      </c>
      <c r="J49" s="33"/>
      <c r="K49" s="33"/>
      <c r="L49" s="33"/>
      <c r="M49" s="33"/>
      <c r="N49" s="33"/>
      <c r="O49" s="33"/>
      <c r="P49" s="18">
        <f t="shared" si="10"/>
        <v>0</v>
      </c>
      <c r="Q49" s="42"/>
    </row>
    <row r="50" spans="1:17">
      <c r="B50" s="32" t="s">
        <v>26</v>
      </c>
      <c r="C50" s="42" t="str">
        <f t="shared" si="11"/>
        <v>04046</v>
      </c>
      <c r="D50" s="17">
        <f>'Div 91 adv'!E16</f>
        <v>0</v>
      </c>
      <c r="E50" s="17">
        <f>'Div 91 adv'!F16</f>
        <v>0</v>
      </c>
      <c r="F50" s="17">
        <f>'Div 91 adv'!G16</f>
        <v>0</v>
      </c>
      <c r="G50" s="17">
        <f>'Div 91 adv'!H16</f>
        <v>0</v>
      </c>
      <c r="H50" s="17">
        <f>'Div 91 adv'!I16</f>
        <v>0</v>
      </c>
      <c r="I50" s="17">
        <f>'Div 91 adv'!J16</f>
        <v>0</v>
      </c>
      <c r="J50" s="33"/>
      <c r="K50" s="33"/>
      <c r="L50" s="33"/>
      <c r="M50" s="33"/>
      <c r="N50" s="33"/>
      <c r="O50" s="33"/>
      <c r="P50" s="18">
        <f t="shared" si="10"/>
        <v>0</v>
      </c>
      <c r="Q50" s="42"/>
    </row>
    <row r="51" spans="1:17">
      <c r="B51" s="32" t="s">
        <v>32</v>
      </c>
      <c r="C51" s="42" t="str">
        <f t="shared" si="11"/>
        <v>04046</v>
      </c>
      <c r="D51" s="17">
        <f>'Div 91 adv'!E17</f>
        <v>0</v>
      </c>
      <c r="E51" s="17">
        <f>'Div 91 adv'!F17</f>
        <v>0</v>
      </c>
      <c r="F51" s="17">
        <f>'Div 91 adv'!G17</f>
        <v>0</v>
      </c>
      <c r="G51" s="17">
        <f>'Div 91 adv'!H17</f>
        <v>0</v>
      </c>
      <c r="H51" s="17">
        <f>'Div 91 adv'!I17</f>
        <v>0</v>
      </c>
      <c r="I51" s="17">
        <f>'Div 91 adv'!J17</f>
        <v>0</v>
      </c>
      <c r="J51" s="33"/>
      <c r="K51" s="33"/>
      <c r="L51" s="33"/>
      <c r="M51" s="33"/>
      <c r="N51" s="33"/>
      <c r="O51" s="33"/>
      <c r="P51" s="18">
        <f t="shared" si="10"/>
        <v>0</v>
      </c>
      <c r="Q51" s="42"/>
    </row>
    <row r="52" spans="1:17">
      <c r="B52" s="32" t="s">
        <v>124</v>
      </c>
      <c r="C52" s="42" t="str">
        <f t="shared" si="11"/>
        <v>04044</v>
      </c>
      <c r="D52" s="17">
        <f>'Div 91 adv'!E18</f>
        <v>0</v>
      </c>
      <c r="E52" s="17">
        <f>'Div 91 adv'!F18</f>
        <v>0</v>
      </c>
      <c r="F52" s="17">
        <f>'Div 91 adv'!G18</f>
        <v>0</v>
      </c>
      <c r="G52" s="17">
        <f>'Div 91 adv'!H18</f>
        <v>0</v>
      </c>
      <c r="H52" s="17">
        <f>'Div 91 adv'!I18</f>
        <v>0</v>
      </c>
      <c r="I52" s="17">
        <f>'Div 91 adv'!J18</f>
        <v>0</v>
      </c>
      <c r="J52" s="33"/>
      <c r="K52" s="33"/>
      <c r="L52" s="33"/>
      <c r="M52" s="33"/>
      <c r="N52" s="33"/>
      <c r="O52" s="33"/>
      <c r="P52" s="18">
        <f t="shared" si="10"/>
        <v>0</v>
      </c>
      <c r="Q52" s="42"/>
    </row>
    <row r="53" spans="1:17">
      <c r="B53" s="32" t="s">
        <v>126</v>
      </c>
      <c r="C53" s="42" t="str">
        <f t="shared" si="11"/>
        <v>04046</v>
      </c>
      <c r="D53" s="17">
        <f>'Div 91 adv'!E19</f>
        <v>0</v>
      </c>
      <c r="E53" s="17">
        <f>'Div 91 adv'!F19</f>
        <v>0</v>
      </c>
      <c r="F53" s="17">
        <f>'Div 91 adv'!G19</f>
        <v>0</v>
      </c>
      <c r="G53" s="17">
        <f>'Div 91 adv'!H19</f>
        <v>0</v>
      </c>
      <c r="H53" s="17">
        <f>'Div 91 adv'!I19</f>
        <v>0</v>
      </c>
      <c r="I53" s="17">
        <f>'Div 91 adv'!J19</f>
        <v>0</v>
      </c>
      <c r="J53" s="33"/>
      <c r="K53" s="33"/>
      <c r="L53" s="33"/>
      <c r="M53" s="33"/>
      <c r="N53" s="33"/>
      <c r="O53" s="33"/>
      <c r="P53" s="18">
        <f t="shared" si="10"/>
        <v>0</v>
      </c>
      <c r="Q53" s="42"/>
    </row>
    <row r="54" spans="1:17">
      <c r="B54" s="32" t="s">
        <v>30</v>
      </c>
      <c r="C54" s="42" t="str">
        <f t="shared" si="11"/>
        <v>04046</v>
      </c>
      <c r="D54" s="17">
        <f>'Div 91 adv'!E20</f>
        <v>79.75</v>
      </c>
      <c r="E54" s="17">
        <f>'Div 91 adv'!F20</f>
        <v>0</v>
      </c>
      <c r="F54" s="17">
        <f>'Div 91 adv'!G20</f>
        <v>61.18</v>
      </c>
      <c r="G54" s="17">
        <f>'Div 91 adv'!H20</f>
        <v>0</v>
      </c>
      <c r="H54" s="17">
        <f>'Div 91 adv'!I20</f>
        <v>394.68</v>
      </c>
      <c r="I54" s="17">
        <f>'Div 91 adv'!J20</f>
        <v>61.46</v>
      </c>
      <c r="J54" s="33">
        <f>'[1]Div 91 forecast'!L$195</f>
        <v>101.37212021676829</v>
      </c>
      <c r="K54" s="33">
        <f>'[1]Div 91 forecast'!M$195</f>
        <v>121.70662507838662</v>
      </c>
      <c r="L54" s="33">
        <f>'[1]Div 91 forecast'!N$195</f>
        <v>120.74042252973317</v>
      </c>
      <c r="M54" s="33">
        <f>'[1]Div 91 forecast'!O$195</f>
        <v>141.65605469744054</v>
      </c>
      <c r="N54" s="33">
        <f>'[1]Div 91 forecast'!P$195</f>
        <v>170.1588436048599</v>
      </c>
      <c r="O54" s="33">
        <f>'[1]Div 91 forecast'!Q$195</f>
        <v>110.53693119059989</v>
      </c>
      <c r="P54" s="18">
        <f t="shared" si="10"/>
        <v>1363.2409973177885</v>
      </c>
      <c r="Q54" s="42"/>
    </row>
    <row r="55" spans="1:17">
      <c r="B55" s="32" t="s">
        <v>25</v>
      </c>
      <c r="C55" s="42" t="str">
        <f t="shared" si="11"/>
        <v>04046</v>
      </c>
      <c r="D55" s="17">
        <f>'Div 91 adv'!E21</f>
        <v>0</v>
      </c>
      <c r="E55" s="17">
        <f>'Div 91 adv'!F21</f>
        <v>0</v>
      </c>
      <c r="F55" s="17">
        <f>'Div 91 adv'!G21</f>
        <v>0</v>
      </c>
      <c r="G55" s="17">
        <f>'Div 91 adv'!H21</f>
        <v>0</v>
      </c>
      <c r="H55" s="17">
        <f>'Div 91 adv'!I21</f>
        <v>0</v>
      </c>
      <c r="I55" s="17">
        <f>'Div 91 adv'!J21</f>
        <v>0</v>
      </c>
      <c r="J55" s="33"/>
      <c r="K55" s="33"/>
      <c r="L55" s="33"/>
      <c r="M55" s="33"/>
      <c r="N55" s="33"/>
      <c r="O55" s="33"/>
      <c r="P55" s="18">
        <f t="shared" si="10"/>
        <v>0</v>
      </c>
      <c r="Q55" s="42"/>
    </row>
    <row r="56" spans="1:17">
      <c r="B56" s="78" t="s">
        <v>38</v>
      </c>
      <c r="C56" s="15"/>
      <c r="D56" s="29">
        <f>SUM(D46:D55)</f>
        <v>3152.13</v>
      </c>
      <c r="E56" s="29">
        <f t="shared" ref="E56:O56" si="12">SUM(E46:E55)</f>
        <v>0</v>
      </c>
      <c r="F56" s="29">
        <f t="shared" si="12"/>
        <v>61.18</v>
      </c>
      <c r="G56" s="29">
        <f t="shared" si="12"/>
        <v>0</v>
      </c>
      <c r="H56" s="29">
        <f t="shared" si="12"/>
        <v>1059.02</v>
      </c>
      <c r="I56" s="29">
        <f t="shared" si="12"/>
        <v>288.3</v>
      </c>
      <c r="J56" s="29">
        <f t="shared" si="12"/>
        <v>774.31579651330651</v>
      </c>
      <c r="K56" s="29">
        <f t="shared" si="12"/>
        <v>929.63787417093863</v>
      </c>
      <c r="L56" s="29">
        <f t="shared" si="12"/>
        <v>922.25768034196471</v>
      </c>
      <c r="M56" s="29">
        <f t="shared" si="12"/>
        <v>1082.0186121138026</v>
      </c>
      <c r="N56" s="29">
        <f t="shared" si="12"/>
        <v>1299.7329072129432</v>
      </c>
      <c r="O56" s="29">
        <f t="shared" si="12"/>
        <v>844.31983602556738</v>
      </c>
      <c r="P56" s="29">
        <f t="shared" ref="P56" si="13">SUM(P48:P55)</f>
        <v>1363.2409973177885</v>
      </c>
    </row>
    <row r="57" spans="1:17">
      <c r="B57" s="32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7">
      <c r="B58" s="32"/>
      <c r="C58" s="1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7">
      <c r="A59" t="s">
        <v>20</v>
      </c>
      <c r="B59" s="77"/>
      <c r="C59" s="1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7">
      <c r="B60" s="77" t="s">
        <v>314</v>
      </c>
      <c r="C60" s="42" t="str">
        <f t="shared" ref="C60:C67" si="14">RIGHT(B60,5)</f>
        <v>04018</v>
      </c>
      <c r="D60" s="17">
        <f>'Div 2 adv'!E9</f>
        <v>0</v>
      </c>
      <c r="E60" s="17">
        <f>'Div 2 adv'!F9</f>
        <v>0</v>
      </c>
      <c r="F60" s="17">
        <f>'Div 2 adv'!G9</f>
        <v>0</v>
      </c>
      <c r="G60" s="17">
        <f>'Div 2 adv'!H9</f>
        <v>36.24</v>
      </c>
      <c r="H60" s="17">
        <f>'Div 2 adv'!I9</f>
        <v>0</v>
      </c>
      <c r="I60" s="17">
        <f>'Div 2 adv'!J9</f>
        <v>0</v>
      </c>
      <c r="J60" s="33">
        <f>'[1]Div 2 forecast'!L$167</f>
        <v>6.9457777967250696</v>
      </c>
      <c r="K60" s="33">
        <f>'[1]Div 2 forecast'!M$167</f>
        <v>6.9457777967250696</v>
      </c>
      <c r="L60" s="33">
        <f>'[1]Div 2 forecast'!N$167</f>
        <v>8.2176127857684165</v>
      </c>
      <c r="M60" s="33">
        <f>'[1]Div 2 forecast'!O$167</f>
        <v>8.394179899214782</v>
      </c>
      <c r="N60" s="33">
        <f>'[1]Div 2 forecast'!P$167</f>
        <v>7.3596069688649877</v>
      </c>
      <c r="O60" s="33">
        <f>'[1]Div 2 forecast'!Q$167</f>
        <v>11.066826635951751</v>
      </c>
      <c r="P60" s="18">
        <f t="shared" ref="P60:P68" si="15">SUM(D60:O60)</f>
        <v>85.169781883250081</v>
      </c>
    </row>
    <row r="61" spans="1:17">
      <c r="B61" s="77" t="s">
        <v>302</v>
      </c>
      <c r="C61" s="42" t="str">
        <f t="shared" si="14"/>
        <v>04021</v>
      </c>
      <c r="D61" s="17">
        <f>'Div 2 adv'!E10</f>
        <v>0</v>
      </c>
      <c r="E61" s="17">
        <f>'Div 2 adv'!F10</f>
        <v>0</v>
      </c>
      <c r="F61" s="17">
        <f>'Div 2 adv'!G10</f>
        <v>300.52999999999997</v>
      </c>
      <c r="G61" s="17">
        <f>'Div 2 adv'!H10</f>
        <v>0</v>
      </c>
      <c r="H61" s="17">
        <f>'Div 2 adv'!I10</f>
        <v>0</v>
      </c>
      <c r="I61" s="17">
        <f>'Div 2 adv'!J10</f>
        <v>0</v>
      </c>
      <c r="J61" s="33">
        <f>'[1]Div 2 forecast'!L$168</f>
        <v>57.59974065258789</v>
      </c>
      <c r="K61" s="33">
        <f>'[1]Div 2 forecast'!M$168</f>
        <v>57.59974065258789</v>
      </c>
      <c r="L61" s="33">
        <f>'[1]Div 2 forecast'!N$168</f>
        <v>68.146776228117616</v>
      </c>
      <c r="M61" s="33">
        <f>'[1]Div 2 forecast'!O$168</f>
        <v>69.611006763549071</v>
      </c>
      <c r="N61" s="33">
        <f>'[1]Div 2 forecast'!P$168</f>
        <v>61.03153097000537</v>
      </c>
      <c r="O61" s="33">
        <f>'[1]Div 2 forecast'!Q$168</f>
        <v>91.774652563536961</v>
      </c>
      <c r="P61" s="18">
        <f t="shared" si="15"/>
        <v>706.29344783038482</v>
      </c>
    </row>
    <row r="62" spans="1:17">
      <c r="B62" s="77" t="s">
        <v>315</v>
      </c>
      <c r="C62" s="42" t="str">
        <f t="shared" si="14"/>
        <v>04021</v>
      </c>
      <c r="D62" s="17">
        <f>'Div 2 adv'!E11</f>
        <v>0</v>
      </c>
      <c r="E62" s="17">
        <f>'Div 2 adv'!F11</f>
        <v>1000</v>
      </c>
      <c r="F62" s="17">
        <f>'Div 2 adv'!G11</f>
        <v>0</v>
      </c>
      <c r="G62" s="17">
        <f>'Div 2 adv'!H11</f>
        <v>0</v>
      </c>
      <c r="H62" s="17">
        <f>'Div 2 adv'!I11</f>
        <v>0</v>
      </c>
      <c r="I62" s="17">
        <f>'Div 2 adv'!J11</f>
        <v>379.24</v>
      </c>
      <c r="J62" s="33">
        <f>'[1]Div 2 forecast'!L$169</f>
        <v>264.34587661023966</v>
      </c>
      <c r="K62" s="33">
        <f>'[1]Div 2 forecast'!M$169</f>
        <v>264.34587661023966</v>
      </c>
      <c r="L62" s="33">
        <f>'[1]Div 2 forecast'!N$169</f>
        <v>312.75000713695448</v>
      </c>
      <c r="M62" s="33">
        <f>'[1]Div 2 forecast'!O$169</f>
        <v>319.46988642916654</v>
      </c>
      <c r="N62" s="33">
        <f>'[1]Div 2 forecast'!P$169</f>
        <v>280.09559370136162</v>
      </c>
      <c r="O62" s="33">
        <f>'[1]Div 2 forecast'!Q$169</f>
        <v>421.18680930932925</v>
      </c>
      <c r="P62" s="18">
        <f t="shared" si="15"/>
        <v>3241.4340497972912</v>
      </c>
    </row>
    <row r="63" spans="1:17">
      <c r="B63" s="77" t="s">
        <v>316</v>
      </c>
      <c r="C63" s="42" t="str">
        <f t="shared" si="14"/>
        <v>04040</v>
      </c>
      <c r="D63" s="17">
        <f>'Div 2 adv'!E12</f>
        <v>3192.05</v>
      </c>
      <c r="E63" s="17">
        <f>'Div 2 adv'!F12</f>
        <v>3001.72</v>
      </c>
      <c r="F63" s="17">
        <f>'Div 2 adv'!G12</f>
        <v>3096.57</v>
      </c>
      <c r="G63" s="17">
        <f>'Div 2 adv'!H12</f>
        <v>0</v>
      </c>
      <c r="H63" s="17">
        <f>'Div 2 adv'!I12</f>
        <v>1560.77</v>
      </c>
      <c r="I63" s="17">
        <f>'Div 2 adv'!J12</f>
        <v>595.38</v>
      </c>
      <c r="J63" s="33">
        <f>'[1]Div 2 forecast'!L$170</f>
        <v>2193.8403999016427</v>
      </c>
      <c r="K63" s="33">
        <f>'[1]Div 2 forecast'!M$170</f>
        <v>2193.8403999016427</v>
      </c>
      <c r="L63" s="33">
        <f>'[1]Div 2 forecast'!N$170</f>
        <v>2595.5524993424483</v>
      </c>
      <c r="M63" s="33">
        <f>'[1]Div 2 forecast'!O$170</f>
        <v>2651.3216411303256</v>
      </c>
      <c r="N63" s="33">
        <f>'[1]Div 2 forecast'!P$170</f>
        <v>2324.5493259669811</v>
      </c>
      <c r="O63" s="33">
        <f>'[1]Div 2 forecast'!Q$170</f>
        <v>3495.4834553023002</v>
      </c>
      <c r="P63" s="18">
        <f t="shared" si="15"/>
        <v>26901.077721545342</v>
      </c>
    </row>
    <row r="64" spans="1:17">
      <c r="B64" s="77" t="s">
        <v>306</v>
      </c>
      <c r="C64" s="42" t="str">
        <f t="shared" si="14"/>
        <v>04044</v>
      </c>
      <c r="D64" s="17">
        <f>'Div 2 adv'!E13</f>
        <v>8288.11</v>
      </c>
      <c r="E64" s="17">
        <f>'Div 2 adv'!F13</f>
        <v>0</v>
      </c>
      <c r="F64" s="17">
        <f>'Div 2 adv'!G13</f>
        <v>46.13</v>
      </c>
      <c r="G64" s="17">
        <f>'Div 2 adv'!H13</f>
        <v>0</v>
      </c>
      <c r="H64" s="17">
        <f>'Div 2 adv'!I13</f>
        <v>0</v>
      </c>
      <c r="I64" s="17">
        <f>'Div 2 adv'!J13</f>
        <v>0</v>
      </c>
      <c r="J64" s="33">
        <f>'[1]Div 2 forecast'!L$172</f>
        <v>1597.3448991329456</v>
      </c>
      <c r="K64" s="33">
        <f>'[1]Div 2 forecast'!M$172</f>
        <v>1597.3448991329456</v>
      </c>
      <c r="L64" s="33">
        <f>'[1]Div 2 forecast'!N$172</f>
        <v>1889.8332556198282</v>
      </c>
      <c r="M64" s="33">
        <f>'[1]Div 2 forecast'!O$172</f>
        <v>1930.4390144379636</v>
      </c>
      <c r="N64" s="33">
        <f>'[1]Div 2 forecast'!P$172</f>
        <v>1692.5146463629508</v>
      </c>
      <c r="O64" s="33">
        <f>'[1]Div 2 forecast'!Q$172</f>
        <v>2545.0769652984141</v>
      </c>
      <c r="P64" s="18">
        <f t="shared" si="15"/>
        <v>19586.793679985047</v>
      </c>
    </row>
    <row r="65" spans="1:18">
      <c r="B65" s="77" t="s">
        <v>317</v>
      </c>
      <c r="C65" s="42" t="str">
        <f t="shared" si="14"/>
        <v>04044</v>
      </c>
      <c r="D65" s="17">
        <f>'Div 2 adv'!E14</f>
        <v>960</v>
      </c>
      <c r="E65" s="17">
        <f>'Div 2 adv'!F14</f>
        <v>11363.47</v>
      </c>
      <c r="F65" s="17">
        <f>'Div 2 adv'!G14</f>
        <v>11363.47</v>
      </c>
      <c r="G65" s="17">
        <f>'Div 2 adv'!H14</f>
        <v>11434.91</v>
      </c>
      <c r="H65" s="17">
        <f>'Div 2 adv'!I14</f>
        <v>3075.36</v>
      </c>
      <c r="I65" s="17">
        <f>'Div 2 adv'!J14</f>
        <v>17348.93</v>
      </c>
      <c r="J65" s="33">
        <f>'[1]Div 2 forecast'!L$173</f>
        <v>10646.002922344984</v>
      </c>
      <c r="K65" s="33">
        <f>'[1]Div 2 forecast'!M$173</f>
        <v>10646.002922344984</v>
      </c>
      <c r="L65" s="33">
        <f>'[1]Div 2 forecast'!N$173</f>
        <v>12595.38273355636</v>
      </c>
      <c r="M65" s="33">
        <f>'[1]Div 2 forecast'!O$173</f>
        <v>12866.01246873538</v>
      </c>
      <c r="N65" s="33">
        <f>'[1]Div 2 forecast'!P$173</f>
        <v>11280.291364170811</v>
      </c>
      <c r="O65" s="33">
        <f>'[1]Div 2 forecast'!Q$173</f>
        <v>16962.458655527178</v>
      </c>
      <c r="P65" s="18">
        <f t="shared" si="15"/>
        <v>130542.2910666797</v>
      </c>
    </row>
    <row r="66" spans="1:18">
      <c r="B66" s="77" t="s">
        <v>309</v>
      </c>
      <c r="C66" s="42" t="str">
        <f t="shared" si="14"/>
        <v>04046</v>
      </c>
      <c r="D66" s="17">
        <f>'Div 2 adv'!E15</f>
        <v>0</v>
      </c>
      <c r="E66" s="17">
        <f>'Div 2 adv'!F15</f>
        <v>0</v>
      </c>
      <c r="F66" s="17">
        <f>'Div 2 adv'!G15</f>
        <v>0</v>
      </c>
      <c r="G66" s="17">
        <f>'Div 2 adv'!H15</f>
        <v>0</v>
      </c>
      <c r="H66" s="17">
        <f>'Div 2 adv'!I15</f>
        <v>0</v>
      </c>
      <c r="I66" s="17">
        <f>'Div 2 adv'!J15</f>
        <v>19.329999999999998</v>
      </c>
      <c r="J66" s="33">
        <f>'[1]Div 2 forecast'!L$174</f>
        <v>3.7047981459904964</v>
      </c>
      <c r="K66" s="33">
        <f>'[1]Div 2 forecast'!M$174</f>
        <v>3.7047981459904964</v>
      </c>
      <c r="L66" s="33">
        <f>'[1]Div 2 forecast'!N$174</f>
        <v>4.3831803297158798</v>
      </c>
      <c r="M66" s="33">
        <f>'[1]Div 2 forecast'!O$174</f>
        <v>4.4773592012092083</v>
      </c>
      <c r="N66" s="33">
        <f>'[1]Div 2 forecast'!P$174</f>
        <v>3.9255298760529853</v>
      </c>
      <c r="O66" s="33">
        <f>'[1]Div 2 forecast'!Q$174</f>
        <v>5.9029182911961184</v>
      </c>
      <c r="P66" s="18">
        <f t="shared" si="15"/>
        <v>45.428583990155175</v>
      </c>
    </row>
    <row r="67" spans="1:18">
      <c r="B67" s="77" t="s">
        <v>310</v>
      </c>
      <c r="C67" s="42" t="str">
        <f t="shared" si="14"/>
        <v>04046</v>
      </c>
      <c r="D67" s="17">
        <f>'Div 2 adv'!E16</f>
        <v>14219.89</v>
      </c>
      <c r="E67" s="17">
        <f>'Div 2 adv'!F16</f>
        <v>6713.07</v>
      </c>
      <c r="F67" s="17">
        <f>'Div 2 adv'!G16</f>
        <v>2907.57</v>
      </c>
      <c r="G67" s="17">
        <f>'Div 2 adv'!H16</f>
        <v>2948.65</v>
      </c>
      <c r="H67" s="17">
        <f>'Div 2 adv'!I16</f>
        <v>611.80999999999995</v>
      </c>
      <c r="I67" s="17">
        <f>'Div 2 adv'!J16</f>
        <v>623.64</v>
      </c>
      <c r="J67" s="33">
        <f>'[1]Div 2 forecast'!L$175</f>
        <v>5371.2155854148814</v>
      </c>
      <c r="K67" s="33">
        <f>'[1]Div 2 forecast'!M$175</f>
        <v>5371.2155854148814</v>
      </c>
      <c r="L67" s="33">
        <f>'[1]Div 2 forecast'!N$175</f>
        <v>6354.7339350008042</v>
      </c>
      <c r="M67" s="33">
        <f>'[1]Div 2 forecast'!O$175</f>
        <v>6491.2744434031883</v>
      </c>
      <c r="N67" s="33">
        <f>'[1]Div 2 forecast'!P$175</f>
        <v>5691.2324019829693</v>
      </c>
      <c r="O67" s="33">
        <f>'[1]Div 2 forecast'!Q$175</f>
        <v>8558.0497170720901</v>
      </c>
      <c r="P67" s="18">
        <f t="shared" si="15"/>
        <v>65862.351668288815</v>
      </c>
    </row>
    <row r="68" spans="1:18">
      <c r="B68" s="25" t="s">
        <v>38</v>
      </c>
      <c r="C68" s="15"/>
      <c r="D68" s="29">
        <f>SUM(D60:D67)</f>
        <v>26660.05</v>
      </c>
      <c r="E68" s="29">
        <f t="shared" ref="E68:I68" si="16">SUM(E60:E67)</f>
        <v>22078.26</v>
      </c>
      <c r="F68" s="29">
        <f t="shared" si="16"/>
        <v>17714.27</v>
      </c>
      <c r="G68" s="29">
        <f t="shared" si="16"/>
        <v>14419.8</v>
      </c>
      <c r="H68" s="29">
        <f t="shared" si="16"/>
        <v>5247.9400000000005</v>
      </c>
      <c r="I68" s="29">
        <f t="shared" si="16"/>
        <v>18966.52</v>
      </c>
      <c r="J68" s="29">
        <f t="shared" ref="J68:O68" si="17">SUM(J60:J66)</f>
        <v>14769.784414585116</v>
      </c>
      <c r="K68" s="29">
        <f t="shared" si="17"/>
        <v>14769.784414585116</v>
      </c>
      <c r="L68" s="29">
        <f t="shared" si="17"/>
        <v>17474.266064999192</v>
      </c>
      <c r="M68" s="29">
        <f t="shared" si="17"/>
        <v>17849.725556596812</v>
      </c>
      <c r="N68" s="29">
        <f t="shared" si="17"/>
        <v>15649.767598017028</v>
      </c>
      <c r="O68" s="29">
        <f t="shared" si="17"/>
        <v>23532.950282927904</v>
      </c>
      <c r="P68" s="30">
        <f t="shared" si="15"/>
        <v>209133.11833171119</v>
      </c>
    </row>
    <row r="69" spans="1:18">
      <c r="B69" s="6"/>
      <c r="C69" s="1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8">
      <c r="B70" s="6"/>
      <c r="C70" s="1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8">
      <c r="A71" t="s">
        <v>21</v>
      </c>
      <c r="B71" s="6"/>
      <c r="C71" s="1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8">
      <c r="B72" s="15" t="s">
        <v>33</v>
      </c>
      <c r="C72" s="42" t="str">
        <f t="shared" ref="C72:C73" si="18">RIGHT(B72,5)</f>
        <v>04040</v>
      </c>
      <c r="D72" s="17">
        <f>'Div 12 adv'!E9</f>
        <v>0</v>
      </c>
      <c r="E72" s="17">
        <f>'Div 12 adv'!F9</f>
        <v>0</v>
      </c>
      <c r="F72" s="17">
        <f>'Div 12 adv'!G9</f>
        <v>0</v>
      </c>
      <c r="G72" s="17">
        <f>'Div 12 adv'!H9</f>
        <v>81.11</v>
      </c>
      <c r="H72" s="17">
        <f>'Div 12 adv'!I9</f>
        <v>1025.1199999999999</v>
      </c>
      <c r="I72" s="17">
        <f>'Div 12 adv'!J9</f>
        <v>0</v>
      </c>
      <c r="J72" s="33">
        <f>'[1]Div 12 forecast'!L$100</f>
        <v>0</v>
      </c>
      <c r="K72" s="33">
        <f>'[1]Div 12 forecast'!M$100</f>
        <v>0</v>
      </c>
      <c r="L72" s="33">
        <f>'[1]Div 12 forecast'!N$100</f>
        <v>0</v>
      </c>
      <c r="M72" s="33">
        <f>'[1]Div 12 forecast'!O$100</f>
        <v>0</v>
      </c>
      <c r="N72" s="33">
        <f>'[1]Div 12 forecast'!P$100</f>
        <v>0</v>
      </c>
      <c r="O72" s="33">
        <f>'[1]Div 12 forecast'!Q$100</f>
        <v>0</v>
      </c>
      <c r="P72" s="18">
        <f t="shared" ref="P72:P73" si="19">SUM(D72:O72)</f>
        <v>1106.2299999999998</v>
      </c>
      <c r="Q72" s="27"/>
      <c r="R72" s="37"/>
    </row>
    <row r="73" spans="1:18">
      <c r="B73" s="15" t="s">
        <v>118</v>
      </c>
      <c r="C73" s="42" t="str">
        <f t="shared" si="18"/>
        <v>04040</v>
      </c>
      <c r="D73" s="17">
        <f>'Div 12 adv'!E10</f>
        <v>0</v>
      </c>
      <c r="E73" s="17">
        <f>'Div 12 adv'!F10</f>
        <v>0</v>
      </c>
      <c r="F73" s="17">
        <f>'Div 12 adv'!G10</f>
        <v>0</v>
      </c>
      <c r="G73" s="17">
        <f>'Div 12 adv'!H10</f>
        <v>405.81</v>
      </c>
      <c r="H73" s="17">
        <f>'Div 12 adv'!I10</f>
        <v>240.1</v>
      </c>
      <c r="I73" s="17">
        <f>'Div 12 adv'!J10</f>
        <v>0</v>
      </c>
      <c r="J73" s="33">
        <f>'[1]Div 12 forecast'!L$101</f>
        <v>0</v>
      </c>
      <c r="K73" s="33">
        <f>'[1]Div 12 forecast'!M$101</f>
        <v>0</v>
      </c>
      <c r="L73" s="33">
        <f>'[1]Div 12 forecast'!N$101</f>
        <v>0</v>
      </c>
      <c r="M73" s="33">
        <f>'[1]Div 12 forecast'!O$101</f>
        <v>0</v>
      </c>
      <c r="N73" s="33">
        <f>'[1]Div 12 forecast'!P$101</f>
        <v>0</v>
      </c>
      <c r="O73" s="33">
        <f>'[1]Div 12 forecast'!Q$101</f>
        <v>0</v>
      </c>
      <c r="P73" s="18">
        <f t="shared" si="19"/>
        <v>645.91</v>
      </c>
      <c r="Q73" s="27"/>
      <c r="R73" s="37"/>
    </row>
    <row r="74" spans="1:18">
      <c r="B74" s="25" t="s">
        <v>38</v>
      </c>
      <c r="D74" s="30">
        <f>SUM(D72:D73)</f>
        <v>0</v>
      </c>
      <c r="E74" s="30">
        <f t="shared" ref="E74:P74" si="20">SUM(E72:E73)</f>
        <v>0</v>
      </c>
      <c r="F74" s="30">
        <f t="shared" si="20"/>
        <v>0</v>
      </c>
      <c r="G74" s="30">
        <f t="shared" si="20"/>
        <v>486.92</v>
      </c>
      <c r="H74" s="30">
        <f t="shared" si="20"/>
        <v>1265.2199999999998</v>
      </c>
      <c r="I74" s="30">
        <f t="shared" si="20"/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1752.1399999999999</v>
      </c>
    </row>
    <row r="76" spans="1:18">
      <c r="B76" s="27"/>
    </row>
    <row r="77" spans="1:18">
      <c r="B77" s="27"/>
    </row>
    <row r="78" spans="1:18">
      <c r="B78" s="27"/>
    </row>
  </sheetData>
  <sortState ref="A4:O20">
    <sortCondition ref="C4:C20"/>
  </sortState>
  <pageMargins left="0.36" right="0.26" top="0.87" bottom="0.75" header="0.3" footer="0.3"/>
  <pageSetup scale="53" fitToHeight="0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"/>
  <sheetViews>
    <sheetView view="pageBreakPreview" zoomScale="110" zoomScaleNormal="100" zoomScaleSheetLayoutView="110" workbookViewId="0">
      <selection activeCell="J20" sqref="J20"/>
    </sheetView>
  </sheetViews>
  <sheetFormatPr defaultRowHeight="12.75"/>
  <cols>
    <col min="2" max="2" width="17.42578125" bestFit="1" customWidth="1"/>
    <col min="3" max="3" width="7.85546875" bestFit="1" customWidth="1"/>
    <col min="4" max="4" width="23.42578125" bestFit="1" customWidth="1"/>
    <col min="5" max="5" width="11.7109375" bestFit="1" customWidth="1"/>
    <col min="6" max="6" width="22" bestFit="1" customWidth="1"/>
    <col min="7" max="7" width="7" bestFit="1" customWidth="1"/>
    <col min="8" max="8" width="7.28515625" bestFit="1" customWidth="1"/>
    <col min="9" max="9" width="7.7109375" bestFit="1" customWidth="1"/>
    <col min="10" max="10" width="7.42578125" bestFit="1" customWidth="1"/>
    <col min="11" max="11" width="7.7109375" bestFit="1" customWidth="1"/>
    <col min="12" max="12" width="7" bestFit="1" customWidth="1"/>
    <col min="13" max="13" width="7.7109375" bestFit="1" customWidth="1"/>
  </cols>
  <sheetData>
    <row r="1" spans="1:13">
      <c r="A1" s="88" t="s">
        <v>130</v>
      </c>
      <c r="B1" s="89"/>
      <c r="C1" s="21"/>
      <c r="E1" s="21"/>
    </row>
    <row r="2" spans="1:13">
      <c r="A2" s="88" t="s">
        <v>131</v>
      </c>
      <c r="B2" s="89"/>
      <c r="C2" s="21"/>
      <c r="E2" s="21"/>
    </row>
    <row r="3" spans="1:13">
      <c r="A3" s="90" t="s">
        <v>318</v>
      </c>
      <c r="B3" s="89"/>
      <c r="C3" s="21"/>
      <c r="E3" s="21"/>
    </row>
    <row r="4" spans="1:13">
      <c r="A4" s="88"/>
      <c r="B4" s="89"/>
      <c r="C4" s="21"/>
      <c r="E4" s="21"/>
    </row>
    <row r="5" spans="1:13">
      <c r="A5" s="21"/>
      <c r="B5" s="89"/>
      <c r="C5" s="21"/>
      <c r="E5" s="21"/>
      <c r="G5" s="91"/>
    </row>
    <row r="6" spans="1:13">
      <c r="A6" s="92" t="s">
        <v>132</v>
      </c>
      <c r="B6" s="93" t="s">
        <v>133</v>
      </c>
      <c r="C6" s="94" t="s">
        <v>134</v>
      </c>
      <c r="D6" s="94" t="s">
        <v>135</v>
      </c>
      <c r="E6" s="94" t="s">
        <v>136</v>
      </c>
      <c r="F6" s="94" t="s">
        <v>137</v>
      </c>
      <c r="G6" s="95" t="s">
        <v>319</v>
      </c>
      <c r="H6" s="95" t="s">
        <v>320</v>
      </c>
      <c r="I6" s="95" t="s">
        <v>321</v>
      </c>
      <c r="J6" s="95" t="s">
        <v>322</v>
      </c>
      <c r="K6" s="95" t="s">
        <v>323</v>
      </c>
      <c r="L6" s="95" t="s">
        <v>324</v>
      </c>
      <c r="M6" s="96" t="s">
        <v>138</v>
      </c>
    </row>
    <row r="7" spans="1:13">
      <c r="A7" s="21" t="s">
        <v>139</v>
      </c>
      <c r="B7" s="89" t="s">
        <v>140</v>
      </c>
      <c r="C7" s="97" t="s">
        <v>200</v>
      </c>
      <c r="D7" t="s">
        <v>201</v>
      </c>
      <c r="E7" s="97" t="s">
        <v>143</v>
      </c>
      <c r="F7" t="s">
        <v>144</v>
      </c>
      <c r="G7" s="98">
        <v>271.32</v>
      </c>
      <c r="H7" s="98">
        <v>2417.2600000000002</v>
      </c>
      <c r="I7" s="98">
        <v>280.36</v>
      </c>
      <c r="J7" s="98">
        <v>187.52</v>
      </c>
      <c r="K7" s="98">
        <v>192.71</v>
      </c>
      <c r="L7" s="98">
        <v>400.58</v>
      </c>
      <c r="M7" s="98">
        <v>3749.7500000000005</v>
      </c>
    </row>
    <row r="8" spans="1:13">
      <c r="A8" s="21" t="s">
        <v>139</v>
      </c>
      <c r="B8" s="89" t="s">
        <v>140</v>
      </c>
      <c r="C8" s="97" t="s">
        <v>200</v>
      </c>
      <c r="D8" t="s">
        <v>201</v>
      </c>
      <c r="E8" s="97" t="s">
        <v>141</v>
      </c>
      <c r="F8" t="s">
        <v>142</v>
      </c>
      <c r="G8" s="98">
        <v>106.86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106.86</v>
      </c>
    </row>
    <row r="9" spans="1:13">
      <c r="A9" s="21" t="s">
        <v>139</v>
      </c>
      <c r="B9" s="89" t="s">
        <v>140</v>
      </c>
      <c r="C9" s="97" t="s">
        <v>200</v>
      </c>
      <c r="D9" t="s">
        <v>201</v>
      </c>
      <c r="E9" s="97" t="s">
        <v>166</v>
      </c>
      <c r="F9" t="s">
        <v>167</v>
      </c>
      <c r="G9" s="98">
        <v>0</v>
      </c>
      <c r="H9" s="98">
        <v>0</v>
      </c>
      <c r="I9" s="98">
        <v>0</v>
      </c>
      <c r="J9" s="98">
        <v>0</v>
      </c>
      <c r="K9" s="98">
        <v>625</v>
      </c>
      <c r="L9" s="98">
        <v>0</v>
      </c>
      <c r="M9" s="98">
        <v>625</v>
      </c>
    </row>
    <row r="10" spans="1:13">
      <c r="A10" s="21" t="s">
        <v>139</v>
      </c>
      <c r="B10" s="89" t="s">
        <v>140</v>
      </c>
      <c r="C10" s="97" t="s">
        <v>200</v>
      </c>
      <c r="D10" t="s">
        <v>201</v>
      </c>
      <c r="E10" s="97" t="s">
        <v>202</v>
      </c>
      <c r="F10" t="s">
        <v>203</v>
      </c>
      <c r="G10" s="98">
        <v>5000</v>
      </c>
      <c r="H10" s="98">
        <v>5000</v>
      </c>
      <c r="I10" s="98">
        <v>5000</v>
      </c>
      <c r="J10" s="98">
        <v>5000</v>
      </c>
      <c r="K10" s="98">
        <v>5000</v>
      </c>
      <c r="L10" s="98">
        <v>5000</v>
      </c>
      <c r="M10" s="98">
        <v>30000</v>
      </c>
    </row>
    <row r="14" spans="1:13">
      <c r="A14" s="21" t="s">
        <v>204</v>
      </c>
      <c r="B14" s="89" t="s">
        <v>205</v>
      </c>
      <c r="C14" s="97" t="s">
        <v>200</v>
      </c>
      <c r="D14" t="s">
        <v>201</v>
      </c>
      <c r="E14" s="97" t="s">
        <v>141</v>
      </c>
      <c r="F14" t="s">
        <v>142</v>
      </c>
      <c r="G14" s="98">
        <v>-199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-199</v>
      </c>
    </row>
    <row r="15" spans="1:13">
      <c r="A15" s="21" t="s">
        <v>204</v>
      </c>
      <c r="B15" s="89" t="s">
        <v>205</v>
      </c>
      <c r="C15" s="97" t="s">
        <v>200</v>
      </c>
      <c r="D15" t="s">
        <v>201</v>
      </c>
      <c r="E15" s="97" t="s">
        <v>202</v>
      </c>
      <c r="F15" t="s">
        <v>203</v>
      </c>
      <c r="G15" s="98">
        <v>199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199</v>
      </c>
    </row>
  </sheetData>
  <pageMargins left="0.36" right="0.26" top="0.87" bottom="0.75" header="0.3" footer="0.3"/>
  <pageSetup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8"/>
  <sheetViews>
    <sheetView view="pageBreakPreview" zoomScaleNormal="100" zoomScaleSheetLayoutView="100" workbookViewId="0">
      <selection activeCell="J20" sqref="J20"/>
    </sheetView>
  </sheetViews>
  <sheetFormatPr defaultRowHeight="12.75"/>
  <cols>
    <col min="2" max="2" width="27.28515625" bestFit="1" customWidth="1"/>
    <col min="3" max="3" width="7.85546875" bestFit="1" customWidth="1"/>
    <col min="4" max="4" width="23.42578125" bestFit="1" customWidth="1"/>
    <col min="5" max="5" width="11.7109375" bestFit="1" customWidth="1"/>
    <col min="6" max="6" width="56.85546875" bestFit="1" customWidth="1"/>
    <col min="7" max="7" width="8.28515625" bestFit="1" customWidth="1"/>
    <col min="8" max="8" width="8.42578125" bestFit="1" customWidth="1"/>
    <col min="9" max="9" width="8.85546875" bestFit="1" customWidth="1"/>
    <col min="10" max="10" width="8.5703125" bestFit="1" customWidth="1"/>
    <col min="11" max="11" width="8.85546875" bestFit="1" customWidth="1"/>
    <col min="12" max="12" width="8.28515625" bestFit="1" customWidth="1"/>
    <col min="13" max="13" width="9.28515625" bestFit="1" customWidth="1"/>
  </cols>
  <sheetData>
    <row r="1" spans="1:13">
      <c r="A1" s="88" t="s">
        <v>209</v>
      </c>
      <c r="C1" s="21"/>
      <c r="E1" s="21"/>
      <c r="F1" s="98"/>
      <c r="G1" s="98"/>
      <c r="H1" s="98"/>
      <c r="J1" s="98"/>
      <c r="K1" s="98"/>
      <c r="L1" s="98"/>
    </row>
    <row r="2" spans="1:13">
      <c r="A2" s="88" t="s">
        <v>210</v>
      </c>
      <c r="C2" s="21"/>
      <c r="E2" s="21"/>
      <c r="F2" s="98"/>
      <c r="G2" s="98"/>
      <c r="H2" s="98"/>
      <c r="J2" s="98"/>
      <c r="K2" s="98"/>
      <c r="L2" s="98"/>
    </row>
    <row r="3" spans="1:13">
      <c r="A3" s="90" t="s">
        <v>318</v>
      </c>
      <c r="C3" s="21"/>
      <c r="E3" s="21"/>
      <c r="F3" s="98"/>
      <c r="G3" s="98"/>
      <c r="H3" s="98"/>
      <c r="J3" s="98"/>
      <c r="K3" s="98"/>
      <c r="L3" s="98"/>
    </row>
    <row r="4" spans="1:13">
      <c r="A4" s="21"/>
      <c r="C4" s="21"/>
      <c r="E4" s="21"/>
      <c r="F4" s="98"/>
      <c r="G4" s="98"/>
      <c r="H4" s="98"/>
      <c r="J4" s="98"/>
      <c r="K4" s="98"/>
      <c r="L4" s="98"/>
    </row>
    <row r="5" spans="1:13">
      <c r="A5" s="21"/>
      <c r="C5" s="21"/>
      <c r="E5" s="21"/>
      <c r="J5" s="91"/>
    </row>
    <row r="6" spans="1:13">
      <c r="A6" s="92" t="s">
        <v>132</v>
      </c>
      <c r="B6" s="92" t="s">
        <v>133</v>
      </c>
      <c r="C6" s="92" t="s">
        <v>134</v>
      </c>
      <c r="D6" s="92" t="s">
        <v>135</v>
      </c>
      <c r="E6" s="92" t="s">
        <v>136</v>
      </c>
      <c r="F6" s="92" t="s">
        <v>137</v>
      </c>
      <c r="G6" s="99" t="s">
        <v>319</v>
      </c>
      <c r="H6" s="99" t="s">
        <v>320</v>
      </c>
      <c r="I6" s="99" t="s">
        <v>321</v>
      </c>
      <c r="J6" s="99" t="s">
        <v>322</v>
      </c>
      <c r="K6" s="99" t="s">
        <v>323</v>
      </c>
      <c r="L6" s="99" t="s">
        <v>324</v>
      </c>
      <c r="M6" s="99" t="s">
        <v>138</v>
      </c>
    </row>
    <row r="7" spans="1:13">
      <c r="A7" s="21" t="s">
        <v>211</v>
      </c>
      <c r="B7" t="s">
        <v>212</v>
      </c>
      <c r="C7" s="97" t="s">
        <v>200</v>
      </c>
      <c r="D7" t="s">
        <v>201</v>
      </c>
      <c r="E7" s="97" t="s">
        <v>148</v>
      </c>
      <c r="F7" t="s">
        <v>149</v>
      </c>
      <c r="G7" s="67">
        <v>19303.030000000002</v>
      </c>
      <c r="H7" s="67">
        <v>19314.580000000002</v>
      </c>
      <c r="I7" s="67">
        <v>28971.86</v>
      </c>
      <c r="J7" s="67">
        <v>19314.580000000002</v>
      </c>
      <c r="K7" s="67">
        <v>19314.580000000002</v>
      </c>
      <c r="L7" s="67">
        <v>19314.580000000002</v>
      </c>
      <c r="M7" s="67">
        <v>125533.21</v>
      </c>
    </row>
    <row r="8" spans="1:13">
      <c r="A8" s="21" t="s">
        <v>211</v>
      </c>
      <c r="B8" t="s">
        <v>212</v>
      </c>
      <c r="C8" s="97" t="s">
        <v>200</v>
      </c>
      <c r="D8" t="s">
        <v>201</v>
      </c>
      <c r="E8" s="97" t="s">
        <v>146</v>
      </c>
      <c r="F8" t="s">
        <v>147</v>
      </c>
      <c r="G8" s="67">
        <v>2901.21</v>
      </c>
      <c r="H8" s="67">
        <v>7.51</v>
      </c>
      <c r="I8" s="67">
        <v>-7725.83</v>
      </c>
      <c r="J8" s="67">
        <v>965.72</v>
      </c>
      <c r="K8" s="67">
        <v>2897.19</v>
      </c>
      <c r="L8" s="67">
        <v>965.73</v>
      </c>
      <c r="M8" s="67">
        <v>11.530000000000655</v>
      </c>
    </row>
    <row r="9" spans="1:13">
      <c r="A9" s="21" t="s">
        <v>211</v>
      </c>
      <c r="B9" t="s">
        <v>212</v>
      </c>
      <c r="C9" s="97" t="s">
        <v>200</v>
      </c>
      <c r="D9" t="s">
        <v>201</v>
      </c>
      <c r="E9" s="97" t="s">
        <v>185</v>
      </c>
      <c r="F9" t="s">
        <v>186</v>
      </c>
      <c r="G9" s="67">
        <v>976.99</v>
      </c>
      <c r="H9" s="67">
        <v>850.18</v>
      </c>
      <c r="I9" s="67">
        <v>934.82999999999993</v>
      </c>
      <c r="J9" s="67">
        <v>892.33</v>
      </c>
      <c r="K9" s="67">
        <v>977.32</v>
      </c>
      <c r="L9" s="67">
        <v>892.33</v>
      </c>
      <c r="M9" s="67">
        <v>5523.98</v>
      </c>
    </row>
    <row r="10" spans="1:13">
      <c r="A10" s="21" t="s">
        <v>211</v>
      </c>
      <c r="B10" t="s">
        <v>212</v>
      </c>
      <c r="C10" s="97" t="s">
        <v>200</v>
      </c>
      <c r="D10" t="s">
        <v>201</v>
      </c>
      <c r="E10" s="97" t="s">
        <v>183</v>
      </c>
      <c r="F10" t="s">
        <v>184</v>
      </c>
      <c r="G10" s="67">
        <v>710.54</v>
      </c>
      <c r="H10" s="67">
        <v>618.29999999999995</v>
      </c>
      <c r="I10" s="67">
        <v>679.88</v>
      </c>
      <c r="J10" s="67">
        <v>648.97</v>
      </c>
      <c r="K10" s="67">
        <v>710.78</v>
      </c>
      <c r="L10" s="67">
        <v>648.97</v>
      </c>
      <c r="M10" s="67">
        <v>4017.4399999999996</v>
      </c>
    </row>
    <row r="11" spans="1:13">
      <c r="A11" s="21" t="s">
        <v>211</v>
      </c>
      <c r="B11" t="s">
        <v>212</v>
      </c>
      <c r="C11" s="97" t="s">
        <v>200</v>
      </c>
      <c r="D11" t="s">
        <v>201</v>
      </c>
      <c r="E11" s="97" t="s">
        <v>207</v>
      </c>
      <c r="F11" t="s">
        <v>208</v>
      </c>
      <c r="G11" s="67">
        <v>44.41</v>
      </c>
      <c r="H11" s="67">
        <v>38.64</v>
      </c>
      <c r="I11" s="67">
        <v>42.489999999999995</v>
      </c>
      <c r="J11" s="67">
        <v>40.56</v>
      </c>
      <c r="K11" s="67">
        <v>44.43</v>
      </c>
      <c r="L11" s="67">
        <v>40.56</v>
      </c>
      <c r="M11" s="67">
        <v>251.09</v>
      </c>
    </row>
    <row r="12" spans="1:13">
      <c r="A12" s="21" t="s">
        <v>211</v>
      </c>
      <c r="B12" t="s">
        <v>212</v>
      </c>
      <c r="C12" s="97" t="s">
        <v>200</v>
      </c>
      <c r="D12" t="s">
        <v>201</v>
      </c>
      <c r="E12" s="97" t="s">
        <v>193</v>
      </c>
      <c r="F12" t="s">
        <v>194</v>
      </c>
      <c r="G12" s="67">
        <v>4374.24</v>
      </c>
      <c r="H12" s="67">
        <v>3806.4500000000003</v>
      </c>
      <c r="I12" s="67">
        <v>4185.47</v>
      </c>
      <c r="J12" s="67">
        <v>3995.22</v>
      </c>
      <c r="K12" s="67">
        <v>4375.7199999999993</v>
      </c>
      <c r="L12" s="67">
        <v>3995.23</v>
      </c>
      <c r="M12" s="67">
        <v>24732.329999999998</v>
      </c>
    </row>
    <row r="13" spans="1:13">
      <c r="A13" s="21" t="s">
        <v>211</v>
      </c>
      <c r="B13" t="s">
        <v>212</v>
      </c>
      <c r="C13" s="97" t="s">
        <v>200</v>
      </c>
      <c r="D13" t="s">
        <v>201</v>
      </c>
      <c r="E13" s="97" t="s">
        <v>181</v>
      </c>
      <c r="F13" t="s">
        <v>182</v>
      </c>
      <c r="G13" s="67">
        <v>821.56000000000006</v>
      </c>
      <c r="H13" s="67">
        <v>714.91</v>
      </c>
      <c r="I13" s="67">
        <v>786.1</v>
      </c>
      <c r="J13" s="67">
        <v>750.37</v>
      </c>
      <c r="K13" s="67">
        <v>821.84</v>
      </c>
      <c r="L13" s="67">
        <v>750.37</v>
      </c>
      <c r="M13" s="67">
        <v>4645.1500000000005</v>
      </c>
    </row>
    <row r="14" spans="1:13">
      <c r="A14" s="21" t="s">
        <v>211</v>
      </c>
      <c r="B14" t="s">
        <v>212</v>
      </c>
      <c r="C14" s="97" t="s">
        <v>200</v>
      </c>
      <c r="D14" t="s">
        <v>201</v>
      </c>
      <c r="E14" s="97" t="s">
        <v>187</v>
      </c>
      <c r="F14" t="s">
        <v>188</v>
      </c>
      <c r="G14" s="67">
        <v>22.2</v>
      </c>
      <c r="H14" s="67">
        <v>19.32</v>
      </c>
      <c r="I14" s="67">
        <v>21.24</v>
      </c>
      <c r="J14" s="67">
        <v>20.28</v>
      </c>
      <c r="K14" s="67">
        <v>22.21</v>
      </c>
      <c r="L14" s="67">
        <v>20.28</v>
      </c>
      <c r="M14" s="67">
        <v>125.53</v>
      </c>
    </row>
    <row r="15" spans="1:13">
      <c r="A15" s="21" t="s">
        <v>211</v>
      </c>
      <c r="B15" t="s">
        <v>212</v>
      </c>
      <c r="C15" s="97" t="s">
        <v>200</v>
      </c>
      <c r="D15" t="s">
        <v>201</v>
      </c>
      <c r="E15" s="97" t="s">
        <v>195</v>
      </c>
      <c r="F15" t="s">
        <v>196</v>
      </c>
      <c r="G15" s="67">
        <v>244.25</v>
      </c>
      <c r="H15" s="67">
        <v>212.54</v>
      </c>
      <c r="I15" s="67">
        <v>233.70999999999998</v>
      </c>
      <c r="J15" s="67">
        <v>223.09</v>
      </c>
      <c r="K15" s="67">
        <v>244.33</v>
      </c>
      <c r="L15" s="67">
        <v>223.09</v>
      </c>
      <c r="M15" s="67">
        <v>1381.01</v>
      </c>
    </row>
    <row r="16" spans="1:13">
      <c r="A16" s="21" t="s">
        <v>211</v>
      </c>
      <c r="B16" t="s">
        <v>212</v>
      </c>
      <c r="C16" s="97" t="s">
        <v>200</v>
      </c>
      <c r="D16" t="s">
        <v>201</v>
      </c>
      <c r="E16" s="97" t="s">
        <v>191</v>
      </c>
      <c r="F16" t="s">
        <v>192</v>
      </c>
      <c r="G16" s="67">
        <v>44.41</v>
      </c>
      <c r="H16" s="67">
        <v>38.64</v>
      </c>
      <c r="I16" s="67">
        <v>42.489999999999995</v>
      </c>
      <c r="J16" s="67">
        <v>40.56</v>
      </c>
      <c r="K16" s="67">
        <v>44.43</v>
      </c>
      <c r="L16" s="67">
        <v>40.56</v>
      </c>
      <c r="M16" s="67">
        <v>251.09</v>
      </c>
    </row>
    <row r="17" spans="1:13">
      <c r="A17" s="21" t="s">
        <v>211</v>
      </c>
      <c r="B17" t="s">
        <v>212</v>
      </c>
      <c r="C17" s="97" t="s">
        <v>200</v>
      </c>
      <c r="D17" t="s">
        <v>201</v>
      </c>
      <c r="E17" s="97" t="s">
        <v>189</v>
      </c>
      <c r="F17" t="s">
        <v>190</v>
      </c>
      <c r="G17" s="67">
        <v>111.02000000000001</v>
      </c>
      <c r="H17" s="67">
        <v>96.61</v>
      </c>
      <c r="I17" s="67">
        <v>106.23</v>
      </c>
      <c r="J17" s="67">
        <v>101.4</v>
      </c>
      <c r="K17" s="67">
        <v>111.06</v>
      </c>
      <c r="L17" s="67">
        <v>101.4</v>
      </c>
      <c r="M17" s="67">
        <v>627.71999999999991</v>
      </c>
    </row>
    <row r="18" spans="1:13">
      <c r="A18" s="21" t="s">
        <v>211</v>
      </c>
      <c r="B18" t="s">
        <v>212</v>
      </c>
      <c r="C18" s="97" t="s">
        <v>200</v>
      </c>
      <c r="D18" t="s">
        <v>201</v>
      </c>
      <c r="E18" s="97" t="s">
        <v>170</v>
      </c>
      <c r="F18" t="s">
        <v>171</v>
      </c>
      <c r="G18" s="67">
        <v>5950.97</v>
      </c>
      <c r="H18" s="67">
        <v>8294.7999999999993</v>
      </c>
      <c r="I18" s="67">
        <v>7155.19</v>
      </c>
      <c r="J18" s="67">
        <v>5950.97</v>
      </c>
      <c r="K18" s="67">
        <v>5955.97</v>
      </c>
      <c r="L18" s="67">
        <v>5950.97</v>
      </c>
      <c r="M18" s="67">
        <v>39258.870000000003</v>
      </c>
    </row>
    <row r="19" spans="1:13">
      <c r="A19" s="21" t="s">
        <v>211</v>
      </c>
      <c r="B19" t="s">
        <v>212</v>
      </c>
      <c r="C19" s="97" t="s">
        <v>200</v>
      </c>
      <c r="D19" t="s">
        <v>201</v>
      </c>
      <c r="E19" s="97" t="s">
        <v>152</v>
      </c>
      <c r="F19" t="s">
        <v>153</v>
      </c>
      <c r="G19" s="67">
        <v>0</v>
      </c>
      <c r="H19" s="67">
        <v>0</v>
      </c>
      <c r="I19" s="67">
        <v>28.45</v>
      </c>
      <c r="J19" s="67">
        <v>0</v>
      </c>
      <c r="K19" s="67">
        <v>0</v>
      </c>
      <c r="L19" s="67">
        <v>120.03</v>
      </c>
      <c r="M19" s="67">
        <v>148.47999999999999</v>
      </c>
    </row>
    <row r="20" spans="1:13">
      <c r="A20" s="21" t="s">
        <v>211</v>
      </c>
      <c r="B20" t="s">
        <v>212</v>
      </c>
      <c r="C20" s="97" t="s">
        <v>200</v>
      </c>
      <c r="D20" t="s">
        <v>201</v>
      </c>
      <c r="E20" s="97" t="s">
        <v>159</v>
      </c>
      <c r="F20" t="s">
        <v>160</v>
      </c>
      <c r="G20" s="67">
        <v>0</v>
      </c>
      <c r="H20" s="67">
        <v>0</v>
      </c>
      <c r="I20" s="67">
        <v>0</v>
      </c>
      <c r="J20" s="67">
        <v>0</v>
      </c>
      <c r="K20" s="67">
        <v>16.86</v>
      </c>
      <c r="L20" s="67">
        <v>0</v>
      </c>
      <c r="M20" s="67">
        <v>16.86</v>
      </c>
    </row>
    <row r="21" spans="1:13">
      <c r="A21" s="21" t="s">
        <v>211</v>
      </c>
      <c r="B21" t="s">
        <v>212</v>
      </c>
      <c r="C21" s="97" t="s">
        <v>200</v>
      </c>
      <c r="D21" t="s">
        <v>201</v>
      </c>
      <c r="E21" s="97" t="s">
        <v>150</v>
      </c>
      <c r="F21" t="s">
        <v>151</v>
      </c>
      <c r="G21" s="67">
        <v>397.15999999999997</v>
      </c>
      <c r="H21" s="67">
        <v>727.95</v>
      </c>
      <c r="I21" s="67">
        <v>965</v>
      </c>
      <c r="J21" s="67">
        <v>353.05</v>
      </c>
      <c r="K21" s="67">
        <v>121.29</v>
      </c>
      <c r="L21" s="67">
        <v>470.94000000000005</v>
      </c>
      <c r="M21" s="67">
        <v>3035.3900000000003</v>
      </c>
    </row>
    <row r="22" spans="1:13">
      <c r="A22" s="21" t="s">
        <v>211</v>
      </c>
      <c r="B22" t="s">
        <v>212</v>
      </c>
      <c r="C22" s="97" t="s">
        <v>200</v>
      </c>
      <c r="D22" t="s">
        <v>201</v>
      </c>
      <c r="E22" s="97" t="s">
        <v>161</v>
      </c>
      <c r="F22" t="s">
        <v>162</v>
      </c>
      <c r="G22" s="67">
        <v>0</v>
      </c>
      <c r="H22" s="67">
        <v>489.96</v>
      </c>
      <c r="I22" s="67">
        <v>0</v>
      </c>
      <c r="J22" s="67">
        <v>0</v>
      </c>
      <c r="K22" s="67">
        <v>0</v>
      </c>
      <c r="L22" s="67">
        <v>0</v>
      </c>
      <c r="M22" s="67">
        <v>489.96</v>
      </c>
    </row>
    <row r="23" spans="1:13">
      <c r="A23" s="21" t="s">
        <v>211</v>
      </c>
      <c r="B23" t="s">
        <v>212</v>
      </c>
      <c r="C23" s="97" t="s">
        <v>200</v>
      </c>
      <c r="D23" t="s">
        <v>201</v>
      </c>
      <c r="E23" s="97" t="s">
        <v>155</v>
      </c>
      <c r="F23" t="s">
        <v>156</v>
      </c>
      <c r="G23" s="67">
        <v>2430.6999999999998</v>
      </c>
      <c r="H23" s="67">
        <v>1210.05</v>
      </c>
      <c r="I23" s="67">
        <v>111.25</v>
      </c>
      <c r="J23" s="67">
        <v>519.54</v>
      </c>
      <c r="K23" s="67">
        <v>366.62</v>
      </c>
      <c r="L23" s="67">
        <v>919.98</v>
      </c>
      <c r="M23" s="67">
        <v>5558.1399999999994</v>
      </c>
    </row>
    <row r="24" spans="1:13">
      <c r="A24" s="21" t="s">
        <v>211</v>
      </c>
      <c r="B24" t="s">
        <v>212</v>
      </c>
      <c r="C24" s="97" t="s">
        <v>200</v>
      </c>
      <c r="D24" t="s">
        <v>201</v>
      </c>
      <c r="E24" s="97" t="s">
        <v>157</v>
      </c>
      <c r="F24" t="s">
        <v>158</v>
      </c>
      <c r="G24" s="67">
        <v>824.91000000000008</v>
      </c>
      <c r="H24" s="67">
        <v>418</v>
      </c>
      <c r="I24" s="67">
        <v>23.45</v>
      </c>
      <c r="J24" s="67">
        <v>161.37</v>
      </c>
      <c r="K24" s="67">
        <v>0</v>
      </c>
      <c r="L24" s="67">
        <v>667.94</v>
      </c>
      <c r="M24" s="67">
        <v>2095.67</v>
      </c>
    </row>
    <row r="25" spans="1:13">
      <c r="A25" s="21" t="s">
        <v>211</v>
      </c>
      <c r="B25" t="s">
        <v>212</v>
      </c>
      <c r="C25" s="97" t="s">
        <v>200</v>
      </c>
      <c r="D25" t="s">
        <v>201</v>
      </c>
      <c r="E25" s="97" t="s">
        <v>176</v>
      </c>
      <c r="F25" t="s">
        <v>177</v>
      </c>
      <c r="G25" s="67">
        <v>1064.8900000000001</v>
      </c>
      <c r="H25" s="67">
        <v>1674.54</v>
      </c>
      <c r="I25" s="67">
        <v>701.64</v>
      </c>
      <c r="J25" s="67">
        <v>701.64</v>
      </c>
      <c r="K25" s="67">
        <v>374.45</v>
      </c>
      <c r="L25" s="67">
        <v>701.74</v>
      </c>
      <c r="M25" s="67">
        <v>5218.8999999999996</v>
      </c>
    </row>
    <row r="26" spans="1:13">
      <c r="A26" s="21" t="s">
        <v>211</v>
      </c>
      <c r="B26" t="s">
        <v>212</v>
      </c>
      <c r="C26" s="97" t="s">
        <v>200</v>
      </c>
      <c r="D26" t="s">
        <v>201</v>
      </c>
      <c r="E26" s="97" t="s">
        <v>168</v>
      </c>
      <c r="F26" t="s">
        <v>169</v>
      </c>
      <c r="G26" s="67">
        <v>159.9</v>
      </c>
      <c r="H26" s="67">
        <v>159.9</v>
      </c>
      <c r="I26" s="67">
        <v>159.9</v>
      </c>
      <c r="J26" s="67">
        <v>159.9</v>
      </c>
      <c r="K26" s="67">
        <v>0</v>
      </c>
      <c r="L26" s="67">
        <v>159.9</v>
      </c>
      <c r="M26" s="67">
        <v>799.5</v>
      </c>
    </row>
    <row r="27" spans="1:13">
      <c r="A27" s="21" t="s">
        <v>211</v>
      </c>
      <c r="B27" t="s">
        <v>212</v>
      </c>
      <c r="C27" s="97" t="s">
        <v>200</v>
      </c>
      <c r="D27" t="s">
        <v>201</v>
      </c>
      <c r="E27" s="97" t="s">
        <v>179</v>
      </c>
      <c r="F27" t="s">
        <v>180</v>
      </c>
      <c r="G27" s="67">
        <v>800.45</v>
      </c>
      <c r="H27" s="67">
        <v>722.98</v>
      </c>
      <c r="I27" s="67">
        <v>1939.95</v>
      </c>
      <c r="J27" s="67">
        <v>820.57</v>
      </c>
      <c r="K27" s="67">
        <v>3984.31</v>
      </c>
      <c r="L27" s="67">
        <v>1166.58</v>
      </c>
      <c r="M27" s="67">
        <v>9434.84</v>
      </c>
    </row>
    <row r="28" spans="1:13">
      <c r="A28" s="21" t="s">
        <v>211</v>
      </c>
      <c r="B28" t="s">
        <v>212</v>
      </c>
      <c r="C28" s="97" t="s">
        <v>200</v>
      </c>
      <c r="D28" t="s">
        <v>201</v>
      </c>
      <c r="E28" s="97" t="s">
        <v>197</v>
      </c>
      <c r="F28" t="s">
        <v>198</v>
      </c>
      <c r="G28" s="67">
        <v>924.6</v>
      </c>
      <c r="H28" s="67">
        <v>835.14</v>
      </c>
      <c r="I28" s="67">
        <v>924.61</v>
      </c>
      <c r="J28" s="67">
        <v>894.79</v>
      </c>
      <c r="K28" s="67">
        <v>1204.8499999999999</v>
      </c>
      <c r="L28" s="67">
        <v>932.22</v>
      </c>
      <c r="M28" s="67">
        <v>5716.21</v>
      </c>
    </row>
    <row r="29" spans="1:13">
      <c r="A29" s="21" t="s">
        <v>211</v>
      </c>
      <c r="B29" t="s">
        <v>212</v>
      </c>
      <c r="C29" s="97" t="s">
        <v>200</v>
      </c>
      <c r="D29" t="s">
        <v>201</v>
      </c>
      <c r="E29" s="97" t="s">
        <v>202</v>
      </c>
      <c r="F29" t="s">
        <v>203</v>
      </c>
      <c r="G29" s="67">
        <v>386</v>
      </c>
      <c r="H29" s="67">
        <v>42103.13</v>
      </c>
      <c r="I29" s="67">
        <v>1871</v>
      </c>
      <c r="J29" s="67">
        <v>386</v>
      </c>
      <c r="K29" s="67">
        <v>159.9</v>
      </c>
      <c r="L29" s="67">
        <v>2726.79</v>
      </c>
      <c r="M29" s="67">
        <v>47632.82</v>
      </c>
    </row>
    <row r="30" spans="1:13">
      <c r="A30" s="21" t="s">
        <v>211</v>
      </c>
      <c r="B30" t="s">
        <v>212</v>
      </c>
      <c r="C30" s="97" t="s">
        <v>200</v>
      </c>
      <c r="D30" t="s">
        <v>201</v>
      </c>
      <c r="E30" s="97" t="s">
        <v>215</v>
      </c>
      <c r="F30" t="s">
        <v>216</v>
      </c>
      <c r="G30" s="67">
        <v>-4981.33</v>
      </c>
      <c r="H30" s="67">
        <v>-7617.66</v>
      </c>
      <c r="I30" s="67">
        <v>-4930.07</v>
      </c>
      <c r="J30" s="67">
        <v>-4382.49</v>
      </c>
      <c r="K30" s="67">
        <v>-4973.47</v>
      </c>
      <c r="L30" s="67">
        <v>-4633.2700000000004</v>
      </c>
      <c r="M30" s="67">
        <v>-31518.289999999997</v>
      </c>
    </row>
    <row r="31" spans="1:13">
      <c r="A31" s="21" t="s">
        <v>211</v>
      </c>
      <c r="B31" t="s">
        <v>212</v>
      </c>
      <c r="C31" s="97" t="s">
        <v>200</v>
      </c>
      <c r="D31" t="s">
        <v>201</v>
      </c>
      <c r="E31" s="97" t="s">
        <v>223</v>
      </c>
      <c r="F31" t="s">
        <v>224</v>
      </c>
      <c r="G31" s="67">
        <v>-247.93</v>
      </c>
      <c r="H31" s="67">
        <v>-2208.88</v>
      </c>
      <c r="I31" s="67">
        <v>-256.2</v>
      </c>
      <c r="J31" s="67">
        <v>-171.35</v>
      </c>
      <c r="K31" s="67">
        <v>-176.1</v>
      </c>
      <c r="L31" s="67">
        <v>-366.05</v>
      </c>
      <c r="M31" s="67">
        <v>-3426.5099999999998</v>
      </c>
    </row>
    <row r="32" spans="1:13">
      <c r="A32" s="21" t="s">
        <v>211</v>
      </c>
      <c r="B32" t="s">
        <v>212</v>
      </c>
      <c r="C32" s="97" t="s">
        <v>200</v>
      </c>
      <c r="D32" t="s">
        <v>201</v>
      </c>
      <c r="E32" s="97" t="s">
        <v>219</v>
      </c>
      <c r="F32" t="s">
        <v>220</v>
      </c>
      <c r="G32" s="67">
        <v>-457.92</v>
      </c>
      <c r="H32" s="67">
        <v>-4079.71</v>
      </c>
      <c r="I32" s="67">
        <v>-473.19</v>
      </c>
      <c r="J32" s="67">
        <v>-316.48</v>
      </c>
      <c r="K32" s="67">
        <v>-325.25</v>
      </c>
      <c r="L32" s="67">
        <v>-676.07</v>
      </c>
      <c r="M32" s="67">
        <v>-6328.619999999999</v>
      </c>
    </row>
    <row r="33" spans="1:13">
      <c r="A33" s="21" t="s">
        <v>211</v>
      </c>
      <c r="B33" t="s">
        <v>212</v>
      </c>
      <c r="C33" s="97" t="s">
        <v>200</v>
      </c>
      <c r="D33" t="s">
        <v>201</v>
      </c>
      <c r="E33" s="97" t="s">
        <v>221</v>
      </c>
      <c r="F33" t="s">
        <v>222</v>
      </c>
      <c r="G33" s="67">
        <v>-499.5</v>
      </c>
      <c r="H33" s="67">
        <v>-4450.17</v>
      </c>
      <c r="I33" s="67">
        <v>-516.15</v>
      </c>
      <c r="J33" s="67">
        <v>-345.22</v>
      </c>
      <c r="K33" s="67">
        <v>-354.78</v>
      </c>
      <c r="L33" s="67">
        <v>-737.47</v>
      </c>
      <c r="M33" s="67">
        <v>-6903.29</v>
      </c>
    </row>
    <row r="34" spans="1:13">
      <c r="A34" s="21" t="s">
        <v>211</v>
      </c>
      <c r="B34" t="s">
        <v>212</v>
      </c>
      <c r="C34" s="97" t="s">
        <v>200</v>
      </c>
      <c r="D34" t="s">
        <v>201</v>
      </c>
      <c r="E34" s="97" t="s">
        <v>217</v>
      </c>
      <c r="F34" t="s">
        <v>218</v>
      </c>
      <c r="G34" s="67">
        <v>-24967.649999999998</v>
      </c>
      <c r="H34" s="67">
        <v>-39402.29</v>
      </c>
      <c r="I34" s="67">
        <v>-24717.99</v>
      </c>
      <c r="J34" s="67">
        <v>-21934.899999999998</v>
      </c>
      <c r="K34" s="67">
        <v>-24880.600000000002</v>
      </c>
      <c r="L34" s="67">
        <v>-23313.48</v>
      </c>
      <c r="M34" s="67">
        <v>-159216.91</v>
      </c>
    </row>
    <row r="35" spans="1:13">
      <c r="A35" s="21" t="s">
        <v>211</v>
      </c>
      <c r="B35" t="s">
        <v>212</v>
      </c>
      <c r="C35" s="97" t="s">
        <v>200</v>
      </c>
      <c r="D35" t="s">
        <v>201</v>
      </c>
      <c r="E35" s="97" t="s">
        <v>213</v>
      </c>
      <c r="F35" t="s">
        <v>214</v>
      </c>
      <c r="G35" s="67">
        <v>-359.68</v>
      </c>
      <c r="H35" s="67">
        <v>-3204.5</v>
      </c>
      <c r="I35" s="67">
        <v>-371.67</v>
      </c>
      <c r="J35" s="67">
        <v>-248.59</v>
      </c>
      <c r="K35" s="67">
        <v>-255.47</v>
      </c>
      <c r="L35" s="67">
        <v>-531.04</v>
      </c>
      <c r="M35" s="67">
        <v>-4970.95</v>
      </c>
    </row>
    <row r="36" spans="1:13">
      <c r="A36" s="21" t="s">
        <v>211</v>
      </c>
      <c r="B36" t="s">
        <v>212</v>
      </c>
      <c r="C36" s="97" t="s">
        <v>200</v>
      </c>
      <c r="D36" t="s">
        <v>201</v>
      </c>
      <c r="E36" s="97" t="s">
        <v>225</v>
      </c>
      <c r="F36" t="s">
        <v>226</v>
      </c>
      <c r="G36" s="67">
        <v>-10973.7</v>
      </c>
      <c r="H36" s="67">
        <v>-21339.98</v>
      </c>
      <c r="I36" s="67">
        <v>-10887.740000000002</v>
      </c>
      <c r="J36" s="67">
        <v>-9537.94</v>
      </c>
      <c r="K36" s="67">
        <v>-10778.41</v>
      </c>
      <c r="L36" s="67">
        <v>-10544.369999999999</v>
      </c>
      <c r="M36" s="67">
        <v>-74062.14</v>
      </c>
    </row>
    <row r="37" spans="1:13">
      <c r="A37" s="21" t="s">
        <v>211</v>
      </c>
      <c r="B37" t="s">
        <v>212</v>
      </c>
      <c r="C37" s="97" t="s">
        <v>200</v>
      </c>
      <c r="D37" t="s">
        <v>201</v>
      </c>
      <c r="E37" s="97" t="s">
        <v>229</v>
      </c>
      <c r="F37" t="s">
        <v>230</v>
      </c>
      <c r="G37" s="67">
        <v>-4.16</v>
      </c>
      <c r="H37" s="67">
        <v>-37.049999999999997</v>
      </c>
      <c r="I37" s="67">
        <v>-4.3</v>
      </c>
      <c r="J37" s="67">
        <v>-2.87</v>
      </c>
      <c r="K37" s="67">
        <v>-2.95</v>
      </c>
      <c r="L37" s="67">
        <v>-6.14</v>
      </c>
      <c r="M37" s="67">
        <v>-57.469999999999992</v>
      </c>
    </row>
    <row r="38" spans="1:13">
      <c r="A38" s="21" t="s">
        <v>211</v>
      </c>
      <c r="B38" t="s">
        <v>212</v>
      </c>
      <c r="C38" s="97" t="s">
        <v>200</v>
      </c>
      <c r="D38" t="s">
        <v>201</v>
      </c>
      <c r="E38" s="97" t="s">
        <v>227</v>
      </c>
      <c r="F38" t="s">
        <v>228</v>
      </c>
      <c r="G38" s="67">
        <v>-1.56</v>
      </c>
      <c r="H38" s="67">
        <v>-13.89</v>
      </c>
      <c r="I38" s="67">
        <v>-1.61</v>
      </c>
      <c r="J38" s="67">
        <v>-1.08</v>
      </c>
      <c r="K38" s="67">
        <v>-1.1100000000000001</v>
      </c>
      <c r="L38" s="67">
        <v>-2.2999999999999998</v>
      </c>
      <c r="M38" s="67">
        <v>-21.55</v>
      </c>
    </row>
  </sheetData>
  <autoFilter ref="A6:M38">
    <sortState ref="A7:M38">
      <sortCondition ref="E6:E38"/>
    </sortState>
  </autoFilter>
  <pageMargins left="0.36" right="0.26" top="0.87" bottom="0.75" header="0.3" footer="0.3"/>
  <pageSetup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3"/>
  <sheetViews>
    <sheetView view="pageBreakPreview" zoomScale="90" zoomScaleNormal="100" zoomScaleSheetLayoutView="90" workbookViewId="0">
      <selection activeCell="J20" sqref="J20"/>
    </sheetView>
  </sheetViews>
  <sheetFormatPr defaultRowHeight="12.75"/>
  <cols>
    <col min="2" max="2" width="84.85546875" bestFit="1" customWidth="1"/>
    <col min="5" max="10" width="11.7109375" bestFit="1" customWidth="1"/>
    <col min="11" max="16" width="12.5703125" bestFit="1" customWidth="1"/>
  </cols>
  <sheetData>
    <row r="1" spans="2:16">
      <c r="B1" s="2" t="s">
        <v>0</v>
      </c>
      <c r="C1" s="2"/>
      <c r="D1" s="2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>
      <c r="B2" s="2" t="s">
        <v>1</v>
      </c>
      <c r="C2" s="2"/>
      <c r="D2" s="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>
      <c r="B3" s="2" t="s">
        <v>2</v>
      </c>
      <c r="C3" s="2"/>
      <c r="D3" s="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23.25">
      <c r="B4" s="2" t="s">
        <v>3</v>
      </c>
      <c r="C4" s="2"/>
      <c r="D4" s="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23.25">
      <c r="B5" s="2" t="s">
        <v>5</v>
      </c>
      <c r="C5" s="2"/>
      <c r="D5" s="2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>
      <c r="B7" s="56"/>
      <c r="C7" s="56"/>
      <c r="D7" s="56"/>
      <c r="E7" s="2" t="s">
        <v>286</v>
      </c>
      <c r="F7" s="2" t="s">
        <v>286</v>
      </c>
      <c r="G7" s="2" t="s">
        <v>286</v>
      </c>
      <c r="H7" s="2" t="s">
        <v>286</v>
      </c>
      <c r="I7" s="2" t="s">
        <v>286</v>
      </c>
      <c r="J7" s="2" t="s">
        <v>286</v>
      </c>
      <c r="K7" s="2" t="s">
        <v>232</v>
      </c>
      <c r="L7" s="2" t="s">
        <v>232</v>
      </c>
      <c r="M7" s="2" t="s">
        <v>232</v>
      </c>
      <c r="N7" s="65" t="s">
        <v>325</v>
      </c>
      <c r="O7" s="65" t="s">
        <v>325</v>
      </c>
      <c r="P7" s="65" t="s">
        <v>325</v>
      </c>
    </row>
    <row r="8" spans="2:16">
      <c r="B8" s="59"/>
      <c r="C8" s="60" t="s">
        <v>34</v>
      </c>
      <c r="D8" s="60" t="s">
        <v>35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13" t="s">
        <v>19</v>
      </c>
      <c r="N8" s="13" t="s">
        <v>8</v>
      </c>
      <c r="O8" s="13" t="s">
        <v>9</v>
      </c>
      <c r="P8" s="13" t="s">
        <v>10</v>
      </c>
    </row>
    <row r="9" spans="2:16">
      <c r="B9" s="60" t="s">
        <v>56</v>
      </c>
      <c r="C9" s="61" t="s">
        <v>174</v>
      </c>
      <c r="D9" s="62" t="s">
        <v>200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</row>
    <row r="10" spans="2:16">
      <c r="B10" s="60" t="s">
        <v>57</v>
      </c>
      <c r="C10" s="61" t="s">
        <v>179</v>
      </c>
      <c r="D10" s="62" t="s">
        <v>200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2:16">
      <c r="B11" s="60" t="s">
        <v>58</v>
      </c>
      <c r="C11" s="61" t="s">
        <v>202</v>
      </c>
      <c r="D11" s="62" t="s">
        <v>200</v>
      </c>
      <c r="E11" s="63">
        <v>5000</v>
      </c>
      <c r="F11" s="64">
        <v>5000</v>
      </c>
      <c r="G11" s="64">
        <v>5000</v>
      </c>
      <c r="H11" s="23">
        <v>5000</v>
      </c>
      <c r="I11" s="23">
        <v>5000</v>
      </c>
      <c r="J11" s="23">
        <v>5000</v>
      </c>
      <c r="K11" s="23">
        <v>5000</v>
      </c>
      <c r="L11" s="64">
        <v>5000</v>
      </c>
      <c r="M11" s="23">
        <v>5000</v>
      </c>
      <c r="N11" s="63">
        <v>0</v>
      </c>
      <c r="O11" s="63">
        <v>0</v>
      </c>
      <c r="P11" s="63">
        <v>0</v>
      </c>
    </row>
    <row r="12" spans="2:16">
      <c r="B12" s="60" t="s">
        <v>59</v>
      </c>
      <c r="C12" s="61" t="s">
        <v>143</v>
      </c>
      <c r="D12" s="62" t="s">
        <v>200</v>
      </c>
      <c r="E12" s="63">
        <v>271.32</v>
      </c>
      <c r="F12" s="64">
        <v>2417.2600000000002</v>
      </c>
      <c r="G12" s="64">
        <v>280.36</v>
      </c>
      <c r="H12" s="23">
        <v>187.52</v>
      </c>
      <c r="I12" s="23">
        <v>192.71</v>
      </c>
      <c r="J12" s="23">
        <v>400.58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</row>
    <row r="13" spans="2:16">
      <c r="B13" s="60" t="s">
        <v>60</v>
      </c>
      <c r="C13" s="61" t="s">
        <v>141</v>
      </c>
      <c r="D13" s="62" t="s">
        <v>200</v>
      </c>
      <c r="E13" s="63">
        <v>106.86</v>
      </c>
      <c r="F13" s="64">
        <v>0</v>
      </c>
      <c r="G13" s="64">
        <v>0</v>
      </c>
      <c r="H13" s="23">
        <v>0</v>
      </c>
      <c r="I13" s="23">
        <v>0</v>
      </c>
      <c r="J13" s="2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</sheetData>
  <pageMargins left="0.36" right="0.26" top="0.87" bottom="0.75" header="0.3" footer="0.3"/>
  <pageSetup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3"/>
  <sheetViews>
    <sheetView view="pageBreakPreview" zoomScale="90" zoomScaleNormal="100" zoomScaleSheetLayoutView="90" workbookViewId="0">
      <selection activeCell="J20" sqref="J20"/>
    </sheetView>
  </sheetViews>
  <sheetFormatPr defaultRowHeight="12.75"/>
  <cols>
    <col min="2" max="2" width="84.85546875" bestFit="1" customWidth="1"/>
    <col min="5" max="10" width="11.7109375" bestFit="1" customWidth="1"/>
    <col min="11" max="16" width="12.5703125" bestFit="1" customWidth="1"/>
  </cols>
  <sheetData>
    <row r="1" spans="2:16">
      <c r="B1" s="2" t="s">
        <v>0</v>
      </c>
      <c r="C1" s="2"/>
      <c r="D1" s="2"/>
      <c r="E1" s="1"/>
    </row>
    <row r="2" spans="2:16" ht="26.25">
      <c r="B2" s="2" t="s">
        <v>1</v>
      </c>
      <c r="C2" s="2"/>
      <c r="D2" s="2"/>
      <c r="E2" s="3"/>
      <c r="G2" s="4"/>
    </row>
    <row r="3" spans="2:16" ht="23.25">
      <c r="B3" s="2" t="s">
        <v>2</v>
      </c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3.25">
      <c r="B4" s="6" t="s">
        <v>3</v>
      </c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100" t="s">
        <v>312</v>
      </c>
      <c r="C5" s="6"/>
      <c r="D5" s="6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</row>
    <row r="6" spans="2:16" ht="18">
      <c r="B6" s="9"/>
      <c r="C6" s="9"/>
      <c r="D6" s="9"/>
      <c r="F6" s="7"/>
    </row>
    <row r="7" spans="2:16">
      <c r="E7" s="2" t="s">
        <v>286</v>
      </c>
      <c r="F7" s="2" t="s">
        <v>286</v>
      </c>
      <c r="G7" s="2" t="s">
        <v>286</v>
      </c>
      <c r="H7" s="2" t="s">
        <v>286</v>
      </c>
      <c r="I7" s="2" t="s">
        <v>286</v>
      </c>
      <c r="J7" s="2" t="s">
        <v>286</v>
      </c>
      <c r="K7" s="2" t="s">
        <v>232</v>
      </c>
      <c r="L7" s="2" t="s">
        <v>232</v>
      </c>
      <c r="M7" s="2" t="s">
        <v>232</v>
      </c>
      <c r="N7" s="65" t="s">
        <v>325</v>
      </c>
      <c r="O7" s="65" t="s">
        <v>325</v>
      </c>
      <c r="P7" s="65" t="s">
        <v>325</v>
      </c>
    </row>
    <row r="8" spans="2:16">
      <c r="B8" s="11"/>
      <c r="C8" s="20" t="s">
        <v>34</v>
      </c>
      <c r="D8" s="20" t="s">
        <v>35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13" t="s">
        <v>19</v>
      </c>
      <c r="N8" s="13" t="s">
        <v>8</v>
      </c>
      <c r="O8" s="13" t="s">
        <v>9</v>
      </c>
      <c r="P8" s="13" t="s">
        <v>10</v>
      </c>
    </row>
    <row r="9" spans="2:16">
      <c r="B9" s="102" t="s">
        <v>60</v>
      </c>
      <c r="C9" s="34" t="s">
        <v>141</v>
      </c>
      <c r="D9" s="101" t="s">
        <v>200</v>
      </c>
      <c r="E9" s="18">
        <v>-199</v>
      </c>
      <c r="F9" s="18">
        <v>0</v>
      </c>
      <c r="G9" s="18">
        <v>0</v>
      </c>
      <c r="H9" s="18">
        <v>0</v>
      </c>
      <c r="I9" s="18">
        <v>0</v>
      </c>
      <c r="J9" s="39">
        <v>0</v>
      </c>
      <c r="K9" s="41">
        <v>0</v>
      </c>
      <c r="L9" s="18">
        <v>0</v>
      </c>
      <c r="M9" s="19">
        <v>0</v>
      </c>
      <c r="N9" s="19" t="s">
        <v>4</v>
      </c>
      <c r="O9" s="19" t="s">
        <v>4</v>
      </c>
      <c r="P9" s="19" t="s">
        <v>4</v>
      </c>
    </row>
    <row r="10" spans="2:16">
      <c r="B10" s="102" t="s">
        <v>61</v>
      </c>
      <c r="C10" s="34" t="s">
        <v>148</v>
      </c>
      <c r="D10" s="101" t="s">
        <v>200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39">
        <v>0</v>
      </c>
      <c r="K10" s="41">
        <v>0</v>
      </c>
      <c r="L10" s="18">
        <v>0</v>
      </c>
      <c r="M10" s="19">
        <v>0</v>
      </c>
      <c r="N10" s="19" t="s">
        <v>4</v>
      </c>
      <c r="O10" s="19" t="s">
        <v>4</v>
      </c>
      <c r="P10" s="19" t="s">
        <v>4</v>
      </c>
    </row>
    <row r="11" spans="2:16">
      <c r="B11" s="102" t="s">
        <v>62</v>
      </c>
      <c r="C11" s="34" t="s">
        <v>146</v>
      </c>
      <c r="D11" s="101" t="s">
        <v>200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39">
        <v>0</v>
      </c>
      <c r="K11" s="41">
        <v>0</v>
      </c>
      <c r="L11" s="18">
        <v>0</v>
      </c>
      <c r="M11" s="19">
        <v>0</v>
      </c>
      <c r="N11" s="19" t="s">
        <v>4</v>
      </c>
      <c r="O11" s="19" t="s">
        <v>4</v>
      </c>
      <c r="P11" s="19" t="s">
        <v>4</v>
      </c>
    </row>
    <row r="12" spans="2:16">
      <c r="B12" s="102" t="s">
        <v>63</v>
      </c>
      <c r="C12" s="34" t="s">
        <v>185</v>
      </c>
      <c r="D12" s="101" t="s">
        <v>200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39">
        <v>0</v>
      </c>
      <c r="K12" s="41">
        <v>0</v>
      </c>
      <c r="L12" s="18">
        <v>0</v>
      </c>
      <c r="M12" s="19">
        <v>0</v>
      </c>
      <c r="N12" s="19" t="s">
        <v>4</v>
      </c>
      <c r="O12" s="19" t="s">
        <v>4</v>
      </c>
      <c r="P12" s="19" t="s">
        <v>4</v>
      </c>
    </row>
    <row r="13" spans="2:16">
      <c r="B13" s="102" t="s">
        <v>64</v>
      </c>
      <c r="C13" s="34" t="s">
        <v>183</v>
      </c>
      <c r="D13" s="101" t="s">
        <v>200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39">
        <v>0</v>
      </c>
      <c r="K13" s="41">
        <v>0</v>
      </c>
      <c r="L13" s="18">
        <v>0</v>
      </c>
      <c r="M13" s="19">
        <v>0</v>
      </c>
      <c r="N13" s="19" t="s">
        <v>4</v>
      </c>
      <c r="O13" s="19" t="s">
        <v>4</v>
      </c>
      <c r="P13" s="19" t="s">
        <v>4</v>
      </c>
    </row>
    <row r="14" spans="2:16">
      <c r="B14" s="102" t="s">
        <v>65</v>
      </c>
      <c r="C14" s="34" t="s">
        <v>207</v>
      </c>
      <c r="D14" s="101" t="s">
        <v>200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39">
        <v>0</v>
      </c>
      <c r="K14" s="41">
        <v>0</v>
      </c>
      <c r="L14" s="18">
        <v>0</v>
      </c>
      <c r="M14" s="19">
        <v>0</v>
      </c>
      <c r="N14" s="19" t="s">
        <v>4</v>
      </c>
      <c r="O14" s="19" t="s">
        <v>4</v>
      </c>
      <c r="P14" s="19" t="s">
        <v>4</v>
      </c>
    </row>
    <row r="15" spans="2:16">
      <c r="B15" s="102" t="s">
        <v>66</v>
      </c>
      <c r="C15" s="34" t="s">
        <v>193</v>
      </c>
      <c r="D15" s="101" t="s">
        <v>200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39">
        <v>0</v>
      </c>
      <c r="K15" s="41">
        <v>0</v>
      </c>
      <c r="L15" s="18">
        <v>0</v>
      </c>
      <c r="M15" s="19">
        <v>0</v>
      </c>
      <c r="N15" s="19" t="s">
        <v>4</v>
      </c>
      <c r="O15" s="19" t="s">
        <v>4</v>
      </c>
      <c r="P15" s="19" t="s">
        <v>4</v>
      </c>
    </row>
    <row r="16" spans="2:16">
      <c r="B16" s="102" t="s">
        <v>67</v>
      </c>
      <c r="C16" s="34" t="s">
        <v>181</v>
      </c>
      <c r="D16" s="101" t="s">
        <v>200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39">
        <v>0</v>
      </c>
      <c r="K16" s="41">
        <v>0</v>
      </c>
      <c r="L16" s="18">
        <v>0</v>
      </c>
      <c r="M16" s="19">
        <v>0</v>
      </c>
      <c r="N16" s="19" t="s">
        <v>4</v>
      </c>
      <c r="O16" s="19" t="s">
        <v>4</v>
      </c>
      <c r="P16" s="19" t="s">
        <v>4</v>
      </c>
    </row>
    <row r="17" spans="2:16">
      <c r="B17" s="102" t="s">
        <v>68</v>
      </c>
      <c r="C17" s="34" t="s">
        <v>187</v>
      </c>
      <c r="D17" s="101" t="s">
        <v>200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39">
        <v>0</v>
      </c>
      <c r="K17" s="41">
        <v>0</v>
      </c>
      <c r="L17" s="18">
        <v>0</v>
      </c>
      <c r="M17" s="19">
        <v>0</v>
      </c>
      <c r="N17" s="19" t="s">
        <v>4</v>
      </c>
      <c r="O17" s="19" t="s">
        <v>4</v>
      </c>
      <c r="P17" s="19" t="s">
        <v>4</v>
      </c>
    </row>
    <row r="18" spans="2:16">
      <c r="B18" s="102" t="s">
        <v>69</v>
      </c>
      <c r="C18" s="34" t="s">
        <v>195</v>
      </c>
      <c r="D18" s="101" t="s">
        <v>200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39">
        <v>0</v>
      </c>
      <c r="K18" s="41">
        <v>0</v>
      </c>
      <c r="L18" s="18">
        <v>0</v>
      </c>
      <c r="M18" s="19">
        <v>0</v>
      </c>
      <c r="N18" s="19" t="s">
        <v>4</v>
      </c>
      <c r="O18" s="19" t="s">
        <v>4</v>
      </c>
      <c r="P18" s="19" t="s">
        <v>4</v>
      </c>
    </row>
    <row r="19" spans="2:16">
      <c r="B19" s="102" t="s">
        <v>70</v>
      </c>
      <c r="C19" s="34" t="s">
        <v>191</v>
      </c>
      <c r="D19" s="101" t="s">
        <v>200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39">
        <v>0</v>
      </c>
      <c r="K19" s="41">
        <v>0</v>
      </c>
      <c r="L19" s="18">
        <v>0</v>
      </c>
      <c r="M19" s="19">
        <v>0</v>
      </c>
      <c r="N19" s="19" t="s">
        <v>4</v>
      </c>
      <c r="O19" s="19" t="s">
        <v>4</v>
      </c>
      <c r="P19" s="19" t="s">
        <v>4</v>
      </c>
    </row>
    <row r="20" spans="2:16">
      <c r="B20" s="102" t="s">
        <v>71</v>
      </c>
      <c r="C20" s="34" t="s">
        <v>189</v>
      </c>
      <c r="D20" s="101" t="s">
        <v>200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39">
        <v>0</v>
      </c>
      <c r="K20" s="41">
        <v>0</v>
      </c>
      <c r="L20" s="18">
        <v>0</v>
      </c>
      <c r="M20" s="19">
        <v>0</v>
      </c>
      <c r="N20" s="19" t="s">
        <v>4</v>
      </c>
      <c r="O20" s="19" t="s">
        <v>4</v>
      </c>
      <c r="P20" s="19" t="s">
        <v>4</v>
      </c>
    </row>
    <row r="21" spans="2:16">
      <c r="B21" s="102" t="s">
        <v>72</v>
      </c>
      <c r="C21" s="34" t="s">
        <v>170</v>
      </c>
      <c r="D21" s="101" t="s">
        <v>200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39">
        <v>0</v>
      </c>
      <c r="K21" s="41">
        <v>0</v>
      </c>
      <c r="L21" s="18">
        <v>0</v>
      </c>
      <c r="M21" s="19">
        <v>0</v>
      </c>
      <c r="N21" s="19" t="s">
        <v>4</v>
      </c>
      <c r="O21" s="19" t="s">
        <v>4</v>
      </c>
      <c r="P21" s="19" t="s">
        <v>4</v>
      </c>
    </row>
    <row r="22" spans="2:16">
      <c r="B22" s="102" t="s">
        <v>73</v>
      </c>
      <c r="C22" s="34" t="s">
        <v>159</v>
      </c>
      <c r="D22" s="101" t="s">
        <v>200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39">
        <v>0</v>
      </c>
      <c r="K22" s="41">
        <v>0</v>
      </c>
      <c r="L22" s="18">
        <v>0</v>
      </c>
      <c r="M22" s="19">
        <v>0</v>
      </c>
      <c r="N22" s="19" t="s">
        <v>4</v>
      </c>
      <c r="O22" s="19" t="s">
        <v>4</v>
      </c>
      <c r="P22" s="19" t="s">
        <v>4</v>
      </c>
    </row>
    <row r="23" spans="2:16">
      <c r="B23" s="102" t="s">
        <v>74</v>
      </c>
      <c r="C23" s="34" t="s">
        <v>164</v>
      </c>
      <c r="D23" s="101" t="s">
        <v>200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39">
        <v>0</v>
      </c>
      <c r="K23" s="41">
        <v>0</v>
      </c>
      <c r="L23" s="18">
        <v>0</v>
      </c>
      <c r="M23" s="19">
        <v>0</v>
      </c>
      <c r="N23" s="19" t="s">
        <v>4</v>
      </c>
      <c r="O23" s="19" t="s">
        <v>4</v>
      </c>
      <c r="P23" s="19" t="s">
        <v>4</v>
      </c>
    </row>
    <row r="24" spans="2:16">
      <c r="B24" s="102" t="s">
        <v>75</v>
      </c>
      <c r="C24" s="34" t="s">
        <v>150</v>
      </c>
      <c r="D24" s="101" t="s">
        <v>200</v>
      </c>
      <c r="E24" s="18">
        <v>0</v>
      </c>
      <c r="F24" s="18">
        <v>0</v>
      </c>
      <c r="G24" s="18">
        <v>0</v>
      </c>
      <c r="H24" s="19">
        <v>0</v>
      </c>
      <c r="I24" s="19">
        <v>0</v>
      </c>
      <c r="J24" s="39">
        <v>0</v>
      </c>
      <c r="K24" s="41">
        <v>0</v>
      </c>
      <c r="L24" s="18">
        <v>0</v>
      </c>
      <c r="M24" s="19">
        <v>0</v>
      </c>
      <c r="N24" s="19" t="s">
        <v>4</v>
      </c>
      <c r="O24" s="19" t="s">
        <v>4</v>
      </c>
      <c r="P24" s="19" t="s">
        <v>4</v>
      </c>
    </row>
    <row r="25" spans="2:16">
      <c r="B25" s="102" t="s">
        <v>76</v>
      </c>
      <c r="C25" s="34" t="s">
        <v>161</v>
      </c>
      <c r="D25" s="101" t="s">
        <v>200</v>
      </c>
      <c r="E25" s="18">
        <v>0</v>
      </c>
      <c r="F25" s="18">
        <v>0</v>
      </c>
      <c r="G25" s="18">
        <v>0</v>
      </c>
      <c r="H25" s="19">
        <v>0</v>
      </c>
      <c r="I25" s="19">
        <v>0</v>
      </c>
      <c r="J25" s="39">
        <v>0</v>
      </c>
      <c r="K25" s="41">
        <v>0</v>
      </c>
      <c r="L25" s="18">
        <v>0</v>
      </c>
      <c r="M25" s="19">
        <v>0</v>
      </c>
      <c r="N25" s="19" t="s">
        <v>4</v>
      </c>
      <c r="O25" s="19" t="s">
        <v>4</v>
      </c>
      <c r="P25" s="19" t="s">
        <v>4</v>
      </c>
    </row>
    <row r="26" spans="2:16">
      <c r="B26" s="102" t="s">
        <v>77</v>
      </c>
      <c r="C26" s="34" t="s">
        <v>155</v>
      </c>
      <c r="D26" s="101" t="s">
        <v>200</v>
      </c>
      <c r="E26" s="18">
        <v>0</v>
      </c>
      <c r="F26" s="18">
        <v>0</v>
      </c>
      <c r="G26" s="18">
        <v>0</v>
      </c>
      <c r="H26" s="19">
        <v>0</v>
      </c>
      <c r="I26" s="19">
        <v>0</v>
      </c>
      <c r="J26" s="39">
        <v>0</v>
      </c>
      <c r="K26" s="41">
        <v>0</v>
      </c>
      <c r="L26" s="18">
        <v>0</v>
      </c>
      <c r="M26" s="19">
        <v>0</v>
      </c>
      <c r="N26" s="19" t="s">
        <v>4</v>
      </c>
      <c r="O26" s="19" t="s">
        <v>4</v>
      </c>
      <c r="P26" s="19" t="s">
        <v>4</v>
      </c>
    </row>
    <row r="27" spans="2:16">
      <c r="B27" s="102" t="s">
        <v>78</v>
      </c>
      <c r="C27" s="34" t="s">
        <v>157</v>
      </c>
      <c r="D27" s="101" t="s">
        <v>200</v>
      </c>
      <c r="E27" s="18">
        <v>0</v>
      </c>
      <c r="F27" s="18">
        <v>0</v>
      </c>
      <c r="G27" s="18">
        <v>0</v>
      </c>
      <c r="H27" s="19">
        <v>0</v>
      </c>
      <c r="I27" s="19">
        <v>0</v>
      </c>
      <c r="J27" s="39">
        <v>0</v>
      </c>
      <c r="K27" s="41">
        <v>0</v>
      </c>
      <c r="L27" s="18">
        <v>0</v>
      </c>
      <c r="M27" s="19">
        <v>0</v>
      </c>
      <c r="N27" s="19" t="s">
        <v>4</v>
      </c>
      <c r="O27" s="19" t="s">
        <v>4</v>
      </c>
      <c r="P27" s="19" t="s">
        <v>4</v>
      </c>
    </row>
    <row r="28" spans="2:16">
      <c r="B28" s="102" t="s">
        <v>79</v>
      </c>
      <c r="C28" s="34" t="s">
        <v>154</v>
      </c>
      <c r="D28" s="101" t="s">
        <v>200</v>
      </c>
      <c r="E28" s="19">
        <v>0</v>
      </c>
      <c r="F28" s="19">
        <v>0</v>
      </c>
      <c r="G28" s="19">
        <v>0</v>
      </c>
      <c r="H28" s="19">
        <v>0</v>
      </c>
      <c r="I28" s="18">
        <v>0</v>
      </c>
      <c r="J28" s="39">
        <v>0</v>
      </c>
      <c r="K28" s="41">
        <v>0</v>
      </c>
      <c r="L28" s="18">
        <v>0</v>
      </c>
      <c r="M28" s="19">
        <v>0</v>
      </c>
      <c r="N28" s="19" t="s">
        <v>4</v>
      </c>
      <c r="O28" s="19" t="s">
        <v>4</v>
      </c>
      <c r="P28" s="19" t="s">
        <v>4</v>
      </c>
    </row>
    <row r="29" spans="2:16">
      <c r="B29" s="102" t="s">
        <v>80</v>
      </c>
      <c r="C29" s="34" t="s">
        <v>166</v>
      </c>
      <c r="D29" s="101" t="s">
        <v>200</v>
      </c>
      <c r="E29" s="19">
        <v>0</v>
      </c>
      <c r="F29" s="18">
        <v>0</v>
      </c>
      <c r="G29" s="18">
        <v>0</v>
      </c>
      <c r="H29" s="19">
        <v>0</v>
      </c>
      <c r="I29" s="18">
        <v>0</v>
      </c>
      <c r="J29" s="39">
        <v>0</v>
      </c>
      <c r="K29" s="41">
        <v>0</v>
      </c>
      <c r="L29" s="18">
        <v>0</v>
      </c>
      <c r="M29" s="19">
        <v>0</v>
      </c>
      <c r="N29" s="19" t="s">
        <v>4</v>
      </c>
      <c r="O29" s="19" t="s">
        <v>4</v>
      </c>
      <c r="P29" s="19" t="s">
        <v>4</v>
      </c>
    </row>
    <row r="30" spans="2:16">
      <c r="B30" s="102" t="s">
        <v>81</v>
      </c>
      <c r="C30" s="34" t="s">
        <v>234</v>
      </c>
      <c r="D30" s="101" t="s">
        <v>200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40">
        <v>0</v>
      </c>
      <c r="K30" s="41">
        <v>734</v>
      </c>
      <c r="L30" s="19">
        <v>734</v>
      </c>
      <c r="M30" s="19">
        <v>734</v>
      </c>
      <c r="N30" s="19" t="s">
        <v>4</v>
      </c>
      <c r="O30" s="19" t="s">
        <v>4</v>
      </c>
      <c r="P30" s="19" t="s">
        <v>4</v>
      </c>
    </row>
    <row r="31" spans="2:16">
      <c r="B31" s="102" t="s">
        <v>57</v>
      </c>
      <c r="C31" s="34" t="s">
        <v>179</v>
      </c>
      <c r="D31" s="101" t="s">
        <v>200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39">
        <v>0</v>
      </c>
      <c r="K31" s="41">
        <v>0</v>
      </c>
      <c r="L31" s="18">
        <v>0</v>
      </c>
      <c r="M31" s="19">
        <v>0</v>
      </c>
      <c r="N31" s="19" t="s">
        <v>4</v>
      </c>
      <c r="O31" s="19" t="s">
        <v>4</v>
      </c>
      <c r="P31" s="19" t="s">
        <v>4</v>
      </c>
    </row>
    <row r="32" spans="2:16">
      <c r="B32" s="102" t="s">
        <v>326</v>
      </c>
      <c r="C32" s="34">
        <v>30737</v>
      </c>
      <c r="D32" s="101">
        <v>4264</v>
      </c>
      <c r="E32">
        <v>199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2:2">
      <c r="B33" s="88"/>
    </row>
  </sheetData>
  <pageMargins left="0.36" right="0.26" top="0.87" bottom="0.75" header="0.3" footer="0.3"/>
  <pageSetup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0"/>
  <sheetViews>
    <sheetView view="pageBreakPreview" zoomScale="80" zoomScaleNormal="100" zoomScaleSheetLayoutView="80" workbookViewId="0">
      <selection activeCell="J20" sqref="J20"/>
    </sheetView>
  </sheetViews>
  <sheetFormatPr defaultRowHeight="12.75"/>
  <cols>
    <col min="2" max="2" width="86" bestFit="1" customWidth="1"/>
    <col min="3" max="3" width="8.140625" customWidth="1"/>
    <col min="4" max="4" width="6.42578125" customWidth="1"/>
    <col min="5" max="10" width="11.7109375" bestFit="1" customWidth="1"/>
    <col min="11" max="16" width="12.5703125" bestFit="1" customWidth="1"/>
  </cols>
  <sheetData>
    <row r="1" spans="2:16" ht="26.25">
      <c r="B1" s="2" t="s">
        <v>1</v>
      </c>
      <c r="C1" s="2"/>
      <c r="D1" s="2"/>
      <c r="E1" s="3"/>
      <c r="G1" s="4"/>
    </row>
    <row r="2" spans="2:16" ht="23.25">
      <c r="B2" s="2" t="s">
        <v>2</v>
      </c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3.25">
      <c r="B3" s="6" t="s">
        <v>3</v>
      </c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">
      <c r="B4" s="6" t="s">
        <v>6</v>
      </c>
      <c r="C4" s="6"/>
      <c r="D4" s="6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7"/>
    </row>
    <row r="5" spans="2:16" ht="18">
      <c r="B5" s="9"/>
      <c r="C5" s="9"/>
      <c r="D5" s="9"/>
      <c r="F5" s="7"/>
    </row>
    <row r="6" spans="2:16">
      <c r="E6" s="2" t="s">
        <v>286</v>
      </c>
      <c r="F6" s="2" t="s">
        <v>286</v>
      </c>
      <c r="G6" s="2" t="s">
        <v>286</v>
      </c>
      <c r="H6" s="2" t="s">
        <v>286</v>
      </c>
      <c r="I6" s="2" t="s">
        <v>286</v>
      </c>
      <c r="J6" s="2" t="s">
        <v>286</v>
      </c>
      <c r="K6" s="2" t="s">
        <v>232</v>
      </c>
      <c r="L6" s="2" t="s">
        <v>232</v>
      </c>
      <c r="M6" s="2" t="s">
        <v>232</v>
      </c>
      <c r="N6" s="65" t="s">
        <v>325</v>
      </c>
      <c r="O6" s="65" t="s">
        <v>325</v>
      </c>
      <c r="P6" s="65" t="s">
        <v>325</v>
      </c>
    </row>
    <row r="7" spans="2:16">
      <c r="B7" s="11"/>
      <c r="C7" s="20" t="s">
        <v>34</v>
      </c>
      <c r="D7" s="20" t="s">
        <v>35</v>
      </c>
      <c r="E7" s="36" t="s">
        <v>11</v>
      </c>
      <c r="F7" s="36" t="s">
        <v>12</v>
      </c>
      <c r="G7" s="36" t="s">
        <v>13</v>
      </c>
      <c r="H7" s="36" t="s">
        <v>14</v>
      </c>
      <c r="I7" s="34" t="s">
        <v>15</v>
      </c>
      <c r="J7" s="34" t="s">
        <v>16</v>
      </c>
      <c r="K7" s="34" t="s">
        <v>17</v>
      </c>
      <c r="L7" s="36" t="s">
        <v>18</v>
      </c>
      <c r="M7" s="36" t="s">
        <v>19</v>
      </c>
      <c r="N7" s="36" t="s">
        <v>8</v>
      </c>
      <c r="O7" s="36" t="s">
        <v>9</v>
      </c>
      <c r="P7" s="36" t="s">
        <v>10</v>
      </c>
    </row>
    <row r="8" spans="2:16">
      <c r="B8" s="20" t="s">
        <v>61</v>
      </c>
      <c r="C8" s="15" t="s">
        <v>148</v>
      </c>
      <c r="D8" s="32" t="s">
        <v>200</v>
      </c>
      <c r="E8" s="103">
        <v>19303.03</v>
      </c>
      <c r="F8" s="104">
        <v>19314.580000000002</v>
      </c>
      <c r="G8" s="104">
        <v>28971.86</v>
      </c>
      <c r="H8" s="103">
        <v>19314.580000000002</v>
      </c>
      <c r="I8" s="103">
        <v>19314.580000000002</v>
      </c>
      <c r="J8" s="103">
        <v>19314.580000000002</v>
      </c>
      <c r="K8" s="103">
        <v>17871.400000000001</v>
      </c>
      <c r="L8" s="104">
        <v>19573.439999999999</v>
      </c>
      <c r="M8" s="103">
        <v>17871.400000000001</v>
      </c>
      <c r="N8" s="22" t="s">
        <v>4</v>
      </c>
      <c r="O8" s="22" t="s">
        <v>4</v>
      </c>
      <c r="P8" s="24" t="s">
        <v>4</v>
      </c>
    </row>
    <row r="9" spans="2:16">
      <c r="B9" s="20" t="s">
        <v>62</v>
      </c>
      <c r="C9" s="15" t="s">
        <v>146</v>
      </c>
      <c r="D9" s="32" t="s">
        <v>200</v>
      </c>
      <c r="E9" s="103">
        <v>2901.21</v>
      </c>
      <c r="F9" s="104">
        <v>7.51</v>
      </c>
      <c r="G9" s="104">
        <v>-7725.83</v>
      </c>
      <c r="H9" s="103">
        <v>965.72</v>
      </c>
      <c r="I9" s="103">
        <v>2897.19</v>
      </c>
      <c r="J9" s="103">
        <v>965.73</v>
      </c>
      <c r="K9" s="103">
        <v>0</v>
      </c>
      <c r="L9" s="104">
        <v>0</v>
      </c>
      <c r="M9" s="103">
        <v>0</v>
      </c>
      <c r="N9" s="22" t="s">
        <v>4</v>
      </c>
      <c r="O9" s="22" t="s">
        <v>4</v>
      </c>
      <c r="P9" s="24" t="s">
        <v>4</v>
      </c>
    </row>
    <row r="10" spans="2:16">
      <c r="B10" s="20" t="s">
        <v>82</v>
      </c>
      <c r="C10" s="15" t="s">
        <v>231</v>
      </c>
      <c r="D10" s="32" t="s">
        <v>200</v>
      </c>
      <c r="E10" s="103">
        <v>0</v>
      </c>
      <c r="F10" s="104">
        <v>0</v>
      </c>
      <c r="G10" s="104">
        <v>0</v>
      </c>
      <c r="H10" s="103">
        <v>0</v>
      </c>
      <c r="I10" s="103">
        <v>0</v>
      </c>
      <c r="J10" s="103">
        <v>0</v>
      </c>
      <c r="K10" s="103">
        <v>5884.96</v>
      </c>
      <c r="L10" s="104">
        <v>6445.43</v>
      </c>
      <c r="M10" s="103">
        <v>5884.96</v>
      </c>
      <c r="N10" s="22" t="s">
        <v>4</v>
      </c>
      <c r="O10" s="22" t="s">
        <v>4</v>
      </c>
      <c r="P10" s="24" t="s">
        <v>4</v>
      </c>
    </row>
    <row r="11" spans="2:16">
      <c r="B11" s="20" t="s">
        <v>63</v>
      </c>
      <c r="C11" s="15" t="s">
        <v>185</v>
      </c>
      <c r="D11" s="32" t="s">
        <v>200</v>
      </c>
      <c r="E11" s="103">
        <v>976.99</v>
      </c>
      <c r="F11" s="104">
        <v>850.18</v>
      </c>
      <c r="G11" s="104">
        <v>934.83</v>
      </c>
      <c r="H11" s="103">
        <v>892.33</v>
      </c>
      <c r="I11" s="103">
        <v>977.32</v>
      </c>
      <c r="J11" s="103">
        <v>892.33</v>
      </c>
      <c r="K11" s="103">
        <v>0</v>
      </c>
      <c r="L11" s="104">
        <v>0</v>
      </c>
      <c r="M11" s="103">
        <v>0</v>
      </c>
      <c r="N11" s="22" t="s">
        <v>4</v>
      </c>
      <c r="O11" s="22" t="s">
        <v>4</v>
      </c>
      <c r="P11" s="24" t="s">
        <v>4</v>
      </c>
    </row>
    <row r="12" spans="2:16">
      <c r="B12" s="20" t="s">
        <v>64</v>
      </c>
      <c r="C12" s="15" t="s">
        <v>183</v>
      </c>
      <c r="D12" s="32" t="s">
        <v>200</v>
      </c>
      <c r="E12" s="103">
        <v>710.54</v>
      </c>
      <c r="F12" s="104">
        <v>618.29999999999995</v>
      </c>
      <c r="G12" s="104">
        <v>679.88</v>
      </c>
      <c r="H12" s="103">
        <v>648.97</v>
      </c>
      <c r="I12" s="103">
        <v>710.78</v>
      </c>
      <c r="J12" s="103">
        <v>648.97</v>
      </c>
      <c r="K12" s="103">
        <v>0</v>
      </c>
      <c r="L12" s="104">
        <v>0</v>
      </c>
      <c r="M12" s="103">
        <v>0</v>
      </c>
      <c r="N12" s="22" t="s">
        <v>4</v>
      </c>
      <c r="O12" s="22" t="s">
        <v>4</v>
      </c>
      <c r="P12" s="24" t="s">
        <v>4</v>
      </c>
    </row>
    <row r="13" spans="2:16">
      <c r="B13" s="20" t="s">
        <v>65</v>
      </c>
      <c r="C13" s="15" t="s">
        <v>207</v>
      </c>
      <c r="D13" s="32" t="s">
        <v>200</v>
      </c>
      <c r="E13" s="103">
        <v>44.41</v>
      </c>
      <c r="F13" s="104">
        <v>38.64</v>
      </c>
      <c r="G13" s="104">
        <v>42.49</v>
      </c>
      <c r="H13" s="103">
        <v>40.56</v>
      </c>
      <c r="I13" s="103">
        <v>44.43</v>
      </c>
      <c r="J13" s="103">
        <v>40.56</v>
      </c>
      <c r="K13" s="103">
        <v>0</v>
      </c>
      <c r="L13" s="104">
        <v>0</v>
      </c>
      <c r="M13" s="103">
        <v>0</v>
      </c>
      <c r="N13" s="22" t="s">
        <v>4</v>
      </c>
      <c r="O13" s="22" t="s">
        <v>4</v>
      </c>
      <c r="P13" s="24" t="s">
        <v>4</v>
      </c>
    </row>
    <row r="14" spans="2:16">
      <c r="B14" s="20" t="s">
        <v>66</v>
      </c>
      <c r="C14" s="15" t="s">
        <v>193</v>
      </c>
      <c r="D14" s="32" t="s">
        <v>200</v>
      </c>
      <c r="E14" s="103">
        <v>4374.24</v>
      </c>
      <c r="F14" s="104">
        <v>3806.45</v>
      </c>
      <c r="G14" s="104">
        <v>4185.47</v>
      </c>
      <c r="H14" s="103">
        <v>3995.22</v>
      </c>
      <c r="I14" s="103">
        <v>4375.72</v>
      </c>
      <c r="J14" s="103">
        <v>3995.23</v>
      </c>
      <c r="K14" s="103">
        <v>0</v>
      </c>
      <c r="L14" s="104">
        <v>0</v>
      </c>
      <c r="M14" s="103">
        <v>0</v>
      </c>
      <c r="N14" s="22" t="s">
        <v>4</v>
      </c>
      <c r="O14" s="22" t="s">
        <v>4</v>
      </c>
      <c r="P14" s="24" t="s">
        <v>4</v>
      </c>
    </row>
    <row r="15" spans="2:16">
      <c r="B15" s="20" t="s">
        <v>67</v>
      </c>
      <c r="C15" s="15" t="s">
        <v>181</v>
      </c>
      <c r="D15" s="32" t="s">
        <v>200</v>
      </c>
      <c r="E15" s="103">
        <v>821.56</v>
      </c>
      <c r="F15" s="104">
        <v>714.91</v>
      </c>
      <c r="G15" s="104">
        <v>786.1</v>
      </c>
      <c r="H15" s="103">
        <v>750.37</v>
      </c>
      <c r="I15" s="103">
        <v>821.84</v>
      </c>
      <c r="J15" s="103">
        <v>750.37</v>
      </c>
      <c r="K15" s="103">
        <v>0</v>
      </c>
      <c r="L15" s="104">
        <v>0</v>
      </c>
      <c r="M15" s="103">
        <v>0</v>
      </c>
      <c r="N15" s="22" t="s">
        <v>4</v>
      </c>
      <c r="O15" s="22" t="s">
        <v>4</v>
      </c>
      <c r="P15" s="24" t="s">
        <v>4</v>
      </c>
    </row>
    <row r="16" spans="2:16">
      <c r="B16" s="20" t="s">
        <v>68</v>
      </c>
      <c r="C16" s="15" t="s">
        <v>187</v>
      </c>
      <c r="D16" s="32" t="s">
        <v>200</v>
      </c>
      <c r="E16" s="103">
        <v>22.2</v>
      </c>
      <c r="F16" s="104">
        <v>19.32</v>
      </c>
      <c r="G16" s="104">
        <v>21.24</v>
      </c>
      <c r="H16" s="103">
        <v>20.28</v>
      </c>
      <c r="I16" s="103">
        <v>22.21</v>
      </c>
      <c r="J16" s="103">
        <v>20.28</v>
      </c>
      <c r="K16" s="103">
        <v>0</v>
      </c>
      <c r="L16" s="104">
        <v>0</v>
      </c>
      <c r="M16" s="103">
        <v>0</v>
      </c>
      <c r="N16" s="22" t="s">
        <v>4</v>
      </c>
      <c r="O16" s="22" t="s">
        <v>4</v>
      </c>
      <c r="P16" s="24" t="s">
        <v>4</v>
      </c>
    </row>
    <row r="17" spans="2:16">
      <c r="B17" s="20" t="s">
        <v>69</v>
      </c>
      <c r="C17" s="15" t="s">
        <v>195</v>
      </c>
      <c r="D17" s="32" t="s">
        <v>200</v>
      </c>
      <c r="E17" s="103">
        <v>244.25</v>
      </c>
      <c r="F17" s="104">
        <v>212.54</v>
      </c>
      <c r="G17" s="104">
        <v>233.71</v>
      </c>
      <c r="H17" s="103">
        <v>223.09</v>
      </c>
      <c r="I17" s="103">
        <v>244.33</v>
      </c>
      <c r="J17" s="103">
        <v>223.09</v>
      </c>
      <c r="K17" s="103">
        <v>0</v>
      </c>
      <c r="L17" s="104">
        <v>0</v>
      </c>
      <c r="M17" s="103">
        <v>0</v>
      </c>
      <c r="N17" s="22" t="s">
        <v>4</v>
      </c>
      <c r="O17" s="22" t="s">
        <v>4</v>
      </c>
      <c r="P17" s="24" t="s">
        <v>4</v>
      </c>
    </row>
    <row r="18" spans="2:16">
      <c r="B18" s="20" t="s">
        <v>70</v>
      </c>
      <c r="C18" s="15" t="s">
        <v>191</v>
      </c>
      <c r="D18" s="32" t="s">
        <v>200</v>
      </c>
      <c r="E18" s="103">
        <v>44.41</v>
      </c>
      <c r="F18" s="104">
        <v>38.64</v>
      </c>
      <c r="G18" s="104">
        <v>42.49</v>
      </c>
      <c r="H18" s="103">
        <v>40.56</v>
      </c>
      <c r="I18" s="103">
        <v>44.43</v>
      </c>
      <c r="J18" s="103">
        <v>40.56</v>
      </c>
      <c r="K18" s="103">
        <v>0</v>
      </c>
      <c r="L18" s="104">
        <v>0</v>
      </c>
      <c r="M18" s="103">
        <v>0</v>
      </c>
      <c r="N18" s="22" t="s">
        <v>4</v>
      </c>
      <c r="O18" s="22" t="s">
        <v>4</v>
      </c>
      <c r="P18" s="24" t="s">
        <v>4</v>
      </c>
    </row>
    <row r="19" spans="2:16">
      <c r="B19" s="20" t="s">
        <v>71</v>
      </c>
      <c r="C19" s="15" t="s">
        <v>189</v>
      </c>
      <c r="D19" s="32" t="s">
        <v>200</v>
      </c>
      <c r="E19" s="103">
        <v>111.02</v>
      </c>
      <c r="F19" s="104">
        <v>96.61</v>
      </c>
      <c r="G19" s="104">
        <v>106.23</v>
      </c>
      <c r="H19" s="103">
        <v>101.4</v>
      </c>
      <c r="I19" s="103">
        <v>111.06</v>
      </c>
      <c r="J19" s="103">
        <v>101.4</v>
      </c>
      <c r="K19" s="103">
        <v>0</v>
      </c>
      <c r="L19" s="104">
        <v>0</v>
      </c>
      <c r="M19" s="103">
        <v>0</v>
      </c>
      <c r="N19" s="22" t="s">
        <v>4</v>
      </c>
      <c r="O19" s="22" t="s">
        <v>4</v>
      </c>
      <c r="P19" s="24" t="s">
        <v>4</v>
      </c>
    </row>
    <row r="20" spans="2:16">
      <c r="B20" s="20" t="s">
        <v>72</v>
      </c>
      <c r="C20" s="15" t="s">
        <v>170</v>
      </c>
      <c r="D20" s="32" t="s">
        <v>200</v>
      </c>
      <c r="E20" s="103">
        <v>5950.97</v>
      </c>
      <c r="F20" s="104">
        <v>8294.7999999999993</v>
      </c>
      <c r="G20" s="104">
        <v>7155.19</v>
      </c>
      <c r="H20" s="103">
        <v>5950.97</v>
      </c>
      <c r="I20" s="103">
        <v>5955.97</v>
      </c>
      <c r="J20" s="103">
        <v>5950.97</v>
      </c>
      <c r="K20" s="103">
        <v>5750</v>
      </c>
      <c r="L20" s="104">
        <v>5750</v>
      </c>
      <c r="M20" s="103">
        <v>5750</v>
      </c>
      <c r="N20" s="22" t="s">
        <v>4</v>
      </c>
      <c r="O20" s="22" t="s">
        <v>4</v>
      </c>
      <c r="P20" s="24" t="s">
        <v>4</v>
      </c>
    </row>
    <row r="21" spans="2:16">
      <c r="B21" s="20" t="s">
        <v>83</v>
      </c>
      <c r="C21" s="15" t="s">
        <v>152</v>
      </c>
      <c r="D21" s="32" t="s">
        <v>200</v>
      </c>
      <c r="E21" s="103">
        <v>0</v>
      </c>
      <c r="F21" s="104">
        <v>0</v>
      </c>
      <c r="G21" s="104">
        <v>28.45</v>
      </c>
      <c r="H21" s="103">
        <v>0</v>
      </c>
      <c r="I21" s="103">
        <v>0</v>
      </c>
      <c r="J21" s="103">
        <v>120.03</v>
      </c>
      <c r="K21" s="103">
        <v>167</v>
      </c>
      <c r="L21" s="104">
        <v>167</v>
      </c>
      <c r="M21" s="103">
        <v>163</v>
      </c>
      <c r="N21" s="22" t="s">
        <v>4</v>
      </c>
      <c r="O21" s="22" t="s">
        <v>4</v>
      </c>
      <c r="P21" s="24" t="s">
        <v>4</v>
      </c>
    </row>
    <row r="22" spans="2:16">
      <c r="B22" s="20" t="s">
        <v>73</v>
      </c>
      <c r="C22" s="15" t="s">
        <v>159</v>
      </c>
      <c r="D22" s="32" t="s">
        <v>200</v>
      </c>
      <c r="E22" s="103">
        <v>0</v>
      </c>
      <c r="F22" s="104">
        <v>0</v>
      </c>
      <c r="G22" s="104">
        <v>0</v>
      </c>
      <c r="H22" s="103">
        <v>0</v>
      </c>
      <c r="I22" s="103">
        <v>16.86</v>
      </c>
      <c r="J22" s="103">
        <v>0</v>
      </c>
      <c r="K22" s="103">
        <v>0</v>
      </c>
      <c r="L22" s="104">
        <v>0</v>
      </c>
      <c r="M22" s="103">
        <v>0</v>
      </c>
      <c r="N22" s="22" t="s">
        <v>4</v>
      </c>
      <c r="O22" s="22" t="s">
        <v>4</v>
      </c>
      <c r="P22" s="24" t="s">
        <v>4</v>
      </c>
    </row>
    <row r="23" spans="2:16">
      <c r="B23" s="20" t="s">
        <v>84</v>
      </c>
      <c r="C23" s="15" t="s">
        <v>178</v>
      </c>
      <c r="D23" s="32" t="s">
        <v>200</v>
      </c>
      <c r="E23" s="103">
        <v>0</v>
      </c>
      <c r="F23" s="104">
        <v>0</v>
      </c>
      <c r="G23" s="104">
        <v>0</v>
      </c>
      <c r="H23" s="103">
        <v>0</v>
      </c>
      <c r="I23" s="103">
        <v>0</v>
      </c>
      <c r="J23" s="103">
        <v>0</v>
      </c>
      <c r="K23" s="103">
        <v>0</v>
      </c>
      <c r="L23" s="104">
        <v>0</v>
      </c>
      <c r="M23" s="103">
        <v>0</v>
      </c>
      <c r="N23" s="22" t="s">
        <v>4</v>
      </c>
      <c r="O23" s="22" t="s">
        <v>4</v>
      </c>
      <c r="P23" s="24" t="s">
        <v>4</v>
      </c>
    </row>
    <row r="24" spans="2:16">
      <c r="B24" s="20" t="s">
        <v>85</v>
      </c>
      <c r="C24" s="15" t="s">
        <v>172</v>
      </c>
      <c r="D24" s="32" t="s">
        <v>200</v>
      </c>
      <c r="E24" s="103">
        <v>0</v>
      </c>
      <c r="F24" s="104">
        <v>0</v>
      </c>
      <c r="G24" s="104">
        <v>0</v>
      </c>
      <c r="H24" s="103">
        <v>0</v>
      </c>
      <c r="I24" s="103">
        <v>0</v>
      </c>
      <c r="J24" s="103">
        <v>0</v>
      </c>
      <c r="K24" s="111">
        <v>467</v>
      </c>
      <c r="L24" s="112">
        <v>467</v>
      </c>
      <c r="M24" s="111">
        <v>463</v>
      </c>
      <c r="N24" s="22" t="s">
        <v>4</v>
      </c>
      <c r="O24" s="22" t="s">
        <v>4</v>
      </c>
      <c r="P24" s="24" t="s">
        <v>4</v>
      </c>
    </row>
    <row r="25" spans="2:16">
      <c r="B25" s="20" t="s">
        <v>74</v>
      </c>
      <c r="C25" s="15" t="s">
        <v>164</v>
      </c>
      <c r="D25" s="32" t="s">
        <v>200</v>
      </c>
      <c r="E25" s="103">
        <v>0</v>
      </c>
      <c r="F25" s="104">
        <v>0</v>
      </c>
      <c r="G25" s="104">
        <v>0</v>
      </c>
      <c r="H25" s="103">
        <v>0</v>
      </c>
      <c r="I25" s="103">
        <v>0</v>
      </c>
      <c r="J25" s="103">
        <v>0</v>
      </c>
      <c r="K25" s="111">
        <v>333</v>
      </c>
      <c r="L25" s="112">
        <v>333</v>
      </c>
      <c r="M25" s="111">
        <v>337</v>
      </c>
      <c r="N25" s="22" t="s">
        <v>4</v>
      </c>
      <c r="O25" s="22" t="s">
        <v>4</v>
      </c>
      <c r="P25" s="24" t="s">
        <v>4</v>
      </c>
    </row>
    <row r="26" spans="2:16">
      <c r="B26" s="20" t="s">
        <v>75</v>
      </c>
      <c r="C26" s="15" t="s">
        <v>150</v>
      </c>
      <c r="D26" s="32" t="s">
        <v>200</v>
      </c>
      <c r="E26" s="103">
        <v>397.16</v>
      </c>
      <c r="F26" s="104">
        <v>727.95</v>
      </c>
      <c r="G26" s="104">
        <v>965</v>
      </c>
      <c r="H26" s="103">
        <v>353.05</v>
      </c>
      <c r="I26" s="103">
        <v>121.29</v>
      </c>
      <c r="J26" s="103">
        <v>470.94</v>
      </c>
      <c r="K26" s="103">
        <v>2267</v>
      </c>
      <c r="L26" s="104">
        <v>2267</v>
      </c>
      <c r="M26" s="103">
        <v>2263</v>
      </c>
      <c r="N26" s="22" t="s">
        <v>4</v>
      </c>
      <c r="O26" s="22" t="s">
        <v>4</v>
      </c>
      <c r="P26" s="24" t="s">
        <v>4</v>
      </c>
    </row>
    <row r="27" spans="2:16">
      <c r="B27" s="20" t="s">
        <v>76</v>
      </c>
      <c r="C27" s="15" t="s">
        <v>161</v>
      </c>
      <c r="D27" s="32" t="s">
        <v>200</v>
      </c>
      <c r="E27" s="103">
        <v>0</v>
      </c>
      <c r="F27" s="104">
        <v>489.96</v>
      </c>
      <c r="G27" s="104">
        <v>0</v>
      </c>
      <c r="H27" s="103">
        <v>0</v>
      </c>
      <c r="I27" s="103">
        <v>0</v>
      </c>
      <c r="J27" s="103">
        <v>0</v>
      </c>
      <c r="K27" s="103">
        <v>0</v>
      </c>
      <c r="L27" s="104">
        <v>0</v>
      </c>
      <c r="M27" s="103">
        <v>0</v>
      </c>
      <c r="N27" s="22" t="s">
        <v>4</v>
      </c>
      <c r="O27" s="22" t="s">
        <v>4</v>
      </c>
      <c r="P27" s="24" t="s">
        <v>4</v>
      </c>
    </row>
    <row r="28" spans="2:16">
      <c r="B28" s="20" t="s">
        <v>77</v>
      </c>
      <c r="C28" s="15" t="s">
        <v>155</v>
      </c>
      <c r="D28" s="32" t="s">
        <v>200</v>
      </c>
      <c r="E28" s="103">
        <v>2430.6999999999998</v>
      </c>
      <c r="F28" s="104">
        <v>1210.05</v>
      </c>
      <c r="G28" s="104">
        <v>111.25</v>
      </c>
      <c r="H28" s="103">
        <v>519.54</v>
      </c>
      <c r="I28" s="103">
        <v>366.62</v>
      </c>
      <c r="J28" s="103">
        <v>919.98</v>
      </c>
      <c r="K28" s="103">
        <v>1683</v>
      </c>
      <c r="L28" s="104">
        <v>1683</v>
      </c>
      <c r="M28" s="103">
        <v>1687</v>
      </c>
      <c r="N28" s="22" t="s">
        <v>4</v>
      </c>
      <c r="O28" s="22" t="s">
        <v>4</v>
      </c>
      <c r="P28" s="24" t="s">
        <v>4</v>
      </c>
    </row>
    <row r="29" spans="2:16">
      <c r="B29" s="20" t="s">
        <v>78</v>
      </c>
      <c r="C29" s="15" t="s">
        <v>157</v>
      </c>
      <c r="D29" s="32" t="s">
        <v>200</v>
      </c>
      <c r="E29" s="103">
        <v>824.91</v>
      </c>
      <c r="F29" s="104">
        <v>418</v>
      </c>
      <c r="G29" s="104">
        <v>23.45</v>
      </c>
      <c r="H29" s="103">
        <v>161.37</v>
      </c>
      <c r="I29" s="103">
        <v>0</v>
      </c>
      <c r="J29" s="103">
        <v>667.94</v>
      </c>
      <c r="K29" s="103">
        <v>1033</v>
      </c>
      <c r="L29" s="104">
        <v>1333</v>
      </c>
      <c r="M29" s="103">
        <v>1037</v>
      </c>
      <c r="N29" s="22" t="s">
        <v>4</v>
      </c>
      <c r="O29" s="22" t="s">
        <v>4</v>
      </c>
      <c r="P29" s="24" t="s">
        <v>4</v>
      </c>
    </row>
    <row r="30" spans="2:16">
      <c r="B30" s="20" t="s">
        <v>56</v>
      </c>
      <c r="C30" s="15" t="s">
        <v>174</v>
      </c>
      <c r="D30" s="32" t="s">
        <v>200</v>
      </c>
      <c r="E30" s="103">
        <v>0</v>
      </c>
      <c r="F30" s="104">
        <v>0</v>
      </c>
      <c r="G30" s="104">
        <v>0</v>
      </c>
      <c r="H30" s="103">
        <v>0</v>
      </c>
      <c r="I30" s="103">
        <v>0</v>
      </c>
      <c r="J30" s="103">
        <v>0</v>
      </c>
      <c r="K30" s="111">
        <v>500</v>
      </c>
      <c r="L30" s="112">
        <v>500</v>
      </c>
      <c r="M30" s="111">
        <v>500</v>
      </c>
      <c r="N30" s="22" t="s">
        <v>4</v>
      </c>
      <c r="O30" s="22" t="s">
        <v>4</v>
      </c>
      <c r="P30" s="24" t="s">
        <v>4</v>
      </c>
    </row>
    <row r="31" spans="2:16">
      <c r="B31" s="20" t="s">
        <v>86</v>
      </c>
      <c r="C31" s="15" t="s">
        <v>163</v>
      </c>
      <c r="D31" s="32" t="s">
        <v>200</v>
      </c>
      <c r="E31" s="103">
        <v>0</v>
      </c>
      <c r="F31" s="104">
        <v>0</v>
      </c>
      <c r="G31" s="104">
        <v>0</v>
      </c>
      <c r="H31" s="103">
        <v>0</v>
      </c>
      <c r="I31" s="103">
        <v>0</v>
      </c>
      <c r="J31" s="103">
        <v>0</v>
      </c>
      <c r="K31" s="103">
        <v>0</v>
      </c>
      <c r="L31" s="104">
        <v>0</v>
      </c>
      <c r="M31" s="103">
        <v>0</v>
      </c>
      <c r="N31" s="22" t="s">
        <v>4</v>
      </c>
      <c r="O31" s="22" t="s">
        <v>4</v>
      </c>
      <c r="P31" s="24" t="s">
        <v>4</v>
      </c>
    </row>
    <row r="32" spans="2:16">
      <c r="B32" s="20" t="s">
        <v>87</v>
      </c>
      <c r="C32" s="15" t="s">
        <v>176</v>
      </c>
      <c r="D32" s="32" t="s">
        <v>200</v>
      </c>
      <c r="E32" s="103">
        <v>1064.8900000000001</v>
      </c>
      <c r="F32" s="104">
        <v>1674.54</v>
      </c>
      <c r="G32" s="104">
        <v>701.64</v>
      </c>
      <c r="H32" s="103">
        <v>701.64</v>
      </c>
      <c r="I32" s="103">
        <v>374.45</v>
      </c>
      <c r="J32" s="103">
        <v>701.74</v>
      </c>
      <c r="K32" s="103">
        <v>0</v>
      </c>
      <c r="L32" s="104">
        <v>0</v>
      </c>
      <c r="M32" s="103">
        <v>0</v>
      </c>
      <c r="N32" s="22" t="s">
        <v>4</v>
      </c>
      <c r="O32" s="22" t="s">
        <v>4</v>
      </c>
      <c r="P32" s="24" t="s">
        <v>4</v>
      </c>
    </row>
    <row r="33" spans="2:16">
      <c r="B33" s="20" t="s">
        <v>88</v>
      </c>
      <c r="C33" s="15" t="s">
        <v>199</v>
      </c>
      <c r="D33" s="32" t="s">
        <v>200</v>
      </c>
      <c r="E33" s="103">
        <v>0</v>
      </c>
      <c r="F33" s="104">
        <v>0</v>
      </c>
      <c r="G33" s="104">
        <v>0</v>
      </c>
      <c r="H33" s="103">
        <v>0</v>
      </c>
      <c r="I33" s="103">
        <v>0</v>
      </c>
      <c r="J33" s="103">
        <v>0</v>
      </c>
      <c r="K33" s="103">
        <v>0</v>
      </c>
      <c r="L33" s="104">
        <v>0</v>
      </c>
      <c r="M33" s="103">
        <v>0</v>
      </c>
      <c r="N33" s="22" t="s">
        <v>4</v>
      </c>
      <c r="O33" s="22" t="s">
        <v>4</v>
      </c>
      <c r="P33" s="24" t="s">
        <v>4</v>
      </c>
    </row>
    <row r="34" spans="2:16">
      <c r="B34" s="20" t="s">
        <v>89</v>
      </c>
      <c r="C34" s="15" t="s">
        <v>168</v>
      </c>
      <c r="D34" s="32" t="s">
        <v>200</v>
      </c>
      <c r="E34" s="103">
        <v>159.9</v>
      </c>
      <c r="F34" s="104">
        <v>159.9</v>
      </c>
      <c r="G34" s="104">
        <v>159.9</v>
      </c>
      <c r="H34" s="103">
        <v>159.9</v>
      </c>
      <c r="I34" s="103">
        <v>0</v>
      </c>
      <c r="J34" s="103">
        <v>159.9</v>
      </c>
      <c r="K34" s="103">
        <v>250</v>
      </c>
      <c r="L34" s="104">
        <v>250</v>
      </c>
      <c r="M34" s="103">
        <v>250</v>
      </c>
      <c r="N34" s="22" t="s">
        <v>4</v>
      </c>
      <c r="O34" s="22" t="s">
        <v>4</v>
      </c>
      <c r="P34" s="24" t="s">
        <v>4</v>
      </c>
    </row>
    <row r="35" spans="2:16">
      <c r="B35" s="20" t="s">
        <v>90</v>
      </c>
      <c r="C35" s="15" t="s">
        <v>206</v>
      </c>
      <c r="D35" s="32" t="s">
        <v>200</v>
      </c>
      <c r="E35" s="103">
        <v>0</v>
      </c>
      <c r="F35" s="104">
        <v>0</v>
      </c>
      <c r="G35" s="104">
        <v>0</v>
      </c>
      <c r="H35" s="103">
        <v>0</v>
      </c>
      <c r="I35" s="103">
        <v>0</v>
      </c>
      <c r="J35" s="103">
        <v>0</v>
      </c>
      <c r="K35" s="103">
        <v>0</v>
      </c>
      <c r="L35" s="104">
        <v>0</v>
      </c>
      <c r="M35" s="103">
        <v>0</v>
      </c>
      <c r="N35" s="22" t="s">
        <v>4</v>
      </c>
      <c r="O35" s="22" t="s">
        <v>4</v>
      </c>
      <c r="P35" s="24" t="s">
        <v>4</v>
      </c>
    </row>
    <row r="36" spans="2:16">
      <c r="B36" s="20" t="s">
        <v>57</v>
      </c>
      <c r="C36" s="15" t="s">
        <v>179</v>
      </c>
      <c r="D36" s="32" t="s">
        <v>200</v>
      </c>
      <c r="E36" s="103">
        <v>800.45</v>
      </c>
      <c r="F36" s="104">
        <v>722.98</v>
      </c>
      <c r="G36" s="104">
        <v>1939.95</v>
      </c>
      <c r="H36" s="103">
        <v>820.57</v>
      </c>
      <c r="I36" s="103">
        <v>3984.31</v>
      </c>
      <c r="J36" s="103">
        <v>1166.58</v>
      </c>
      <c r="K36" s="103">
        <v>2087.86</v>
      </c>
      <c r="L36" s="104">
        <v>2087.86</v>
      </c>
      <c r="M36" s="103">
        <v>2330.46</v>
      </c>
      <c r="N36" s="22" t="s">
        <v>4</v>
      </c>
      <c r="O36" s="22" t="s">
        <v>4</v>
      </c>
      <c r="P36" s="24" t="s">
        <v>4</v>
      </c>
    </row>
    <row r="37" spans="2:16">
      <c r="B37" s="20" t="s">
        <v>91</v>
      </c>
      <c r="C37" s="15" t="s">
        <v>197</v>
      </c>
      <c r="D37" s="32" t="s">
        <v>200</v>
      </c>
      <c r="E37" s="103">
        <v>924.6</v>
      </c>
      <c r="F37" s="104">
        <v>835.14</v>
      </c>
      <c r="G37" s="104">
        <v>924.61</v>
      </c>
      <c r="H37" s="103">
        <v>894.79</v>
      </c>
      <c r="I37" s="103">
        <v>1204.8499999999999</v>
      </c>
      <c r="J37" s="103">
        <v>932.22</v>
      </c>
      <c r="K37" s="103">
        <v>0</v>
      </c>
      <c r="L37" s="104">
        <v>0</v>
      </c>
      <c r="M37" s="103">
        <v>0</v>
      </c>
      <c r="N37" s="22" t="s">
        <v>4</v>
      </c>
      <c r="O37" s="22" t="s">
        <v>4</v>
      </c>
      <c r="P37" s="24" t="s">
        <v>4</v>
      </c>
    </row>
    <row r="38" spans="2:16">
      <c r="B38" s="20" t="s">
        <v>79</v>
      </c>
      <c r="C38" s="15" t="s">
        <v>154</v>
      </c>
      <c r="D38" s="32" t="s">
        <v>200</v>
      </c>
      <c r="E38" s="103">
        <v>0</v>
      </c>
      <c r="F38" s="104">
        <v>0</v>
      </c>
      <c r="G38" s="104">
        <v>0</v>
      </c>
      <c r="H38" s="103">
        <v>0</v>
      </c>
      <c r="I38" s="103">
        <v>0</v>
      </c>
      <c r="J38" s="103">
        <v>0</v>
      </c>
      <c r="K38" s="103">
        <v>0</v>
      </c>
      <c r="L38" s="104">
        <v>0</v>
      </c>
      <c r="M38" s="103">
        <v>0</v>
      </c>
      <c r="N38" s="22" t="s">
        <v>4</v>
      </c>
      <c r="O38" s="22" t="s">
        <v>4</v>
      </c>
      <c r="P38" s="24" t="s">
        <v>4</v>
      </c>
    </row>
    <row r="39" spans="2:16">
      <c r="B39" s="20" t="s">
        <v>80</v>
      </c>
      <c r="C39" s="15" t="s">
        <v>166</v>
      </c>
      <c r="D39" s="32" t="s">
        <v>200</v>
      </c>
      <c r="E39" s="103">
        <v>0</v>
      </c>
      <c r="F39" s="104">
        <v>0</v>
      </c>
      <c r="G39" s="104">
        <v>0</v>
      </c>
      <c r="H39" s="103">
        <v>0</v>
      </c>
      <c r="I39" s="103">
        <v>0</v>
      </c>
      <c r="J39" s="103">
        <v>0</v>
      </c>
      <c r="K39" s="103">
        <v>0</v>
      </c>
      <c r="L39" s="104">
        <v>0</v>
      </c>
      <c r="M39" s="103">
        <v>0</v>
      </c>
      <c r="N39" s="22" t="s">
        <v>4</v>
      </c>
      <c r="O39" s="22" t="s">
        <v>4</v>
      </c>
      <c r="P39" s="24" t="s">
        <v>4</v>
      </c>
    </row>
    <row r="40" spans="2:16">
      <c r="B40" s="20" t="s">
        <v>58</v>
      </c>
      <c r="C40" s="15" t="s">
        <v>202</v>
      </c>
      <c r="D40" s="32" t="s">
        <v>200</v>
      </c>
      <c r="E40" s="103">
        <v>386</v>
      </c>
      <c r="F40" s="104">
        <v>42103.13</v>
      </c>
      <c r="G40" s="104">
        <v>1871</v>
      </c>
      <c r="H40" s="103">
        <v>386</v>
      </c>
      <c r="I40" s="103">
        <v>159.9</v>
      </c>
      <c r="J40" s="103">
        <v>2726.79</v>
      </c>
      <c r="K40" s="103">
        <v>6958</v>
      </c>
      <c r="L40" s="104">
        <v>6958</v>
      </c>
      <c r="M40" s="103">
        <v>6962</v>
      </c>
      <c r="N40" s="22" t="s">
        <v>4</v>
      </c>
      <c r="O40" s="22" t="s">
        <v>4</v>
      </c>
      <c r="P40" s="24" t="s">
        <v>4</v>
      </c>
    </row>
    <row r="41" spans="2:16">
      <c r="B41" s="20" t="s">
        <v>92</v>
      </c>
      <c r="C41" s="15" t="s">
        <v>215</v>
      </c>
      <c r="D41" s="32" t="s">
        <v>200</v>
      </c>
      <c r="E41" s="103">
        <v>-4981.33</v>
      </c>
      <c r="F41" s="104">
        <v>-7617.66</v>
      </c>
      <c r="G41" s="104">
        <v>-4930.07</v>
      </c>
      <c r="H41" s="103">
        <v>-4382.49</v>
      </c>
      <c r="I41" s="103">
        <v>-4973.47</v>
      </c>
      <c r="J41" s="103">
        <v>-4633.2700000000004</v>
      </c>
      <c r="K41" s="103">
        <v>-9524</v>
      </c>
      <c r="L41" s="104">
        <v>-9855</v>
      </c>
      <c r="M41" s="103">
        <v>-9552</v>
      </c>
      <c r="N41" s="22" t="s">
        <v>4</v>
      </c>
      <c r="O41" s="22" t="s">
        <v>4</v>
      </c>
      <c r="P41" s="24" t="s">
        <v>4</v>
      </c>
    </row>
    <row r="42" spans="2:16">
      <c r="B42" s="20" t="s">
        <v>93</v>
      </c>
      <c r="C42" s="15" t="s">
        <v>223</v>
      </c>
      <c r="D42" s="32" t="s">
        <v>200</v>
      </c>
      <c r="E42" s="103">
        <v>-247.93</v>
      </c>
      <c r="F42" s="104">
        <v>-2208.88</v>
      </c>
      <c r="G42" s="104">
        <v>-256.2</v>
      </c>
      <c r="H42" s="103">
        <v>-171.35</v>
      </c>
      <c r="I42" s="103">
        <v>-176.1</v>
      </c>
      <c r="J42" s="103">
        <v>-366.05</v>
      </c>
      <c r="K42" s="103">
        <v>-489</v>
      </c>
      <c r="L42" s="104">
        <v>-489</v>
      </c>
      <c r="M42" s="103">
        <v>-489</v>
      </c>
      <c r="N42" s="22" t="s">
        <v>4</v>
      </c>
      <c r="O42" s="22" t="s">
        <v>4</v>
      </c>
      <c r="P42" s="24" t="s">
        <v>4</v>
      </c>
    </row>
    <row r="43" spans="2:16">
      <c r="B43" s="20" t="s">
        <v>94</v>
      </c>
      <c r="C43" s="15" t="s">
        <v>219</v>
      </c>
      <c r="D43" s="32" t="s">
        <v>200</v>
      </c>
      <c r="E43" s="103">
        <v>-457.92</v>
      </c>
      <c r="F43" s="104">
        <v>-4079.71</v>
      </c>
      <c r="G43" s="104">
        <v>-473.19</v>
      </c>
      <c r="H43" s="103">
        <v>-316.48</v>
      </c>
      <c r="I43" s="103">
        <v>-325.25</v>
      </c>
      <c r="J43" s="103">
        <v>-676.07</v>
      </c>
      <c r="K43" s="103">
        <v>-667</v>
      </c>
      <c r="L43" s="104">
        <v>-667</v>
      </c>
      <c r="M43" s="103">
        <v>-667</v>
      </c>
      <c r="N43" s="22" t="s">
        <v>4</v>
      </c>
      <c r="O43" s="22" t="s">
        <v>4</v>
      </c>
      <c r="P43" s="24" t="s">
        <v>4</v>
      </c>
    </row>
    <row r="44" spans="2:16">
      <c r="B44" s="20" t="s">
        <v>95</v>
      </c>
      <c r="C44" s="15" t="s">
        <v>221</v>
      </c>
      <c r="D44" s="32" t="s">
        <v>200</v>
      </c>
      <c r="E44" s="103">
        <v>-499.5</v>
      </c>
      <c r="F44" s="104">
        <v>-4450.17</v>
      </c>
      <c r="G44" s="104">
        <v>-516.15</v>
      </c>
      <c r="H44" s="103">
        <v>-345.22</v>
      </c>
      <c r="I44" s="103">
        <v>-354.78</v>
      </c>
      <c r="J44" s="103">
        <v>-737.47</v>
      </c>
      <c r="K44" s="103">
        <v>-734</v>
      </c>
      <c r="L44" s="104">
        <v>-734</v>
      </c>
      <c r="M44" s="103">
        <v>-734</v>
      </c>
      <c r="N44" s="22" t="s">
        <v>4</v>
      </c>
      <c r="O44" s="22" t="s">
        <v>4</v>
      </c>
      <c r="P44" s="24" t="s">
        <v>4</v>
      </c>
    </row>
    <row r="45" spans="2:16">
      <c r="B45" s="20" t="s">
        <v>96</v>
      </c>
      <c r="C45" s="15" t="s">
        <v>217</v>
      </c>
      <c r="D45" s="32" t="s">
        <v>200</v>
      </c>
      <c r="E45" s="103">
        <v>-24967.65</v>
      </c>
      <c r="F45" s="104">
        <v>-39402.29</v>
      </c>
      <c r="G45" s="104">
        <v>-24717.99</v>
      </c>
      <c r="H45" s="103">
        <v>-21934.9</v>
      </c>
      <c r="I45" s="103">
        <v>-24880.6</v>
      </c>
      <c r="J45" s="103">
        <v>-23313.48</v>
      </c>
      <c r="K45" s="103">
        <v>-26229</v>
      </c>
      <c r="L45" s="104">
        <v>-27846</v>
      </c>
      <c r="M45" s="103">
        <v>-26362</v>
      </c>
      <c r="N45" s="22" t="s">
        <v>4</v>
      </c>
      <c r="O45" s="22" t="s">
        <v>4</v>
      </c>
      <c r="P45" s="24" t="s">
        <v>4</v>
      </c>
    </row>
    <row r="46" spans="2:16">
      <c r="B46" s="20" t="s">
        <v>97</v>
      </c>
      <c r="C46" s="15" t="s">
        <v>213</v>
      </c>
      <c r="D46" s="32" t="s">
        <v>200</v>
      </c>
      <c r="E46" s="103">
        <v>-359.68</v>
      </c>
      <c r="F46" s="104">
        <v>-3204.5</v>
      </c>
      <c r="G46" s="104">
        <v>-371.67</v>
      </c>
      <c r="H46" s="103">
        <v>-248.59</v>
      </c>
      <c r="I46" s="103">
        <v>-255.47</v>
      </c>
      <c r="J46" s="103">
        <v>-531.04</v>
      </c>
      <c r="K46" s="103">
        <v>-501</v>
      </c>
      <c r="L46" s="104">
        <v>-501</v>
      </c>
      <c r="M46" s="103">
        <v>-501</v>
      </c>
      <c r="N46" s="22" t="s">
        <v>4</v>
      </c>
      <c r="O46" s="22" t="s">
        <v>4</v>
      </c>
      <c r="P46" s="24" t="s">
        <v>4</v>
      </c>
    </row>
    <row r="47" spans="2:16">
      <c r="B47" s="20" t="s">
        <v>98</v>
      </c>
      <c r="C47" s="15" t="s">
        <v>225</v>
      </c>
      <c r="D47" s="32" t="s">
        <v>200</v>
      </c>
      <c r="E47" s="103">
        <v>-10973.7</v>
      </c>
      <c r="F47" s="104">
        <v>-21339.98</v>
      </c>
      <c r="G47" s="104">
        <v>-10887.74</v>
      </c>
      <c r="H47" s="103">
        <v>-9537.94</v>
      </c>
      <c r="I47" s="103">
        <v>-10778.41</v>
      </c>
      <c r="J47" s="103">
        <v>-10544.37</v>
      </c>
      <c r="K47" s="103">
        <v>-10465</v>
      </c>
      <c r="L47" s="104">
        <v>-11107</v>
      </c>
      <c r="M47" s="103">
        <v>-10517</v>
      </c>
      <c r="N47" s="22" t="s">
        <v>4</v>
      </c>
      <c r="O47" s="22" t="s">
        <v>4</v>
      </c>
      <c r="P47" s="24" t="s">
        <v>4</v>
      </c>
    </row>
    <row r="48" spans="2:16">
      <c r="B48" s="20" t="s">
        <v>81</v>
      </c>
      <c r="C48" s="15" t="s">
        <v>234</v>
      </c>
      <c r="D48" s="32" t="s">
        <v>200</v>
      </c>
      <c r="E48" s="103">
        <v>0</v>
      </c>
      <c r="F48" s="104">
        <v>0</v>
      </c>
      <c r="G48" s="104">
        <v>0</v>
      </c>
      <c r="H48" s="103">
        <v>0</v>
      </c>
      <c r="I48" s="103">
        <v>0</v>
      </c>
      <c r="J48" s="103">
        <v>0</v>
      </c>
      <c r="K48" s="103">
        <v>4167</v>
      </c>
      <c r="L48" s="104">
        <v>4168</v>
      </c>
      <c r="M48" s="103">
        <v>4166</v>
      </c>
      <c r="N48" s="22" t="s">
        <v>4</v>
      </c>
      <c r="O48" s="22" t="s">
        <v>4</v>
      </c>
      <c r="P48" s="24" t="s">
        <v>4</v>
      </c>
    </row>
    <row r="49" spans="2:13">
      <c r="B49" s="106" t="s">
        <v>327</v>
      </c>
      <c r="C49">
        <v>40012</v>
      </c>
      <c r="D49">
        <v>4264</v>
      </c>
      <c r="E49" s="105">
        <v>-4.16</v>
      </c>
      <c r="F49" s="105">
        <v>-37.049999999999997</v>
      </c>
      <c r="G49" s="105">
        <v>-4.3</v>
      </c>
      <c r="H49" s="105">
        <v>-2.87</v>
      </c>
      <c r="I49" s="105">
        <v>-2.95</v>
      </c>
      <c r="J49" s="105">
        <v>-6.14</v>
      </c>
      <c r="K49" s="105">
        <v>0</v>
      </c>
      <c r="L49" s="105">
        <v>0</v>
      </c>
      <c r="M49" s="105">
        <v>0</v>
      </c>
    </row>
    <row r="50" spans="2:13">
      <c r="B50" s="106" t="s">
        <v>328</v>
      </c>
      <c r="C50">
        <v>40014</v>
      </c>
      <c r="D50">
        <v>4264</v>
      </c>
      <c r="E50" s="105">
        <v>-1.56</v>
      </c>
      <c r="F50" s="105">
        <v>-13.89</v>
      </c>
      <c r="G50" s="105">
        <v>-1.61</v>
      </c>
      <c r="H50" s="105">
        <v>-1.08</v>
      </c>
      <c r="I50" s="105">
        <v>-1.1100000000000001</v>
      </c>
      <c r="J50" s="105">
        <v>-2.2999999999999998</v>
      </c>
      <c r="K50" s="105">
        <v>0</v>
      </c>
      <c r="L50" s="105">
        <v>0</v>
      </c>
      <c r="M50" s="105">
        <v>0</v>
      </c>
    </row>
  </sheetData>
  <pageMargins left="0.36" right="0.26" top="0.87" bottom="0.75" header="0.3" footer="0.3"/>
  <pageSetup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5"/>
  <sheetViews>
    <sheetView view="pageBreakPreview" zoomScale="90" zoomScaleNormal="80" zoomScaleSheetLayoutView="90" workbookViewId="0">
      <pane xSplit="1" ySplit="4" topLeftCell="B5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5"/>
  <cols>
    <col min="1" max="1" width="60" style="71" customWidth="1"/>
    <col min="2" max="2" width="28.140625" style="71" customWidth="1"/>
    <col min="3" max="3" width="14.140625" style="71" customWidth="1"/>
    <col min="4" max="4" width="14.7109375" style="71" customWidth="1"/>
    <col min="5" max="5" width="14.5703125" style="71" customWidth="1"/>
    <col min="6" max="6" width="14.28515625" style="71" customWidth="1"/>
    <col min="7" max="8" width="14.5703125" style="71" customWidth="1"/>
    <col min="9" max="9" width="14.140625" style="71" customWidth="1"/>
    <col min="10" max="10" width="14.7109375" style="71" customWidth="1"/>
    <col min="11" max="11" width="14.42578125" style="71" customWidth="1"/>
    <col min="12" max="12" width="13.7109375" style="71" customWidth="1"/>
    <col min="13" max="14" width="14.5703125" style="71" customWidth="1"/>
    <col min="15" max="15" width="39.85546875" style="71" customWidth="1"/>
    <col min="16" max="16" width="14.140625" style="71" customWidth="1"/>
    <col min="17" max="17" width="14.7109375" style="71" customWidth="1"/>
    <col min="18" max="18" width="14.5703125" style="71" customWidth="1"/>
    <col min="19" max="19" width="14.28515625" style="71" customWidth="1"/>
    <col min="20" max="21" width="14.5703125" style="71" customWidth="1"/>
    <col min="22" max="22" width="14.140625" style="71" customWidth="1"/>
    <col min="23" max="23" width="14.7109375" style="71" customWidth="1"/>
    <col min="24" max="24" width="14.42578125" style="71" customWidth="1"/>
    <col min="25" max="25" width="13.7109375" style="71" customWidth="1"/>
    <col min="26" max="27" width="14.5703125" style="71" customWidth="1"/>
    <col min="28" max="28" width="36.5703125" style="71" customWidth="1"/>
    <col min="29" max="29" width="14.140625" style="71" customWidth="1"/>
    <col min="30" max="30" width="14.7109375" style="71" customWidth="1"/>
    <col min="31" max="31" width="14.5703125" style="71" customWidth="1"/>
    <col min="32" max="32" width="14.28515625" style="71" customWidth="1"/>
    <col min="33" max="34" width="14.5703125" style="71" customWidth="1"/>
    <col min="35" max="35" width="14.140625" style="71" customWidth="1"/>
    <col min="36" max="36" width="14.7109375" style="71" customWidth="1"/>
    <col min="37" max="37" width="14.42578125" style="71" customWidth="1"/>
    <col min="38" max="38" width="13.7109375" style="71" customWidth="1"/>
    <col min="39" max="40" width="14.5703125" style="71" customWidth="1"/>
    <col min="41" max="41" width="30" style="71" customWidth="1"/>
    <col min="42" max="42" width="14.140625" style="71" customWidth="1"/>
    <col min="43" max="43" width="14.7109375" style="71" customWidth="1"/>
    <col min="44" max="44" width="14.5703125" style="71" customWidth="1"/>
    <col min="45" max="45" width="14.28515625" style="71" customWidth="1"/>
    <col min="46" max="47" width="14.5703125" style="71" customWidth="1"/>
    <col min="48" max="48" width="14.140625" style="71" customWidth="1"/>
    <col min="49" max="49" width="14.7109375" style="71" customWidth="1"/>
    <col min="50" max="50" width="14.42578125" style="71" customWidth="1"/>
    <col min="51" max="51" width="13.7109375" style="71" customWidth="1"/>
    <col min="52" max="53" width="14.5703125" style="71" customWidth="1"/>
    <col min="54" max="16384" width="9.140625" style="71"/>
  </cols>
  <sheetData>
    <row r="1" spans="1:53" ht="11.85" customHeight="1">
      <c r="A1" s="70" t="s">
        <v>2</v>
      </c>
      <c r="B1" s="70" t="s">
        <v>242</v>
      </c>
    </row>
    <row r="2" spans="1:53" ht="11.85" customHeight="1">
      <c r="A2" s="70" t="s">
        <v>243</v>
      </c>
      <c r="B2" s="70" t="s">
        <v>342</v>
      </c>
    </row>
    <row r="3" spans="1:53" ht="13.7" customHeight="1">
      <c r="B3" s="72" t="s">
        <v>244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 t="s">
        <v>343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 t="s">
        <v>245</v>
      </c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 t="s">
        <v>246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</row>
    <row r="4" spans="1:53" ht="13.7" customHeight="1">
      <c r="B4" s="72" t="s">
        <v>344</v>
      </c>
      <c r="C4" s="72" t="s">
        <v>345</v>
      </c>
      <c r="D4" s="72" t="s">
        <v>346</v>
      </c>
      <c r="E4" s="72" t="s">
        <v>347</v>
      </c>
      <c r="F4" s="72" t="s">
        <v>348</v>
      </c>
      <c r="G4" s="72" t="s">
        <v>349</v>
      </c>
      <c r="H4" s="72" t="s">
        <v>350</v>
      </c>
      <c r="I4" s="72" t="s">
        <v>351</v>
      </c>
      <c r="J4" s="72" t="s">
        <v>352</v>
      </c>
      <c r="K4" s="72" t="s">
        <v>353</v>
      </c>
      <c r="L4" s="72" t="s">
        <v>354</v>
      </c>
      <c r="M4" s="72" t="s">
        <v>355</v>
      </c>
      <c r="N4" s="72" t="s">
        <v>356</v>
      </c>
      <c r="O4" s="72" t="s">
        <v>344</v>
      </c>
      <c r="P4" s="72" t="s">
        <v>345</v>
      </c>
      <c r="Q4" s="72" t="s">
        <v>346</v>
      </c>
      <c r="R4" s="72" t="s">
        <v>347</v>
      </c>
      <c r="S4" s="72" t="s">
        <v>348</v>
      </c>
      <c r="T4" s="72" t="s">
        <v>349</v>
      </c>
      <c r="U4" s="72" t="s">
        <v>350</v>
      </c>
      <c r="V4" s="72" t="s">
        <v>351</v>
      </c>
      <c r="W4" s="72" t="s">
        <v>352</v>
      </c>
      <c r="X4" s="72" t="s">
        <v>353</v>
      </c>
      <c r="Y4" s="72" t="s">
        <v>354</v>
      </c>
      <c r="Z4" s="72" t="s">
        <v>355</v>
      </c>
      <c r="AA4" s="72" t="s">
        <v>356</v>
      </c>
      <c r="AB4" s="72" t="s">
        <v>344</v>
      </c>
      <c r="AC4" s="72" t="s">
        <v>345</v>
      </c>
      <c r="AD4" s="72" t="s">
        <v>346</v>
      </c>
      <c r="AE4" s="72" t="s">
        <v>347</v>
      </c>
      <c r="AF4" s="72" t="s">
        <v>348</v>
      </c>
      <c r="AG4" s="72" t="s">
        <v>349</v>
      </c>
      <c r="AH4" s="72" t="s">
        <v>350</v>
      </c>
      <c r="AI4" s="72" t="s">
        <v>351</v>
      </c>
      <c r="AJ4" s="72" t="s">
        <v>352</v>
      </c>
      <c r="AK4" s="72" t="s">
        <v>353</v>
      </c>
      <c r="AL4" s="72" t="s">
        <v>354</v>
      </c>
      <c r="AM4" s="72" t="s">
        <v>355</v>
      </c>
      <c r="AN4" s="72" t="s">
        <v>356</v>
      </c>
      <c r="AO4" s="72" t="s">
        <v>344</v>
      </c>
      <c r="AP4" s="72" t="s">
        <v>345</v>
      </c>
      <c r="AQ4" s="72" t="s">
        <v>346</v>
      </c>
      <c r="AR4" s="72" t="s">
        <v>347</v>
      </c>
      <c r="AS4" s="72" t="s">
        <v>348</v>
      </c>
      <c r="AT4" s="72" t="s">
        <v>349</v>
      </c>
      <c r="AU4" s="72" t="s">
        <v>350</v>
      </c>
      <c r="AV4" s="72" t="s">
        <v>351</v>
      </c>
      <c r="AW4" s="72" t="s">
        <v>352</v>
      </c>
      <c r="AX4" s="72" t="s">
        <v>353</v>
      </c>
      <c r="AY4" s="72" t="s">
        <v>354</v>
      </c>
      <c r="AZ4" s="72" t="s">
        <v>355</v>
      </c>
      <c r="BA4" s="72" t="s">
        <v>356</v>
      </c>
    </row>
    <row r="5" spans="1:53" ht="12.75" customHeight="1">
      <c r="A5" s="73" t="s">
        <v>247</v>
      </c>
      <c r="B5" s="74">
        <v>544401</v>
      </c>
      <c r="C5" s="74">
        <v>35632</v>
      </c>
      <c r="D5" s="74">
        <v>99250</v>
      </c>
      <c r="E5" s="74">
        <v>23671</v>
      </c>
      <c r="F5" s="74">
        <v>62551</v>
      </c>
      <c r="G5" s="74">
        <v>40043</v>
      </c>
      <c r="H5" s="74">
        <v>52327</v>
      </c>
      <c r="I5" s="74">
        <v>35497</v>
      </c>
      <c r="J5" s="74">
        <v>41350</v>
      </c>
      <c r="K5" s="74">
        <v>34964</v>
      </c>
      <c r="L5" s="74">
        <v>35954</v>
      </c>
      <c r="M5" s="74">
        <v>31269</v>
      </c>
      <c r="N5" s="74">
        <v>51893</v>
      </c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>
        <v>7270520</v>
      </c>
      <c r="AC5" s="74">
        <v>605877</v>
      </c>
      <c r="AD5" s="74">
        <v>605877</v>
      </c>
      <c r="AE5" s="74">
        <v>605877</v>
      </c>
      <c r="AF5" s="74">
        <v>605877</v>
      </c>
      <c r="AG5" s="74">
        <v>605877</v>
      </c>
      <c r="AH5" s="74">
        <v>605877</v>
      </c>
      <c r="AI5" s="74">
        <v>605877</v>
      </c>
      <c r="AJ5" s="74">
        <v>605877</v>
      </c>
      <c r="AK5" s="74">
        <v>605877</v>
      </c>
      <c r="AL5" s="74">
        <v>605877</v>
      </c>
      <c r="AM5" s="74">
        <v>605877</v>
      </c>
      <c r="AN5" s="74">
        <v>605873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1:53" ht="12.75" customHeight="1">
      <c r="A6" s="75" t="s">
        <v>248</v>
      </c>
      <c r="B6" s="76">
        <v>544401</v>
      </c>
      <c r="C6" s="76">
        <v>35632</v>
      </c>
      <c r="D6" s="76">
        <v>99250</v>
      </c>
      <c r="E6" s="76">
        <v>23671</v>
      </c>
      <c r="F6" s="76">
        <v>62551</v>
      </c>
      <c r="G6" s="76">
        <v>40043</v>
      </c>
      <c r="H6" s="76">
        <v>52327</v>
      </c>
      <c r="I6" s="76">
        <v>35497</v>
      </c>
      <c r="J6" s="76">
        <v>41350</v>
      </c>
      <c r="K6" s="76">
        <v>34964</v>
      </c>
      <c r="L6" s="76">
        <v>35954</v>
      </c>
      <c r="M6" s="76">
        <v>31269</v>
      </c>
      <c r="N6" s="76">
        <v>51893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>
        <v>7270520</v>
      </c>
      <c r="AC6" s="76">
        <v>605877</v>
      </c>
      <c r="AD6" s="76">
        <v>605877</v>
      </c>
      <c r="AE6" s="76">
        <v>605877</v>
      </c>
      <c r="AF6" s="76">
        <v>605877</v>
      </c>
      <c r="AG6" s="76">
        <v>605877</v>
      </c>
      <c r="AH6" s="76">
        <v>605877</v>
      </c>
      <c r="AI6" s="76">
        <v>605877</v>
      </c>
      <c r="AJ6" s="76">
        <v>605877</v>
      </c>
      <c r="AK6" s="76">
        <v>605877</v>
      </c>
      <c r="AL6" s="76">
        <v>605877</v>
      </c>
      <c r="AM6" s="76">
        <v>605877</v>
      </c>
      <c r="AN6" s="76">
        <v>605873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</row>
    <row r="7" spans="1:53" ht="12.75" customHeight="1">
      <c r="A7" s="73" t="s">
        <v>249</v>
      </c>
      <c r="B7" s="74">
        <v>6968880</v>
      </c>
      <c r="C7" s="74">
        <v>481743</v>
      </c>
      <c r="D7" s="74">
        <v>481743</v>
      </c>
      <c r="E7" s="74">
        <v>481742</v>
      </c>
      <c r="F7" s="74">
        <v>613739</v>
      </c>
      <c r="G7" s="74">
        <v>613739</v>
      </c>
      <c r="H7" s="74">
        <v>613739</v>
      </c>
      <c r="I7" s="74">
        <v>613739</v>
      </c>
      <c r="J7" s="74">
        <v>613739</v>
      </c>
      <c r="K7" s="74">
        <v>613739</v>
      </c>
      <c r="L7" s="74">
        <v>613739</v>
      </c>
      <c r="M7" s="74">
        <v>613739</v>
      </c>
      <c r="N7" s="74">
        <v>613740</v>
      </c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>
        <v>1514400</v>
      </c>
      <c r="AC7" s="74">
        <v>122300</v>
      </c>
      <c r="AD7" s="74">
        <v>122300</v>
      </c>
      <c r="AE7" s="74">
        <v>122300</v>
      </c>
      <c r="AF7" s="74">
        <v>127500</v>
      </c>
      <c r="AG7" s="74">
        <v>127500</v>
      </c>
      <c r="AH7" s="74">
        <v>127500</v>
      </c>
      <c r="AI7" s="74">
        <v>127500</v>
      </c>
      <c r="AJ7" s="74">
        <v>127500</v>
      </c>
      <c r="AK7" s="74">
        <v>127500</v>
      </c>
      <c r="AL7" s="74">
        <v>127500</v>
      </c>
      <c r="AM7" s="74">
        <v>127500</v>
      </c>
      <c r="AN7" s="74">
        <v>127500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</row>
    <row r="8" spans="1:53" ht="12.75" customHeight="1">
      <c r="A8" s="75" t="s">
        <v>250</v>
      </c>
      <c r="B8" s="76">
        <v>6968880</v>
      </c>
      <c r="C8" s="76">
        <v>481743</v>
      </c>
      <c r="D8" s="76">
        <v>481743</v>
      </c>
      <c r="E8" s="76">
        <v>481742</v>
      </c>
      <c r="F8" s="76">
        <v>613739</v>
      </c>
      <c r="G8" s="76">
        <v>613739</v>
      </c>
      <c r="H8" s="76">
        <v>613739</v>
      </c>
      <c r="I8" s="76">
        <v>613739</v>
      </c>
      <c r="J8" s="76">
        <v>613739</v>
      </c>
      <c r="K8" s="76">
        <v>613739</v>
      </c>
      <c r="L8" s="76">
        <v>613739</v>
      </c>
      <c r="M8" s="76">
        <v>613739</v>
      </c>
      <c r="N8" s="76">
        <v>613740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>
        <v>1514400</v>
      </c>
      <c r="AC8" s="76">
        <v>122300</v>
      </c>
      <c r="AD8" s="76">
        <v>122300</v>
      </c>
      <c r="AE8" s="76">
        <v>122300</v>
      </c>
      <c r="AF8" s="76">
        <v>127500</v>
      </c>
      <c r="AG8" s="76">
        <v>127500</v>
      </c>
      <c r="AH8" s="76">
        <v>127500</v>
      </c>
      <c r="AI8" s="76">
        <v>127500</v>
      </c>
      <c r="AJ8" s="76">
        <v>127500</v>
      </c>
      <c r="AK8" s="76">
        <v>127500</v>
      </c>
      <c r="AL8" s="76">
        <v>127500</v>
      </c>
      <c r="AM8" s="76">
        <v>127500</v>
      </c>
      <c r="AN8" s="76">
        <v>127500</v>
      </c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</row>
    <row r="9" spans="1:53" ht="12.75" customHeight="1">
      <c r="A9" s="73" t="s">
        <v>251</v>
      </c>
      <c r="B9" s="74">
        <v>93927</v>
      </c>
      <c r="C9" s="74">
        <v>10432</v>
      </c>
      <c r="D9" s="74">
        <v>66</v>
      </c>
      <c r="E9" s="74">
        <v>338</v>
      </c>
      <c r="F9" s="74">
        <v>21742</v>
      </c>
      <c r="G9" s="74">
        <v>0</v>
      </c>
      <c r="H9" s="74">
        <v>83</v>
      </c>
      <c r="I9" s="74">
        <v>45101</v>
      </c>
      <c r="J9" s="74">
        <v>43</v>
      </c>
      <c r="K9" s="74">
        <v>0</v>
      </c>
      <c r="L9" s="74">
        <v>15828</v>
      </c>
      <c r="M9" s="74">
        <v>211</v>
      </c>
      <c r="N9" s="74">
        <v>83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</row>
    <row r="10" spans="1:53" ht="12.75" customHeight="1">
      <c r="A10" s="75" t="s">
        <v>252</v>
      </c>
      <c r="B10" s="76">
        <v>93927</v>
      </c>
      <c r="C10" s="76">
        <v>10432</v>
      </c>
      <c r="D10" s="76">
        <v>66</v>
      </c>
      <c r="E10" s="76">
        <v>338</v>
      </c>
      <c r="F10" s="76">
        <v>21742</v>
      </c>
      <c r="G10" s="76">
        <v>0</v>
      </c>
      <c r="H10" s="76">
        <v>83</v>
      </c>
      <c r="I10" s="76">
        <v>45101</v>
      </c>
      <c r="J10" s="76">
        <v>43</v>
      </c>
      <c r="K10" s="76">
        <v>0</v>
      </c>
      <c r="L10" s="76">
        <v>15828</v>
      </c>
      <c r="M10" s="76">
        <v>211</v>
      </c>
      <c r="N10" s="76">
        <v>83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</row>
    <row r="11" spans="1:53" ht="12.75" customHeight="1">
      <c r="A11" s="73" t="s">
        <v>253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2.75" customHeight="1">
      <c r="A12" s="73" t="s">
        <v>254</v>
      </c>
      <c r="B12" s="74">
        <v>5171.54</v>
      </c>
      <c r="C12" s="74">
        <v>677.77</v>
      </c>
      <c r="D12" s="74">
        <v>0</v>
      </c>
      <c r="E12" s="74">
        <v>0</v>
      </c>
      <c r="F12" s="74">
        <v>562.83000000000004</v>
      </c>
      <c r="G12" s="74">
        <v>0</v>
      </c>
      <c r="H12" s="74">
        <v>2785.59</v>
      </c>
      <c r="I12" s="74">
        <v>542.84</v>
      </c>
      <c r="J12" s="74">
        <v>0</v>
      </c>
      <c r="K12" s="74">
        <v>0</v>
      </c>
      <c r="L12" s="74">
        <v>602.51</v>
      </c>
      <c r="M12" s="74">
        <v>0</v>
      </c>
      <c r="N12" s="74">
        <v>0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.75" customHeight="1">
      <c r="A13" s="73" t="s">
        <v>357</v>
      </c>
      <c r="B13" s="74">
        <v>137062</v>
      </c>
      <c r="C13" s="74"/>
      <c r="D13" s="74"/>
      <c r="E13" s="74"/>
      <c r="F13" s="74"/>
      <c r="G13" s="74"/>
      <c r="H13" s="74"/>
      <c r="I13" s="74"/>
      <c r="J13" s="74">
        <v>137062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ht="12.75" customHeight="1">
      <c r="A14" s="73" t="s">
        <v>255</v>
      </c>
      <c r="B14" s="74">
        <v>335937</v>
      </c>
      <c r="C14" s="74">
        <v>27296</v>
      </c>
      <c r="D14" s="74">
        <v>27296</v>
      </c>
      <c r="E14" s="74">
        <v>27296</v>
      </c>
      <c r="F14" s="74">
        <v>27296</v>
      </c>
      <c r="G14" s="74">
        <v>27296</v>
      </c>
      <c r="H14" s="74">
        <v>27296</v>
      </c>
      <c r="I14" s="74">
        <v>27296</v>
      </c>
      <c r="J14" s="74">
        <v>27296</v>
      </c>
      <c r="K14" s="74">
        <v>27296</v>
      </c>
      <c r="L14" s="74">
        <v>30091</v>
      </c>
      <c r="M14" s="74">
        <v>30091</v>
      </c>
      <c r="N14" s="74">
        <v>30091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ht="12.75" customHeight="1">
      <c r="A15" s="73" t="s">
        <v>256</v>
      </c>
      <c r="B15" s="74">
        <v>279360</v>
      </c>
      <c r="C15" s="74">
        <v>23280</v>
      </c>
      <c r="D15" s="74">
        <v>23280</v>
      </c>
      <c r="E15" s="74">
        <v>23280</v>
      </c>
      <c r="F15" s="74">
        <v>23280</v>
      </c>
      <c r="G15" s="74">
        <v>23280</v>
      </c>
      <c r="H15" s="74">
        <v>23280</v>
      </c>
      <c r="I15" s="74">
        <v>23280</v>
      </c>
      <c r="J15" s="74">
        <v>23280</v>
      </c>
      <c r="K15" s="74">
        <v>23280</v>
      </c>
      <c r="L15" s="74">
        <v>23280</v>
      </c>
      <c r="M15" s="74">
        <v>23280</v>
      </c>
      <c r="N15" s="74">
        <v>23280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>
        <v>-5363196</v>
      </c>
      <c r="AC15" s="74">
        <v>-446933</v>
      </c>
      <c r="AD15" s="74">
        <v>-446933</v>
      </c>
      <c r="AE15" s="74">
        <v>-446933</v>
      </c>
      <c r="AF15" s="74">
        <v>-446933</v>
      </c>
      <c r="AG15" s="74">
        <v>-446933</v>
      </c>
      <c r="AH15" s="74">
        <v>-446933</v>
      </c>
      <c r="AI15" s="74">
        <v>-446933</v>
      </c>
      <c r="AJ15" s="74">
        <v>-446933</v>
      </c>
      <c r="AK15" s="74">
        <v>-446933</v>
      </c>
      <c r="AL15" s="74">
        <v>-446933</v>
      </c>
      <c r="AM15" s="74">
        <v>-446933</v>
      </c>
      <c r="AN15" s="74">
        <v>-446933</v>
      </c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ht="12.75" customHeight="1">
      <c r="A16" s="73" t="s">
        <v>257</v>
      </c>
      <c r="B16" s="74">
        <v>194148</v>
      </c>
      <c r="C16" s="74">
        <v>16179</v>
      </c>
      <c r="D16" s="74">
        <v>16179</v>
      </c>
      <c r="E16" s="74">
        <v>16179</v>
      </c>
      <c r="F16" s="74">
        <v>16179</v>
      </c>
      <c r="G16" s="74">
        <v>16179</v>
      </c>
      <c r="H16" s="74">
        <v>16179</v>
      </c>
      <c r="I16" s="74">
        <v>16179</v>
      </c>
      <c r="J16" s="74">
        <v>16179</v>
      </c>
      <c r="K16" s="74">
        <v>16179</v>
      </c>
      <c r="L16" s="74">
        <v>16179</v>
      </c>
      <c r="M16" s="74">
        <v>16179</v>
      </c>
      <c r="N16" s="74">
        <v>16179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>
        <v>-3421728</v>
      </c>
      <c r="AC16" s="74">
        <v>-285144</v>
      </c>
      <c r="AD16" s="74">
        <v>-285144</v>
      </c>
      <c r="AE16" s="74">
        <v>-285144</v>
      </c>
      <c r="AF16" s="74">
        <v>-285144</v>
      </c>
      <c r="AG16" s="74">
        <v>-285144</v>
      </c>
      <c r="AH16" s="74">
        <v>-285144</v>
      </c>
      <c r="AI16" s="74">
        <v>-285144</v>
      </c>
      <c r="AJ16" s="74">
        <v>-285144</v>
      </c>
      <c r="AK16" s="74">
        <v>-285144</v>
      </c>
      <c r="AL16" s="74">
        <v>-285144</v>
      </c>
      <c r="AM16" s="74">
        <v>-285144</v>
      </c>
      <c r="AN16" s="74">
        <v>-285144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ht="12.75" customHeight="1">
      <c r="A17" s="75" t="s">
        <v>258</v>
      </c>
      <c r="B17" s="76">
        <v>951678.54</v>
      </c>
      <c r="C17" s="76">
        <v>67432.77</v>
      </c>
      <c r="D17" s="76">
        <v>66755</v>
      </c>
      <c r="E17" s="76">
        <v>66755</v>
      </c>
      <c r="F17" s="76">
        <v>67317.83</v>
      </c>
      <c r="G17" s="76">
        <v>66755</v>
      </c>
      <c r="H17" s="76">
        <v>69540.59</v>
      </c>
      <c r="I17" s="76">
        <v>67297.84</v>
      </c>
      <c r="J17" s="76">
        <v>203817</v>
      </c>
      <c r="K17" s="76">
        <v>66755</v>
      </c>
      <c r="L17" s="76">
        <v>70152.509999999995</v>
      </c>
      <c r="M17" s="76">
        <v>69550</v>
      </c>
      <c r="N17" s="76">
        <v>69550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>
        <f t="shared" ref="AB17:AM17" si="0">+SUM(AB11:AB16)</f>
        <v>-8784924</v>
      </c>
      <c r="AC17" s="76">
        <f t="shared" si="0"/>
        <v>-732077</v>
      </c>
      <c r="AD17" s="76">
        <f t="shared" si="0"/>
        <v>-732077</v>
      </c>
      <c r="AE17" s="76">
        <f t="shared" si="0"/>
        <v>-732077</v>
      </c>
      <c r="AF17" s="76">
        <f t="shared" si="0"/>
        <v>-732077</v>
      </c>
      <c r="AG17" s="76">
        <f t="shared" si="0"/>
        <v>-732077</v>
      </c>
      <c r="AH17" s="76">
        <f t="shared" si="0"/>
        <v>-732077</v>
      </c>
      <c r="AI17" s="76">
        <f t="shared" si="0"/>
        <v>-732077</v>
      </c>
      <c r="AJ17" s="76">
        <f t="shared" si="0"/>
        <v>-732077</v>
      </c>
      <c r="AK17" s="76">
        <f t="shared" si="0"/>
        <v>-732077</v>
      </c>
      <c r="AL17" s="76">
        <f t="shared" si="0"/>
        <v>-732077</v>
      </c>
      <c r="AM17" s="76">
        <f t="shared" si="0"/>
        <v>-732077</v>
      </c>
      <c r="AN17" s="76">
        <f>+SUM(AN11:AN16)</f>
        <v>-732077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</row>
    <row r="18" spans="1:53" ht="12.75" customHeight="1">
      <c r="A18" s="75" t="s">
        <v>259</v>
      </c>
      <c r="B18" s="76">
        <v>8558886.5399999991</v>
      </c>
      <c r="C18" s="76">
        <v>595239.77</v>
      </c>
      <c r="D18" s="76">
        <v>647814</v>
      </c>
      <c r="E18" s="76">
        <v>572506</v>
      </c>
      <c r="F18" s="76">
        <v>765349.83</v>
      </c>
      <c r="G18" s="76">
        <v>720537</v>
      </c>
      <c r="H18" s="76">
        <v>735689.59</v>
      </c>
      <c r="I18" s="76">
        <v>761634.84</v>
      </c>
      <c r="J18" s="76">
        <v>858949</v>
      </c>
      <c r="K18" s="76">
        <v>715458</v>
      </c>
      <c r="L18" s="76">
        <v>735673.51</v>
      </c>
      <c r="M18" s="76">
        <v>714769</v>
      </c>
      <c r="N18" s="76">
        <v>735266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>
        <f>+SUM(AC18:AN18)</f>
        <v>-4</v>
      </c>
      <c r="AC18" s="76">
        <f>+AC6+AC8+AC10+AC17</f>
        <v>-3900</v>
      </c>
      <c r="AD18" s="76">
        <f t="shared" ref="AD18:AN18" si="1">+AD6+AD8+AD10+AD17</f>
        <v>-3900</v>
      </c>
      <c r="AE18" s="76">
        <f t="shared" si="1"/>
        <v>-3900</v>
      </c>
      <c r="AF18" s="76">
        <f t="shared" si="1"/>
        <v>1300</v>
      </c>
      <c r="AG18" s="76">
        <f t="shared" si="1"/>
        <v>1300</v>
      </c>
      <c r="AH18" s="76">
        <f t="shared" si="1"/>
        <v>1300</v>
      </c>
      <c r="AI18" s="76">
        <f t="shared" si="1"/>
        <v>1300</v>
      </c>
      <c r="AJ18" s="76">
        <f t="shared" si="1"/>
        <v>1300</v>
      </c>
      <c r="AK18" s="76">
        <f t="shared" si="1"/>
        <v>1300</v>
      </c>
      <c r="AL18" s="76">
        <f t="shared" si="1"/>
        <v>1300</v>
      </c>
      <c r="AM18" s="76">
        <f t="shared" si="1"/>
        <v>1300</v>
      </c>
      <c r="AN18" s="76">
        <f t="shared" si="1"/>
        <v>1296</v>
      </c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</row>
    <row r="19" spans="1:53" ht="12.75" customHeight="1">
      <c r="A19" s="73" t="s">
        <v>260</v>
      </c>
      <c r="B19" s="74">
        <v>252610</v>
      </c>
      <c r="C19" s="74">
        <v>45620</v>
      </c>
      <c r="D19" s="74">
        <v>8254</v>
      </c>
      <c r="E19" s="74">
        <v>7910</v>
      </c>
      <c r="F19" s="74">
        <v>23287</v>
      </c>
      <c r="G19" s="74">
        <v>16704</v>
      </c>
      <c r="H19" s="74">
        <v>29047</v>
      </c>
      <c r="I19" s="74">
        <v>27658</v>
      </c>
      <c r="J19" s="74">
        <v>10344</v>
      </c>
      <c r="K19" s="74">
        <v>11612</v>
      </c>
      <c r="L19" s="74">
        <v>6402</v>
      </c>
      <c r="M19" s="74">
        <v>33520</v>
      </c>
      <c r="N19" s="74">
        <v>32252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>
        <v>550000</v>
      </c>
      <c r="AC19" s="74">
        <v>25000</v>
      </c>
      <c r="AD19" s="74">
        <v>25000</v>
      </c>
      <c r="AE19" s="74">
        <v>25000</v>
      </c>
      <c r="AF19" s="74">
        <v>25000</v>
      </c>
      <c r="AG19" s="74">
        <v>25000</v>
      </c>
      <c r="AH19" s="74">
        <v>25000</v>
      </c>
      <c r="AI19" s="74">
        <v>275000</v>
      </c>
      <c r="AJ19" s="74">
        <v>25000</v>
      </c>
      <c r="AK19" s="74">
        <v>25000</v>
      </c>
      <c r="AL19" s="74">
        <v>25000</v>
      </c>
      <c r="AM19" s="74">
        <v>25000</v>
      </c>
      <c r="AN19" s="74">
        <v>25000</v>
      </c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ht="12.75" customHeight="1">
      <c r="A20" s="73" t="s">
        <v>261</v>
      </c>
      <c r="B20" s="74">
        <v>126305</v>
      </c>
      <c r="C20" s="74"/>
      <c r="D20" s="74">
        <v>126305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ht="12.75" customHeight="1">
      <c r="A21" s="73" t="s">
        <v>262</v>
      </c>
      <c r="B21" s="74">
        <v>28735</v>
      </c>
      <c r="C21" s="74">
        <v>1306</v>
      </c>
      <c r="D21" s="74">
        <v>1306</v>
      </c>
      <c r="E21" s="74">
        <v>1306</v>
      </c>
      <c r="F21" s="74">
        <v>1306</v>
      </c>
      <c r="G21" s="74">
        <v>1306</v>
      </c>
      <c r="H21" s="74">
        <v>1306</v>
      </c>
      <c r="I21" s="74">
        <v>14369</v>
      </c>
      <c r="J21" s="74">
        <v>1306</v>
      </c>
      <c r="K21" s="74">
        <v>1306</v>
      </c>
      <c r="L21" s="74">
        <v>1306</v>
      </c>
      <c r="M21" s="74">
        <v>1306</v>
      </c>
      <c r="N21" s="74">
        <v>1306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>
        <v>-550000</v>
      </c>
      <c r="AC21" s="74">
        <v>-25000</v>
      </c>
      <c r="AD21" s="74">
        <v>-25000</v>
      </c>
      <c r="AE21" s="74">
        <v>-25000</v>
      </c>
      <c r="AF21" s="74">
        <v>-25000</v>
      </c>
      <c r="AG21" s="74">
        <v>-25000</v>
      </c>
      <c r="AH21" s="74">
        <v>-25000</v>
      </c>
      <c r="AI21" s="74">
        <v>-275000</v>
      </c>
      <c r="AJ21" s="74">
        <v>-25000</v>
      </c>
      <c r="AK21" s="74">
        <v>-25000</v>
      </c>
      <c r="AL21" s="74">
        <v>-25000</v>
      </c>
      <c r="AM21" s="74">
        <v>-25000</v>
      </c>
      <c r="AN21" s="74">
        <v>-25000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53" ht="12.75" customHeight="1">
      <c r="A22" s="75" t="s">
        <v>145</v>
      </c>
      <c r="B22" s="76">
        <v>407650</v>
      </c>
      <c r="C22" s="76">
        <v>46926</v>
      </c>
      <c r="D22" s="76">
        <v>135865</v>
      </c>
      <c r="E22" s="76">
        <v>9216</v>
      </c>
      <c r="F22" s="76">
        <v>24593</v>
      </c>
      <c r="G22" s="76">
        <v>18010</v>
      </c>
      <c r="H22" s="76">
        <v>30353</v>
      </c>
      <c r="I22" s="76">
        <v>42027</v>
      </c>
      <c r="J22" s="76">
        <v>11650</v>
      </c>
      <c r="K22" s="76">
        <v>12918</v>
      </c>
      <c r="L22" s="76">
        <v>7708</v>
      </c>
      <c r="M22" s="76">
        <v>34826</v>
      </c>
      <c r="N22" s="76">
        <v>33558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</row>
    <row r="23" spans="1:53" ht="12.75" customHeight="1">
      <c r="A23" s="115" t="s">
        <v>263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>
        <v>227902.88829999999</v>
      </c>
      <c r="AC23" s="74">
        <v>20083.3963</v>
      </c>
      <c r="AD23" s="74">
        <v>19210.205099999999</v>
      </c>
      <c r="AE23" s="74">
        <v>18337.013999999999</v>
      </c>
      <c r="AF23" s="74">
        <v>20083.3963</v>
      </c>
      <c r="AG23" s="74">
        <v>17463.822899999999</v>
      </c>
      <c r="AH23" s="74">
        <v>18337.013999999999</v>
      </c>
      <c r="AI23" s="74">
        <v>19210.205099999999</v>
      </c>
      <c r="AJ23" s="74">
        <v>20083.3963</v>
      </c>
      <c r="AK23" s="74">
        <v>17463.822899999999</v>
      </c>
      <c r="AL23" s="74">
        <v>20083.3963</v>
      </c>
      <c r="AM23" s="74">
        <v>19210.205099999999</v>
      </c>
      <c r="AN23" s="74">
        <v>18337.013999999999</v>
      </c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ht="12.75" customHeight="1">
      <c r="A24" s="115" t="s">
        <v>264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>
        <v>76573.775399999999</v>
      </c>
      <c r="AC24" s="74">
        <v>6747.8806999999997</v>
      </c>
      <c r="AD24" s="74">
        <v>6454.4943999999996</v>
      </c>
      <c r="AE24" s="74">
        <v>6161.1084000000001</v>
      </c>
      <c r="AF24" s="74">
        <v>6747.8806999999997</v>
      </c>
      <c r="AG24" s="74">
        <v>5867.7221</v>
      </c>
      <c r="AH24" s="74">
        <v>6161.1084000000001</v>
      </c>
      <c r="AI24" s="74">
        <v>6454.4943999999996</v>
      </c>
      <c r="AJ24" s="74">
        <v>6747.8806999999997</v>
      </c>
      <c r="AK24" s="74">
        <v>5867.7221</v>
      </c>
      <c r="AL24" s="74">
        <v>6747.8806999999997</v>
      </c>
      <c r="AM24" s="74">
        <v>6454.4943999999996</v>
      </c>
      <c r="AN24" s="74">
        <v>6161.1084000000001</v>
      </c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1:53" ht="12.75" customHeight="1">
      <c r="A25" s="115" t="s">
        <v>265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>
        <v>69000</v>
      </c>
      <c r="AC25" s="74">
        <v>5750</v>
      </c>
      <c r="AD25" s="74">
        <v>5750</v>
      </c>
      <c r="AE25" s="74">
        <v>5750</v>
      </c>
      <c r="AF25" s="74">
        <v>5750</v>
      </c>
      <c r="AG25" s="74">
        <v>5750</v>
      </c>
      <c r="AH25" s="74">
        <v>5750</v>
      </c>
      <c r="AI25" s="74">
        <v>5750</v>
      </c>
      <c r="AJ25" s="74">
        <v>5750</v>
      </c>
      <c r="AK25" s="74">
        <v>5750</v>
      </c>
      <c r="AL25" s="74">
        <v>5750</v>
      </c>
      <c r="AM25" s="74">
        <v>5750</v>
      </c>
      <c r="AN25" s="74">
        <v>5750</v>
      </c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ht="12.75" customHeight="1">
      <c r="A26" s="115" t="s">
        <v>266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>
        <v>2000</v>
      </c>
      <c r="AC26" s="74">
        <v>167</v>
      </c>
      <c r="AD26" s="74">
        <v>167</v>
      </c>
      <c r="AE26" s="74">
        <v>167</v>
      </c>
      <c r="AF26" s="74">
        <v>167</v>
      </c>
      <c r="AG26" s="74">
        <v>167</v>
      </c>
      <c r="AH26" s="74">
        <v>167</v>
      </c>
      <c r="AI26" s="74">
        <v>167</v>
      </c>
      <c r="AJ26" s="74">
        <v>167</v>
      </c>
      <c r="AK26" s="74">
        <v>167</v>
      </c>
      <c r="AL26" s="74">
        <v>167</v>
      </c>
      <c r="AM26" s="74">
        <v>167</v>
      </c>
      <c r="AN26" s="74">
        <v>163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ht="12.75" customHeight="1">
      <c r="A27" s="115" t="s">
        <v>267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>
        <v>5600</v>
      </c>
      <c r="AC27" s="74">
        <v>467</v>
      </c>
      <c r="AD27" s="74">
        <v>467</v>
      </c>
      <c r="AE27" s="74">
        <v>467</v>
      </c>
      <c r="AF27" s="74">
        <v>467</v>
      </c>
      <c r="AG27" s="74">
        <v>467</v>
      </c>
      <c r="AH27" s="74">
        <v>467</v>
      </c>
      <c r="AI27" s="74">
        <v>467</v>
      </c>
      <c r="AJ27" s="74">
        <v>467</v>
      </c>
      <c r="AK27" s="74">
        <v>467</v>
      </c>
      <c r="AL27" s="74">
        <v>467</v>
      </c>
      <c r="AM27" s="74">
        <v>467</v>
      </c>
      <c r="AN27" s="74">
        <v>463</v>
      </c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3" ht="12.75" customHeight="1">
      <c r="A28" s="115" t="s">
        <v>119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>
        <v>4000</v>
      </c>
      <c r="AC28" s="74">
        <v>333</v>
      </c>
      <c r="AD28" s="74">
        <v>333</v>
      </c>
      <c r="AE28" s="74">
        <v>333</v>
      </c>
      <c r="AF28" s="74">
        <v>333</v>
      </c>
      <c r="AG28" s="74">
        <v>333</v>
      </c>
      <c r="AH28" s="74">
        <v>333</v>
      </c>
      <c r="AI28" s="74">
        <v>333</v>
      </c>
      <c r="AJ28" s="74">
        <v>333</v>
      </c>
      <c r="AK28" s="74">
        <v>333</v>
      </c>
      <c r="AL28" s="74">
        <v>333</v>
      </c>
      <c r="AM28" s="74">
        <v>333</v>
      </c>
      <c r="AN28" s="74">
        <v>337</v>
      </c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1:53" ht="12.75" customHeight="1">
      <c r="A29" s="115" t="s">
        <v>268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>
        <v>29255</v>
      </c>
      <c r="AC29" s="74">
        <v>2438</v>
      </c>
      <c r="AD29" s="74">
        <v>2438</v>
      </c>
      <c r="AE29" s="74">
        <v>2438</v>
      </c>
      <c r="AF29" s="74">
        <v>2438</v>
      </c>
      <c r="AG29" s="74">
        <v>2438</v>
      </c>
      <c r="AH29" s="74">
        <v>2438</v>
      </c>
      <c r="AI29" s="74">
        <v>2438</v>
      </c>
      <c r="AJ29" s="74">
        <v>2438</v>
      </c>
      <c r="AK29" s="74">
        <v>2438</v>
      </c>
      <c r="AL29" s="74">
        <v>2438</v>
      </c>
      <c r="AM29" s="74">
        <v>2438</v>
      </c>
      <c r="AN29" s="74">
        <v>2437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1:53" ht="12.75" customHeight="1">
      <c r="A30" s="115" t="s">
        <v>269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>
        <v>20200</v>
      </c>
      <c r="AC30" s="74">
        <v>1683</v>
      </c>
      <c r="AD30" s="74">
        <v>1683</v>
      </c>
      <c r="AE30" s="74">
        <v>1683</v>
      </c>
      <c r="AF30" s="74">
        <v>1683</v>
      </c>
      <c r="AG30" s="74">
        <v>1683</v>
      </c>
      <c r="AH30" s="74">
        <v>1683</v>
      </c>
      <c r="AI30" s="74">
        <v>1683</v>
      </c>
      <c r="AJ30" s="74">
        <v>1683</v>
      </c>
      <c r="AK30" s="74">
        <v>1683</v>
      </c>
      <c r="AL30" s="74">
        <v>1683</v>
      </c>
      <c r="AM30" s="74">
        <v>1683</v>
      </c>
      <c r="AN30" s="74">
        <v>1687</v>
      </c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</row>
    <row r="31" spans="1:53" ht="12.75" customHeight="1">
      <c r="A31" s="115" t="s">
        <v>270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>
        <v>14200</v>
      </c>
      <c r="AC31" s="74">
        <v>1333</v>
      </c>
      <c r="AD31" s="74">
        <v>1033</v>
      </c>
      <c r="AE31" s="74">
        <v>1333</v>
      </c>
      <c r="AF31" s="74">
        <v>1033</v>
      </c>
      <c r="AG31" s="74">
        <v>1333</v>
      </c>
      <c r="AH31" s="74">
        <v>1033</v>
      </c>
      <c r="AI31" s="74">
        <v>1333</v>
      </c>
      <c r="AJ31" s="74">
        <v>1033</v>
      </c>
      <c r="AK31" s="74">
        <v>1333</v>
      </c>
      <c r="AL31" s="74">
        <v>1033</v>
      </c>
      <c r="AM31" s="74">
        <v>1333</v>
      </c>
      <c r="AN31" s="74">
        <v>1037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</row>
    <row r="32" spans="1:53" ht="12.75" customHeight="1">
      <c r="A32" s="115" t="s">
        <v>358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>
        <v>6000</v>
      </c>
      <c r="AC32" s="74">
        <v>500</v>
      </c>
      <c r="AD32" s="74">
        <v>500</v>
      </c>
      <c r="AE32" s="74">
        <v>500</v>
      </c>
      <c r="AF32" s="74">
        <v>500</v>
      </c>
      <c r="AG32" s="74">
        <v>500</v>
      </c>
      <c r="AH32" s="74">
        <v>500</v>
      </c>
      <c r="AI32" s="74">
        <v>500</v>
      </c>
      <c r="AJ32" s="74">
        <v>500</v>
      </c>
      <c r="AK32" s="74">
        <v>500</v>
      </c>
      <c r="AL32" s="74">
        <v>500</v>
      </c>
      <c r="AM32" s="74">
        <v>500</v>
      </c>
      <c r="AN32" s="74">
        <v>500</v>
      </c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</row>
    <row r="33" spans="1:53" ht="12.75" customHeight="1">
      <c r="A33" s="115" t="s">
        <v>271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>
        <v>100</v>
      </c>
      <c r="AC33" s="74">
        <v>100</v>
      </c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</row>
    <row r="34" spans="1:53" ht="12.75" customHeight="1">
      <c r="A34" s="115" t="s">
        <v>272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>
        <v>3000</v>
      </c>
      <c r="AC34" s="74">
        <v>250</v>
      </c>
      <c r="AD34" s="74">
        <v>250</v>
      </c>
      <c r="AE34" s="74">
        <v>250</v>
      </c>
      <c r="AF34" s="74">
        <v>250</v>
      </c>
      <c r="AG34" s="74">
        <v>250</v>
      </c>
      <c r="AH34" s="74">
        <v>250</v>
      </c>
      <c r="AI34" s="74">
        <v>250</v>
      </c>
      <c r="AJ34" s="74">
        <v>250</v>
      </c>
      <c r="AK34" s="74">
        <v>250</v>
      </c>
      <c r="AL34" s="74">
        <v>250</v>
      </c>
      <c r="AM34" s="74">
        <v>250</v>
      </c>
      <c r="AN34" s="74">
        <v>250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  <row r="35" spans="1:53" ht="12.75" customHeight="1">
      <c r="A35" s="115" t="s">
        <v>273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>
        <v>12808</v>
      </c>
      <c r="AC35" s="74">
        <v>644</v>
      </c>
      <c r="AD35" s="74">
        <v>623</v>
      </c>
      <c r="AE35" s="74">
        <v>644</v>
      </c>
      <c r="AF35" s="74">
        <v>644</v>
      </c>
      <c r="AG35" s="74">
        <v>582</v>
      </c>
      <c r="AH35" s="74">
        <v>644</v>
      </c>
      <c r="AI35" s="74">
        <v>623</v>
      </c>
      <c r="AJ35" s="74">
        <v>3413</v>
      </c>
      <c r="AK35" s="74">
        <v>1227</v>
      </c>
      <c r="AL35" s="74">
        <v>3764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</row>
    <row r="36" spans="1:53" ht="12.75" customHeight="1">
      <c r="A36" s="115" t="s">
        <v>274</v>
      </c>
      <c r="B36" s="74">
        <v>42000</v>
      </c>
      <c r="C36" s="74">
        <v>3500</v>
      </c>
      <c r="D36" s="74">
        <v>3500</v>
      </c>
      <c r="E36" s="74">
        <v>3500</v>
      </c>
      <c r="F36" s="74">
        <v>3500</v>
      </c>
      <c r="G36" s="74">
        <v>3500</v>
      </c>
      <c r="H36" s="74">
        <v>3500</v>
      </c>
      <c r="I36" s="74">
        <v>3500</v>
      </c>
      <c r="J36" s="74">
        <v>3500</v>
      </c>
      <c r="K36" s="74">
        <v>3500</v>
      </c>
      <c r="L36" s="74">
        <v>3500</v>
      </c>
      <c r="M36" s="74">
        <v>3500</v>
      </c>
      <c r="N36" s="74">
        <v>3500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>
        <v>78450</v>
      </c>
      <c r="AC36" s="74">
        <v>6538</v>
      </c>
      <c r="AD36" s="74">
        <v>6538</v>
      </c>
      <c r="AE36" s="74">
        <v>6538</v>
      </c>
      <c r="AF36" s="74">
        <v>6538</v>
      </c>
      <c r="AG36" s="74">
        <v>6538</v>
      </c>
      <c r="AH36" s="74">
        <v>6538</v>
      </c>
      <c r="AI36" s="74">
        <v>6538</v>
      </c>
      <c r="AJ36" s="74">
        <v>6538</v>
      </c>
      <c r="AK36" s="74">
        <v>6538</v>
      </c>
      <c r="AL36" s="74">
        <v>6538</v>
      </c>
      <c r="AM36" s="74">
        <v>6538</v>
      </c>
      <c r="AN36" s="74">
        <v>6532</v>
      </c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</row>
    <row r="37" spans="1:53" ht="12.75" customHeight="1">
      <c r="A37" s="115" t="s">
        <v>275</v>
      </c>
      <c r="B37" s="74">
        <v>4103</v>
      </c>
      <c r="C37" s="74">
        <v>342</v>
      </c>
      <c r="D37" s="74">
        <v>342</v>
      </c>
      <c r="E37" s="74">
        <v>342</v>
      </c>
      <c r="F37" s="74">
        <v>342</v>
      </c>
      <c r="G37" s="74">
        <v>342</v>
      </c>
      <c r="H37" s="74">
        <v>342</v>
      </c>
      <c r="I37" s="74">
        <v>342</v>
      </c>
      <c r="J37" s="74">
        <v>342</v>
      </c>
      <c r="K37" s="74">
        <v>342</v>
      </c>
      <c r="L37" s="74">
        <v>342</v>
      </c>
      <c r="M37" s="74">
        <v>342</v>
      </c>
      <c r="N37" s="74">
        <v>341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>
        <v>-78450</v>
      </c>
      <c r="AC37" s="74">
        <v>-6538</v>
      </c>
      <c r="AD37" s="74">
        <v>-6538</v>
      </c>
      <c r="AE37" s="74">
        <v>-6538</v>
      </c>
      <c r="AF37" s="74">
        <v>-6538</v>
      </c>
      <c r="AG37" s="74">
        <v>-6538</v>
      </c>
      <c r="AH37" s="74">
        <v>-6538</v>
      </c>
      <c r="AI37" s="74">
        <v>-6538</v>
      </c>
      <c r="AJ37" s="74">
        <v>-6538</v>
      </c>
      <c r="AK37" s="74">
        <v>-6538</v>
      </c>
      <c r="AL37" s="74">
        <v>-6538</v>
      </c>
      <c r="AM37" s="74">
        <v>-6538</v>
      </c>
      <c r="AN37" s="74">
        <v>-6532</v>
      </c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</row>
    <row r="38" spans="1:53" ht="12.75" customHeight="1">
      <c r="A38" s="73" t="s">
        <v>276</v>
      </c>
      <c r="B38" s="74">
        <v>202167</v>
      </c>
      <c r="C38" s="74">
        <v>11541</v>
      </c>
      <c r="D38" s="74">
        <v>11412</v>
      </c>
      <c r="E38" s="74">
        <v>25052</v>
      </c>
      <c r="F38" s="74">
        <v>11458</v>
      </c>
      <c r="G38" s="74">
        <v>23003</v>
      </c>
      <c r="H38" s="74">
        <v>14839</v>
      </c>
      <c r="I38" s="74">
        <v>11491</v>
      </c>
      <c r="J38" s="74">
        <v>10413</v>
      </c>
      <c r="K38" s="74">
        <v>14516</v>
      </c>
      <c r="L38" s="74">
        <v>7671</v>
      </c>
      <c r="M38" s="74">
        <v>45571</v>
      </c>
      <c r="N38" s="74">
        <v>15200</v>
      </c>
      <c r="O38" s="74">
        <v>215200</v>
      </c>
      <c r="P38" s="74">
        <v>5645</v>
      </c>
      <c r="Q38" s="74">
        <v>52354</v>
      </c>
      <c r="R38" s="74">
        <v>37269</v>
      </c>
      <c r="S38" s="74">
        <v>45115</v>
      </c>
      <c r="T38" s="74">
        <v>1444</v>
      </c>
      <c r="U38" s="74">
        <v>8122</v>
      </c>
      <c r="V38" s="74">
        <v>3516</v>
      </c>
      <c r="W38" s="74">
        <v>9819</v>
      </c>
      <c r="X38" s="74">
        <v>33377</v>
      </c>
      <c r="Y38" s="74">
        <v>1619</v>
      </c>
      <c r="Z38" s="74">
        <v>4476</v>
      </c>
      <c r="AA38" s="74">
        <v>12444</v>
      </c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</row>
    <row r="39" spans="1:53" ht="12.75" customHeight="1">
      <c r="A39" s="73" t="s">
        <v>277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>
        <v>220000</v>
      </c>
      <c r="AC39" s="74">
        <v>18333</v>
      </c>
      <c r="AD39" s="74">
        <v>18333</v>
      </c>
      <c r="AE39" s="74">
        <v>18333</v>
      </c>
      <c r="AF39" s="74">
        <v>18333</v>
      </c>
      <c r="AG39" s="74">
        <v>18333</v>
      </c>
      <c r="AH39" s="74">
        <v>18333</v>
      </c>
      <c r="AI39" s="74">
        <v>18333</v>
      </c>
      <c r="AJ39" s="74">
        <v>18333</v>
      </c>
      <c r="AK39" s="74">
        <v>18333</v>
      </c>
      <c r="AL39" s="74">
        <v>18333</v>
      </c>
      <c r="AM39" s="74">
        <v>18333</v>
      </c>
      <c r="AN39" s="74">
        <v>18337</v>
      </c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</row>
    <row r="40" spans="1:53" ht="12.75" customHeight="1">
      <c r="A40" s="73" t="s">
        <v>278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>
        <v>15600</v>
      </c>
      <c r="AC40" s="74">
        <v>1300</v>
      </c>
      <c r="AD40" s="74">
        <v>1300</v>
      </c>
      <c r="AE40" s="74">
        <v>1300</v>
      </c>
      <c r="AF40" s="74">
        <v>1300</v>
      </c>
      <c r="AG40" s="74">
        <v>1300</v>
      </c>
      <c r="AH40" s="74">
        <v>1300</v>
      </c>
      <c r="AI40" s="74">
        <v>1300</v>
      </c>
      <c r="AJ40" s="74">
        <v>1300</v>
      </c>
      <c r="AK40" s="74">
        <v>1300</v>
      </c>
      <c r="AL40" s="74">
        <v>1300</v>
      </c>
      <c r="AM40" s="74">
        <v>1300</v>
      </c>
      <c r="AN40" s="74">
        <v>1300</v>
      </c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</row>
    <row r="41" spans="1:53" ht="12.75" customHeight="1">
      <c r="A41" s="73" t="s">
        <v>279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>
        <v>625</v>
      </c>
      <c r="AC41" s="74"/>
      <c r="AD41" s="74"/>
      <c r="AE41" s="74">
        <v>625</v>
      </c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</row>
    <row r="42" spans="1:53" ht="12.75" customHeight="1">
      <c r="A42" s="73" t="s">
        <v>359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>
        <v>125</v>
      </c>
      <c r="AC42" s="74"/>
      <c r="AD42" s="74"/>
      <c r="AE42" s="74"/>
      <c r="AF42" s="74"/>
      <c r="AG42" s="74"/>
      <c r="AH42" s="74"/>
      <c r="AI42" s="74">
        <v>125</v>
      </c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</row>
    <row r="43" spans="1:53" ht="12.75" customHeight="1">
      <c r="A43" s="73" t="s">
        <v>280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>
        <v>45000</v>
      </c>
      <c r="AC43" s="74">
        <v>45000</v>
      </c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</row>
    <row r="44" spans="1:53" ht="12.75" customHeight="1">
      <c r="A44" s="73" t="s">
        <v>281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>
        <v>3600</v>
      </c>
      <c r="AC44" s="74">
        <v>300</v>
      </c>
      <c r="AD44" s="74">
        <v>300</v>
      </c>
      <c r="AE44" s="74">
        <v>300</v>
      </c>
      <c r="AF44" s="74">
        <v>300</v>
      </c>
      <c r="AG44" s="74">
        <v>300</v>
      </c>
      <c r="AH44" s="74">
        <v>300</v>
      </c>
      <c r="AI44" s="74">
        <v>300</v>
      </c>
      <c r="AJ44" s="74">
        <v>300</v>
      </c>
      <c r="AK44" s="74">
        <v>300</v>
      </c>
      <c r="AL44" s="74">
        <v>300</v>
      </c>
      <c r="AM44" s="74">
        <v>300</v>
      </c>
      <c r="AN44" s="74">
        <v>300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</row>
    <row r="45" spans="1:53" ht="12.75" customHeight="1">
      <c r="A45" s="73" t="s">
        <v>282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>
        <v>3600</v>
      </c>
      <c r="AC45" s="74">
        <v>300</v>
      </c>
      <c r="AD45" s="74">
        <v>300</v>
      </c>
      <c r="AE45" s="74">
        <v>300</v>
      </c>
      <c r="AF45" s="74">
        <v>300</v>
      </c>
      <c r="AG45" s="74">
        <v>300</v>
      </c>
      <c r="AH45" s="74">
        <v>300</v>
      </c>
      <c r="AI45" s="74">
        <v>300</v>
      </c>
      <c r="AJ45" s="74">
        <v>300</v>
      </c>
      <c r="AK45" s="74">
        <v>300</v>
      </c>
      <c r="AL45" s="74">
        <v>300</v>
      </c>
      <c r="AM45" s="74">
        <v>300</v>
      </c>
      <c r="AN45" s="74">
        <v>300</v>
      </c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spans="1:53" ht="12.75" customHeight="1">
      <c r="A46" s="73" t="s">
        <v>283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>
        <v>1015324</v>
      </c>
      <c r="AC46" s="74">
        <v>84492</v>
      </c>
      <c r="AD46" s="74">
        <v>84492</v>
      </c>
      <c r="AE46" s="74">
        <v>85492</v>
      </c>
      <c r="AF46" s="74">
        <v>84492</v>
      </c>
      <c r="AG46" s="74">
        <v>84492</v>
      </c>
      <c r="AH46" s="74">
        <v>84492</v>
      </c>
      <c r="AI46" s="74">
        <v>84492</v>
      </c>
      <c r="AJ46" s="74">
        <v>84492</v>
      </c>
      <c r="AK46" s="74">
        <v>84492</v>
      </c>
      <c r="AL46" s="74">
        <v>84908</v>
      </c>
      <c r="AM46" s="74">
        <v>84492</v>
      </c>
      <c r="AN46" s="74">
        <v>84496</v>
      </c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</row>
    <row r="47" spans="1:53" ht="12.75" customHeight="1">
      <c r="A47" s="73" t="s">
        <v>284</v>
      </c>
      <c r="B47" s="74">
        <v>70038</v>
      </c>
      <c r="C47" s="74">
        <v>7891</v>
      </c>
      <c r="D47" s="74">
        <v>5551</v>
      </c>
      <c r="E47" s="74">
        <v>6364</v>
      </c>
      <c r="F47" s="74">
        <v>5551</v>
      </c>
      <c r="G47" s="74">
        <v>5551</v>
      </c>
      <c r="H47" s="74">
        <v>5551</v>
      </c>
      <c r="I47" s="74">
        <v>5614</v>
      </c>
      <c r="J47" s="74">
        <v>5551</v>
      </c>
      <c r="K47" s="74">
        <v>5551</v>
      </c>
      <c r="L47" s="74">
        <v>5759</v>
      </c>
      <c r="M47" s="74">
        <v>5551</v>
      </c>
      <c r="N47" s="74">
        <v>5553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>
        <v>-1774514</v>
      </c>
      <c r="AC47" s="74">
        <v>-190221</v>
      </c>
      <c r="AD47" s="74">
        <v>-143634</v>
      </c>
      <c r="AE47" s="74">
        <v>-144413</v>
      </c>
      <c r="AF47" s="74">
        <v>-144821</v>
      </c>
      <c r="AG47" s="74">
        <v>-141560</v>
      </c>
      <c r="AH47" s="74">
        <v>-142488</v>
      </c>
      <c r="AI47" s="74">
        <v>-144059</v>
      </c>
      <c r="AJ47" s="74">
        <v>-147590</v>
      </c>
      <c r="AK47" s="74">
        <v>-142205</v>
      </c>
      <c r="AL47" s="74">
        <v>-148357</v>
      </c>
      <c r="AM47" s="74">
        <v>-143311</v>
      </c>
      <c r="AN47" s="74">
        <v>-141855</v>
      </c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</row>
    <row r="48" spans="1:53" ht="12.75" customHeight="1">
      <c r="A48" s="73" t="s">
        <v>360</v>
      </c>
      <c r="B48" s="74">
        <v>-397217</v>
      </c>
      <c r="C48" s="74">
        <v>-34965</v>
      </c>
      <c r="D48" s="74">
        <v>-34160</v>
      </c>
      <c r="E48" s="74">
        <v>-32825</v>
      </c>
      <c r="F48" s="74">
        <v>-36026</v>
      </c>
      <c r="G48" s="74">
        <v>-31288</v>
      </c>
      <c r="H48" s="74">
        <v>-31899</v>
      </c>
      <c r="I48" s="74">
        <v>-33046</v>
      </c>
      <c r="J48" s="74">
        <v>-34291</v>
      </c>
      <c r="K48" s="74">
        <v>-30544</v>
      </c>
      <c r="L48" s="74">
        <v>-34006</v>
      </c>
      <c r="M48" s="74">
        <v>-32693</v>
      </c>
      <c r="N48" s="74">
        <v>-31474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>
        <v>143589</v>
      </c>
      <c r="AC48" s="74">
        <v>12696</v>
      </c>
      <c r="AD48" s="74">
        <v>12145</v>
      </c>
      <c r="AE48" s="74">
        <v>11594</v>
      </c>
      <c r="AF48" s="74">
        <v>12637</v>
      </c>
      <c r="AG48" s="74">
        <v>10992</v>
      </c>
      <c r="AH48" s="74">
        <v>11540</v>
      </c>
      <c r="AI48" s="74">
        <v>12089</v>
      </c>
      <c r="AJ48" s="74">
        <v>12637</v>
      </c>
      <c r="AK48" s="74">
        <v>10992</v>
      </c>
      <c r="AL48" s="74">
        <v>12637</v>
      </c>
      <c r="AM48" s="74">
        <v>12089</v>
      </c>
      <c r="AN48" s="74">
        <v>11541</v>
      </c>
      <c r="AO48" s="74">
        <v>90368</v>
      </c>
      <c r="AP48" s="74">
        <v>7856</v>
      </c>
      <c r="AQ48" s="74">
        <v>7515</v>
      </c>
      <c r="AR48" s="74">
        <v>7175</v>
      </c>
      <c r="AS48" s="74">
        <v>8057</v>
      </c>
      <c r="AT48" s="74">
        <v>7035</v>
      </c>
      <c r="AU48" s="74">
        <v>7376</v>
      </c>
      <c r="AV48" s="74">
        <v>7716</v>
      </c>
      <c r="AW48" s="74">
        <v>8057</v>
      </c>
      <c r="AX48" s="74">
        <v>7035</v>
      </c>
      <c r="AY48" s="74">
        <v>7856</v>
      </c>
      <c r="AZ48" s="74">
        <v>7515</v>
      </c>
      <c r="BA48" s="74">
        <v>7175</v>
      </c>
    </row>
    <row r="49" spans="1:53" ht="12.75" customHeight="1">
      <c r="A49" s="73" t="s">
        <v>361</v>
      </c>
      <c r="B49" s="74">
        <v>-2265</v>
      </c>
      <c r="C49" s="74">
        <v>-199</v>
      </c>
      <c r="D49" s="74">
        <v>-195</v>
      </c>
      <c r="E49" s="74">
        <v>-187</v>
      </c>
      <c r="F49" s="74">
        <v>-205</v>
      </c>
      <c r="G49" s="74">
        <v>-178</v>
      </c>
      <c r="H49" s="74">
        <v>-182</v>
      </c>
      <c r="I49" s="74">
        <v>-188</v>
      </c>
      <c r="J49" s="74">
        <v>-196</v>
      </c>
      <c r="K49" s="74">
        <v>-174</v>
      </c>
      <c r="L49" s="74">
        <v>-194</v>
      </c>
      <c r="M49" s="74">
        <v>-187</v>
      </c>
      <c r="N49" s="74">
        <v>-180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>
        <v>-11503</v>
      </c>
      <c r="AC49" s="74">
        <v>-1017</v>
      </c>
      <c r="AD49" s="74">
        <v>-973</v>
      </c>
      <c r="AE49" s="74">
        <v>-929</v>
      </c>
      <c r="AF49" s="74">
        <v>-1012</v>
      </c>
      <c r="AG49" s="74">
        <v>-881</v>
      </c>
      <c r="AH49" s="74">
        <v>-925</v>
      </c>
      <c r="AI49" s="74">
        <v>-968</v>
      </c>
      <c r="AJ49" s="74">
        <v>-1012</v>
      </c>
      <c r="AK49" s="74">
        <v>-881</v>
      </c>
      <c r="AL49" s="74">
        <v>-1012</v>
      </c>
      <c r="AM49" s="74">
        <v>-968</v>
      </c>
      <c r="AN49" s="74">
        <v>-925</v>
      </c>
      <c r="AO49" s="74">
        <v>-7239</v>
      </c>
      <c r="AP49" s="74">
        <v>-629</v>
      </c>
      <c r="AQ49" s="74">
        <v>-602</v>
      </c>
      <c r="AR49" s="74">
        <v>-575</v>
      </c>
      <c r="AS49" s="74">
        <v>-645</v>
      </c>
      <c r="AT49" s="74">
        <v>-564</v>
      </c>
      <c r="AU49" s="74">
        <v>-591</v>
      </c>
      <c r="AV49" s="74">
        <v>-618</v>
      </c>
      <c r="AW49" s="74">
        <v>-645</v>
      </c>
      <c r="AX49" s="74">
        <v>-564</v>
      </c>
      <c r="AY49" s="74">
        <v>-629</v>
      </c>
      <c r="AZ49" s="74">
        <v>-602</v>
      </c>
      <c r="BA49" s="74">
        <v>-575</v>
      </c>
    </row>
    <row r="50" spans="1:53" ht="12.75" customHeight="1">
      <c r="A50" s="73" t="s">
        <v>362</v>
      </c>
      <c r="B50" s="74">
        <v>145726</v>
      </c>
      <c r="C50" s="74">
        <v>12144</v>
      </c>
      <c r="D50" s="74">
        <v>12144</v>
      </c>
      <c r="E50" s="74">
        <v>12144</v>
      </c>
      <c r="F50" s="74">
        <v>12144</v>
      </c>
      <c r="G50" s="74">
        <v>12144</v>
      </c>
      <c r="H50" s="74">
        <v>12144</v>
      </c>
      <c r="I50" s="74">
        <v>12144</v>
      </c>
      <c r="J50" s="74">
        <v>12144</v>
      </c>
      <c r="K50" s="74">
        <v>12144</v>
      </c>
      <c r="L50" s="74">
        <v>12144</v>
      </c>
      <c r="M50" s="74">
        <v>12144</v>
      </c>
      <c r="N50" s="74">
        <v>12142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>
        <v>1365924</v>
      </c>
      <c r="AC50" s="74">
        <v>113827</v>
      </c>
      <c r="AD50" s="74">
        <v>113827</v>
      </c>
      <c r="AE50" s="74">
        <v>113827</v>
      </c>
      <c r="AF50" s="74">
        <v>113827</v>
      </c>
      <c r="AG50" s="74">
        <v>113827</v>
      </c>
      <c r="AH50" s="74">
        <v>113827</v>
      </c>
      <c r="AI50" s="74">
        <v>113827</v>
      </c>
      <c r="AJ50" s="74">
        <v>113827</v>
      </c>
      <c r="AK50" s="74">
        <v>113827</v>
      </c>
      <c r="AL50" s="74">
        <v>113827</v>
      </c>
      <c r="AM50" s="74">
        <v>113827</v>
      </c>
      <c r="AN50" s="74">
        <v>113827</v>
      </c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</row>
    <row r="51" spans="1:53" ht="12.75" customHeight="1">
      <c r="A51" s="73" t="s">
        <v>363</v>
      </c>
      <c r="B51" s="74">
        <v>-84151</v>
      </c>
      <c r="C51" s="74">
        <v>-7038</v>
      </c>
      <c r="D51" s="74">
        <v>-6974</v>
      </c>
      <c r="E51" s="74">
        <v>-6961</v>
      </c>
      <c r="F51" s="74">
        <v>-6940</v>
      </c>
      <c r="G51" s="74">
        <v>-6923</v>
      </c>
      <c r="H51" s="74">
        <v>-6976</v>
      </c>
      <c r="I51" s="74">
        <v>-7031</v>
      </c>
      <c r="J51" s="74">
        <v>-7056</v>
      </c>
      <c r="K51" s="74">
        <v>-7017</v>
      </c>
      <c r="L51" s="74">
        <v>-7082</v>
      </c>
      <c r="M51" s="74">
        <v>-7090</v>
      </c>
      <c r="N51" s="74">
        <v>-7063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</row>
    <row r="52" spans="1:53" ht="12.75" customHeight="1">
      <c r="A52" s="73" t="s">
        <v>364</v>
      </c>
      <c r="B52" s="74">
        <v>12478</v>
      </c>
      <c r="C52" s="74">
        <v>1096</v>
      </c>
      <c r="D52" s="74">
        <v>1048</v>
      </c>
      <c r="E52" s="74">
        <v>1001</v>
      </c>
      <c r="F52" s="74">
        <v>1104</v>
      </c>
      <c r="G52" s="74">
        <v>962</v>
      </c>
      <c r="H52" s="74">
        <v>1009</v>
      </c>
      <c r="I52" s="74">
        <v>1056</v>
      </c>
      <c r="J52" s="74">
        <v>1104</v>
      </c>
      <c r="K52" s="74">
        <v>962</v>
      </c>
      <c r="L52" s="74">
        <v>1093</v>
      </c>
      <c r="M52" s="74">
        <v>1045</v>
      </c>
      <c r="N52" s="74">
        <v>998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>
        <v>-143589</v>
      </c>
      <c r="AC52" s="74">
        <v>-12696</v>
      </c>
      <c r="AD52" s="74">
        <v>-12145</v>
      </c>
      <c r="AE52" s="74">
        <v>-11594</v>
      </c>
      <c r="AF52" s="74">
        <v>-12637</v>
      </c>
      <c r="AG52" s="74">
        <v>-10992</v>
      </c>
      <c r="AH52" s="74">
        <v>-11540</v>
      </c>
      <c r="AI52" s="74">
        <v>-12089</v>
      </c>
      <c r="AJ52" s="74">
        <v>-12637</v>
      </c>
      <c r="AK52" s="74">
        <v>-10992</v>
      </c>
      <c r="AL52" s="74">
        <v>-12637</v>
      </c>
      <c r="AM52" s="74">
        <v>-12089</v>
      </c>
      <c r="AN52" s="74">
        <v>-11541</v>
      </c>
      <c r="AO52" s="74">
        <v>-90368</v>
      </c>
      <c r="AP52" s="74">
        <v>-7856</v>
      </c>
      <c r="AQ52" s="74">
        <v>-7515</v>
      </c>
      <c r="AR52" s="74">
        <v>-7175</v>
      </c>
      <c r="AS52" s="74">
        <v>-8057</v>
      </c>
      <c r="AT52" s="74">
        <v>-7035</v>
      </c>
      <c r="AU52" s="74">
        <v>-7376</v>
      </c>
      <c r="AV52" s="74">
        <v>-7716</v>
      </c>
      <c r="AW52" s="74">
        <v>-8057</v>
      </c>
      <c r="AX52" s="74">
        <v>-7035</v>
      </c>
      <c r="AY52" s="74">
        <v>-7856</v>
      </c>
      <c r="AZ52" s="74">
        <v>-7515</v>
      </c>
      <c r="BA52" s="74">
        <v>-7175</v>
      </c>
    </row>
    <row r="53" spans="1:53" ht="12.75" customHeight="1">
      <c r="A53" s="73" t="s">
        <v>365</v>
      </c>
      <c r="B53" s="74">
        <v>-1000</v>
      </c>
      <c r="C53" s="74">
        <v>-88</v>
      </c>
      <c r="D53" s="74">
        <v>-84</v>
      </c>
      <c r="E53" s="74">
        <v>-80</v>
      </c>
      <c r="F53" s="74">
        <v>-88</v>
      </c>
      <c r="G53" s="74">
        <v>-77</v>
      </c>
      <c r="H53" s="74">
        <v>-81</v>
      </c>
      <c r="I53" s="74">
        <v>-85</v>
      </c>
      <c r="J53" s="74">
        <v>-88</v>
      </c>
      <c r="K53" s="74">
        <v>-77</v>
      </c>
      <c r="L53" s="74">
        <v>-88</v>
      </c>
      <c r="M53" s="74">
        <v>-84</v>
      </c>
      <c r="N53" s="74">
        <v>-80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>
        <v>11503</v>
      </c>
      <c r="AC53" s="74">
        <v>1017</v>
      </c>
      <c r="AD53" s="74">
        <v>973</v>
      </c>
      <c r="AE53" s="74">
        <v>929</v>
      </c>
      <c r="AF53" s="74">
        <v>1012</v>
      </c>
      <c r="AG53" s="74">
        <v>881</v>
      </c>
      <c r="AH53" s="74">
        <v>925</v>
      </c>
      <c r="AI53" s="74">
        <v>968</v>
      </c>
      <c r="AJ53" s="74">
        <v>1012</v>
      </c>
      <c r="AK53" s="74">
        <v>881</v>
      </c>
      <c r="AL53" s="74">
        <v>1012</v>
      </c>
      <c r="AM53" s="74">
        <v>968</v>
      </c>
      <c r="AN53" s="74">
        <v>925</v>
      </c>
      <c r="AO53" s="74">
        <v>7239</v>
      </c>
      <c r="AP53" s="74">
        <v>629</v>
      </c>
      <c r="AQ53" s="74">
        <v>602</v>
      </c>
      <c r="AR53" s="74">
        <v>575</v>
      </c>
      <c r="AS53" s="74">
        <v>645</v>
      </c>
      <c r="AT53" s="74">
        <v>564</v>
      </c>
      <c r="AU53" s="74">
        <v>591</v>
      </c>
      <c r="AV53" s="74">
        <v>618</v>
      </c>
      <c r="AW53" s="74">
        <v>645</v>
      </c>
      <c r="AX53" s="74">
        <v>564</v>
      </c>
      <c r="AY53" s="74">
        <v>629</v>
      </c>
      <c r="AZ53" s="74">
        <v>602</v>
      </c>
      <c r="BA53" s="74">
        <v>575</v>
      </c>
    </row>
    <row r="54" spans="1:53" ht="12.75" customHeight="1">
      <c r="A54" s="73" t="s">
        <v>366</v>
      </c>
      <c r="B54" s="74">
        <v>71388</v>
      </c>
      <c r="C54" s="74">
        <v>5949</v>
      </c>
      <c r="D54" s="74">
        <v>5949</v>
      </c>
      <c r="E54" s="74">
        <v>5949</v>
      </c>
      <c r="F54" s="74">
        <v>5949</v>
      </c>
      <c r="G54" s="74">
        <v>5949</v>
      </c>
      <c r="H54" s="74">
        <v>5949</v>
      </c>
      <c r="I54" s="74">
        <v>5949</v>
      </c>
      <c r="J54" s="74">
        <v>5949</v>
      </c>
      <c r="K54" s="74">
        <v>5949</v>
      </c>
      <c r="L54" s="74">
        <v>5949</v>
      </c>
      <c r="M54" s="74">
        <v>5949</v>
      </c>
      <c r="N54" s="74">
        <v>5949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>
        <v>-1365924</v>
      </c>
      <c r="AC54" s="74">
        <v>-113827</v>
      </c>
      <c r="AD54" s="74">
        <v>-113827</v>
      </c>
      <c r="AE54" s="74">
        <v>-113827</v>
      </c>
      <c r="AF54" s="74">
        <v>-113827</v>
      </c>
      <c r="AG54" s="74">
        <v>-113827</v>
      </c>
      <c r="AH54" s="74">
        <v>-113827</v>
      </c>
      <c r="AI54" s="74">
        <v>-113827</v>
      </c>
      <c r="AJ54" s="74">
        <v>-113827</v>
      </c>
      <c r="AK54" s="74">
        <v>-113827</v>
      </c>
      <c r="AL54" s="74">
        <v>-113827</v>
      </c>
      <c r="AM54" s="74">
        <v>-113827</v>
      </c>
      <c r="AN54" s="74">
        <v>-113827</v>
      </c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</row>
    <row r="55" spans="1:53" ht="12.75" customHeight="1">
      <c r="A55" s="75" t="s">
        <v>285</v>
      </c>
      <c r="B55" s="76">
        <v>63267</v>
      </c>
      <c r="C55" s="76">
        <v>173</v>
      </c>
      <c r="D55" s="76">
        <v>-1467</v>
      </c>
      <c r="E55" s="76">
        <v>14299</v>
      </c>
      <c r="F55" s="76">
        <v>-3211</v>
      </c>
      <c r="G55" s="76">
        <v>12985</v>
      </c>
      <c r="H55" s="76">
        <v>4196</v>
      </c>
      <c r="I55" s="76">
        <v>-254</v>
      </c>
      <c r="J55" s="76">
        <v>-2628</v>
      </c>
      <c r="K55" s="76">
        <v>5152</v>
      </c>
      <c r="L55" s="76">
        <v>-4912</v>
      </c>
      <c r="M55" s="76">
        <v>34048</v>
      </c>
      <c r="N55" s="76">
        <v>4886</v>
      </c>
      <c r="O55" s="76">
        <v>215200</v>
      </c>
      <c r="P55" s="76">
        <v>5645</v>
      </c>
      <c r="Q55" s="76">
        <v>52354</v>
      </c>
      <c r="R55" s="76">
        <v>37269</v>
      </c>
      <c r="S55" s="76">
        <v>45115</v>
      </c>
      <c r="T55" s="76">
        <v>1444</v>
      </c>
      <c r="U55" s="76">
        <v>8122</v>
      </c>
      <c r="V55" s="76">
        <v>3516</v>
      </c>
      <c r="W55" s="76">
        <v>9819</v>
      </c>
      <c r="X55" s="76">
        <v>33377</v>
      </c>
      <c r="Y55" s="76">
        <v>1619</v>
      </c>
      <c r="Z55" s="76">
        <v>4476</v>
      </c>
      <c r="AA55" s="76">
        <v>12444</v>
      </c>
      <c r="AB55" s="76">
        <v>-0.33629999999999999</v>
      </c>
      <c r="AC55" s="76">
        <v>0.27700000000000002</v>
      </c>
      <c r="AD55" s="76">
        <v>-0.30049999999999999</v>
      </c>
      <c r="AE55" s="76">
        <v>0.12239999999999999</v>
      </c>
      <c r="AF55" s="76">
        <v>0.27700000000000002</v>
      </c>
      <c r="AG55" s="76">
        <v>-0.45500000000000002</v>
      </c>
      <c r="AH55" s="76">
        <v>0.12239999999999999</v>
      </c>
      <c r="AI55" s="76">
        <v>-0.30049999999999999</v>
      </c>
      <c r="AJ55" s="76">
        <v>0.27700000000000002</v>
      </c>
      <c r="AK55" s="76">
        <v>-0.45500000000000002</v>
      </c>
      <c r="AL55" s="76">
        <v>0.27700000000000002</v>
      </c>
      <c r="AM55" s="76">
        <v>-0.30049999999999999</v>
      </c>
      <c r="AN55" s="76">
        <v>0.12239999999999999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</row>
  </sheetData>
  <pageMargins left="0.36" right="0.26" top="0.87" bottom="0.75" header="0.3" footer="0.3"/>
  <pageSetup scale="15" fitToHeight="0" orientation="landscape" r:id="rId1"/>
  <colBreaks count="3" manualBreakCount="3">
    <brk id="14" max="1048575" man="1"/>
    <brk id="27" max="1048575" man="1"/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view="pageBreakPreview" zoomScale="80" zoomScaleNormal="88" zoomScaleSheetLayoutView="80" workbookViewId="0">
      <selection activeCell="J20" sqref="J20"/>
    </sheetView>
  </sheetViews>
  <sheetFormatPr defaultRowHeight="12.75"/>
  <cols>
    <col min="1" max="1" width="4" customWidth="1"/>
    <col min="2" max="2" width="81.7109375" customWidth="1"/>
    <col min="3" max="4" width="12.5703125" customWidth="1"/>
    <col min="5" max="5" width="12" bestFit="1" customWidth="1"/>
    <col min="6" max="10" width="12.85546875" bestFit="1" customWidth="1"/>
  </cols>
  <sheetData>
    <row r="1" spans="2:11" ht="12" customHeight="1">
      <c r="B1" s="2" t="s">
        <v>0</v>
      </c>
      <c r="C1" s="2"/>
    </row>
    <row r="2" spans="2:11" ht="12" customHeight="1">
      <c r="B2" s="2" t="s">
        <v>1</v>
      </c>
      <c r="C2" s="2"/>
    </row>
    <row r="3" spans="2:11" ht="12.75" customHeight="1">
      <c r="B3" s="2" t="s">
        <v>2</v>
      </c>
      <c r="C3" s="2"/>
    </row>
    <row r="4" spans="2:11" s="5" customFormat="1" ht="12.75" customHeight="1">
      <c r="B4" s="2" t="s">
        <v>3</v>
      </c>
      <c r="C4" s="2"/>
    </row>
    <row r="5" spans="2:11" s="5" customFormat="1" ht="12.75" customHeight="1">
      <c r="B5" s="2" t="s">
        <v>5</v>
      </c>
      <c r="C5" s="2"/>
    </row>
    <row r="6" spans="2:11" s="7" customFormat="1" ht="12" customHeight="1"/>
    <row r="7" spans="2:11" s="10" customFormat="1" ht="15">
      <c r="B7"/>
      <c r="C7"/>
      <c r="D7"/>
      <c r="E7" s="44" t="s">
        <v>286</v>
      </c>
      <c r="F7" s="44" t="s">
        <v>286</v>
      </c>
      <c r="G7" s="44" t="s">
        <v>286</v>
      </c>
      <c r="H7" s="44" t="s">
        <v>286</v>
      </c>
      <c r="I7" s="44" t="s">
        <v>286</v>
      </c>
      <c r="J7" s="44" t="s">
        <v>286</v>
      </c>
      <c r="K7" s="26"/>
    </row>
    <row r="8" spans="2:11" ht="12.75" customHeight="1">
      <c r="B8" s="11"/>
      <c r="C8" s="20" t="s">
        <v>34</v>
      </c>
      <c r="D8" s="20" t="s">
        <v>35</v>
      </c>
      <c r="E8" s="43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43" t="s">
        <v>16</v>
      </c>
      <c r="K8" s="26"/>
    </row>
    <row r="9" spans="2:11" ht="15">
      <c r="B9" s="32" t="s">
        <v>99</v>
      </c>
      <c r="C9" s="42" t="str">
        <f t="shared" ref="C9:C40" si="0">RIGHT(B9,5)</f>
        <v>04002</v>
      </c>
      <c r="D9" s="101" t="s">
        <v>45</v>
      </c>
      <c r="E9" s="43">
        <v>0</v>
      </c>
      <c r="F9" s="43">
        <v>305.83999999999997</v>
      </c>
      <c r="G9" s="43">
        <v>0</v>
      </c>
      <c r="H9" s="43">
        <v>0</v>
      </c>
      <c r="I9" s="43">
        <v>28</v>
      </c>
      <c r="J9" s="43">
        <v>0</v>
      </c>
      <c r="K9" s="26"/>
    </row>
    <row r="10" spans="2:11" ht="15">
      <c r="B10" s="32" t="s">
        <v>100</v>
      </c>
      <c r="C10" s="42" t="str">
        <f t="shared" si="0"/>
        <v>04002</v>
      </c>
      <c r="D10" s="101" t="s">
        <v>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26"/>
    </row>
    <row r="11" spans="2:11" ht="15">
      <c r="B11" s="32" t="s">
        <v>121</v>
      </c>
      <c r="C11" s="42" t="str">
        <f t="shared" si="0"/>
        <v>04002</v>
      </c>
      <c r="D11" s="113">
        <v>8740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26"/>
    </row>
    <row r="12" spans="2:11" ht="15">
      <c r="B12" s="32" t="s">
        <v>122</v>
      </c>
      <c r="C12" s="42" t="str">
        <f t="shared" si="0"/>
        <v>04018</v>
      </c>
      <c r="D12" s="113">
        <v>8700</v>
      </c>
      <c r="E12" s="43">
        <v>0</v>
      </c>
      <c r="F12" s="43">
        <v>150</v>
      </c>
      <c r="G12" s="43">
        <v>0</v>
      </c>
      <c r="H12" s="43">
        <v>0</v>
      </c>
      <c r="I12" s="43">
        <v>0</v>
      </c>
      <c r="J12" s="43">
        <v>89.04</v>
      </c>
      <c r="K12" s="26"/>
    </row>
    <row r="13" spans="2:11" ht="15">
      <c r="B13" s="32" t="s">
        <v>289</v>
      </c>
      <c r="C13" s="42" t="str">
        <f t="shared" si="0"/>
        <v>04018</v>
      </c>
      <c r="D13" s="113">
        <v>8410</v>
      </c>
      <c r="E13" s="81">
        <v>0</v>
      </c>
      <c r="F13" s="81">
        <v>376.9</v>
      </c>
      <c r="G13" s="81">
        <v>0</v>
      </c>
      <c r="H13" s="81">
        <v>0</v>
      </c>
      <c r="I13" s="81">
        <v>0</v>
      </c>
      <c r="J13" s="81">
        <v>0</v>
      </c>
      <c r="K13" s="26"/>
    </row>
    <row r="14" spans="2:11" ht="15">
      <c r="B14" s="32" t="s">
        <v>101</v>
      </c>
      <c r="C14" s="42" t="str">
        <f t="shared" si="0"/>
        <v>04018</v>
      </c>
      <c r="D14" s="101" t="s">
        <v>47</v>
      </c>
      <c r="E14" s="43">
        <v>2.98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26"/>
    </row>
    <row r="15" spans="2:11" ht="15">
      <c r="B15" s="32" t="s">
        <v>102</v>
      </c>
      <c r="C15" s="42" t="str">
        <f t="shared" si="0"/>
        <v>04018</v>
      </c>
      <c r="D15" s="101" t="s">
        <v>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26"/>
    </row>
    <row r="16" spans="2:11" ht="15">
      <c r="B16" s="32" t="s">
        <v>103</v>
      </c>
      <c r="C16" s="42" t="str">
        <f t="shared" si="0"/>
        <v>04018</v>
      </c>
      <c r="D16" s="101" t="s">
        <v>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26"/>
    </row>
    <row r="17" spans="2:11" ht="15">
      <c r="B17" s="32" t="s">
        <v>104</v>
      </c>
      <c r="C17" s="42" t="str">
        <f t="shared" si="0"/>
        <v>04021</v>
      </c>
      <c r="D17" s="101" t="s">
        <v>45</v>
      </c>
      <c r="E17" s="43">
        <v>0</v>
      </c>
      <c r="F17" s="43">
        <v>0</v>
      </c>
      <c r="G17" s="43">
        <v>8.76</v>
      </c>
      <c r="H17" s="43">
        <v>0</v>
      </c>
      <c r="I17" s="43">
        <v>0</v>
      </c>
      <c r="J17" s="43">
        <v>0</v>
      </c>
      <c r="K17" s="26"/>
    </row>
    <row r="18" spans="2:11" ht="15">
      <c r="B18" s="32" t="s">
        <v>105</v>
      </c>
      <c r="C18" s="42" t="str">
        <f t="shared" si="0"/>
        <v>04021</v>
      </c>
      <c r="D18" s="101" t="s">
        <v>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26"/>
    </row>
    <row r="19" spans="2:11" ht="15">
      <c r="B19" s="32" t="s">
        <v>106</v>
      </c>
      <c r="C19" s="42" t="str">
        <f t="shared" si="0"/>
        <v>04021</v>
      </c>
      <c r="D19" s="101" t="s">
        <v>40</v>
      </c>
      <c r="E19" s="43">
        <v>366.64</v>
      </c>
      <c r="F19" s="43">
        <v>0</v>
      </c>
      <c r="G19" s="43">
        <v>285.66000000000003</v>
      </c>
      <c r="H19" s="43">
        <v>212.49</v>
      </c>
      <c r="I19" s="43">
        <v>473.12</v>
      </c>
      <c r="J19" s="43">
        <v>502.59</v>
      </c>
      <c r="K19" s="26"/>
    </row>
    <row r="20" spans="2:11" ht="15">
      <c r="B20" s="32" t="s">
        <v>293</v>
      </c>
      <c r="C20" s="42" t="str">
        <f t="shared" si="0"/>
        <v>04018</v>
      </c>
      <c r="D20" s="101">
        <v>9250</v>
      </c>
      <c r="E20" s="43">
        <v>1084</v>
      </c>
      <c r="F20" s="43">
        <v>0</v>
      </c>
      <c r="G20" s="43">
        <v>0</v>
      </c>
      <c r="H20" s="43">
        <v>179.57</v>
      </c>
      <c r="I20" s="43">
        <v>803</v>
      </c>
      <c r="J20" s="43">
        <v>276.33999999999997</v>
      </c>
      <c r="K20" s="26"/>
    </row>
    <row r="21" spans="2:11" ht="15">
      <c r="B21" s="32" t="s">
        <v>294</v>
      </c>
      <c r="C21" s="42" t="str">
        <f t="shared" si="0"/>
        <v>04018</v>
      </c>
      <c r="D21" s="101">
        <v>8810</v>
      </c>
      <c r="E21" s="43">
        <v>-891.22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26"/>
    </row>
    <row r="22" spans="2:11" ht="15">
      <c r="B22" s="32" t="s">
        <v>296</v>
      </c>
      <c r="C22" s="42" t="str">
        <f t="shared" si="0"/>
        <v>04001</v>
      </c>
      <c r="D22" s="101">
        <v>8700</v>
      </c>
      <c r="E22" s="43">
        <v>95.4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26"/>
    </row>
    <row r="23" spans="2:11" ht="15">
      <c r="B23" s="32" t="s">
        <v>107</v>
      </c>
      <c r="C23" s="42" t="str">
        <f t="shared" si="0"/>
        <v>04040</v>
      </c>
      <c r="D23" s="101" t="s">
        <v>45</v>
      </c>
      <c r="E23" s="43">
        <v>0</v>
      </c>
      <c r="F23" s="43">
        <v>0</v>
      </c>
      <c r="G23" s="43">
        <v>745.94</v>
      </c>
      <c r="H23" s="43">
        <v>0</v>
      </c>
      <c r="I23" s="43">
        <v>0</v>
      </c>
      <c r="J23" s="43">
        <v>0</v>
      </c>
      <c r="K23" s="26"/>
    </row>
    <row r="24" spans="2:11" ht="15">
      <c r="B24" s="32" t="s">
        <v>128</v>
      </c>
      <c r="C24" s="42" t="str">
        <f t="shared" si="0"/>
        <v>04021</v>
      </c>
      <c r="D24" s="114">
        <v>9130</v>
      </c>
      <c r="E24" s="43">
        <v>0</v>
      </c>
      <c r="F24" s="43">
        <v>0</v>
      </c>
      <c r="G24" s="43">
        <v>1060</v>
      </c>
      <c r="H24" s="43">
        <v>0</v>
      </c>
      <c r="I24" s="43">
        <v>0</v>
      </c>
      <c r="J24" s="43">
        <v>0</v>
      </c>
      <c r="K24" s="26"/>
    </row>
    <row r="25" spans="2:11" ht="15">
      <c r="B25" s="32" t="s">
        <v>123</v>
      </c>
      <c r="C25" s="42" t="str">
        <f t="shared" si="0"/>
        <v>04022</v>
      </c>
      <c r="D25" s="114">
        <v>8740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26"/>
    </row>
    <row r="26" spans="2:11" ht="15">
      <c r="B26" s="32" t="s">
        <v>108</v>
      </c>
      <c r="C26" s="42" t="str">
        <f t="shared" si="0"/>
        <v>04040</v>
      </c>
      <c r="D26" s="101" t="s">
        <v>50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26"/>
    </row>
    <row r="27" spans="2:11" ht="15">
      <c r="B27" s="32" t="s">
        <v>109</v>
      </c>
      <c r="C27" s="42" t="str">
        <f t="shared" si="0"/>
        <v>04040</v>
      </c>
      <c r="D27" s="101" t="s">
        <v>40</v>
      </c>
      <c r="E27" s="43">
        <v>0</v>
      </c>
      <c r="F27" s="43">
        <v>0</v>
      </c>
      <c r="G27" s="43">
        <v>0</v>
      </c>
      <c r="H27" s="43">
        <v>84.49</v>
      </c>
      <c r="I27" s="43">
        <v>0</v>
      </c>
      <c r="J27" s="43">
        <v>0</v>
      </c>
      <c r="K27" s="26"/>
    </row>
    <row r="28" spans="2:11" ht="15">
      <c r="B28" s="32" t="s">
        <v>110</v>
      </c>
      <c r="C28" s="42" t="str">
        <f t="shared" si="0"/>
        <v>04040</v>
      </c>
      <c r="D28" s="101" t="s">
        <v>41</v>
      </c>
      <c r="E28" s="43">
        <v>0</v>
      </c>
      <c r="F28" s="43">
        <v>1458.38</v>
      </c>
      <c r="G28" s="43">
        <v>2312.8200000000002</v>
      </c>
      <c r="H28" s="43">
        <v>106</v>
      </c>
      <c r="I28" s="43">
        <v>4881.62</v>
      </c>
      <c r="J28" s="43">
        <v>0</v>
      </c>
      <c r="K28" s="26"/>
    </row>
    <row r="29" spans="2:11" ht="15">
      <c r="B29" s="32" t="s">
        <v>127</v>
      </c>
      <c r="C29" s="42" t="str">
        <f t="shared" si="0"/>
        <v>04041</v>
      </c>
      <c r="D29" s="113">
        <v>9130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26"/>
    </row>
    <row r="30" spans="2:11" ht="15">
      <c r="B30" s="32" t="s">
        <v>125</v>
      </c>
      <c r="C30" s="42" t="str">
        <f t="shared" si="0"/>
        <v>04044</v>
      </c>
      <c r="D30" s="113">
        <v>9120</v>
      </c>
      <c r="E30" s="43">
        <v>2074</v>
      </c>
      <c r="F30" s="43">
        <v>1102.75</v>
      </c>
      <c r="G30" s="43">
        <v>3055</v>
      </c>
      <c r="H30" s="43">
        <v>3656.61</v>
      </c>
      <c r="I30" s="43">
        <v>2134.4</v>
      </c>
      <c r="J30" s="43">
        <v>2224.5100000000002</v>
      </c>
      <c r="K30" s="26"/>
    </row>
    <row r="31" spans="2:11" ht="15">
      <c r="B31" s="32" t="s">
        <v>305</v>
      </c>
      <c r="C31" s="42" t="str">
        <f t="shared" si="0"/>
        <v>04044</v>
      </c>
      <c r="D31" s="113">
        <v>9270</v>
      </c>
      <c r="E31" s="81">
        <v>0</v>
      </c>
      <c r="F31" s="81">
        <v>408.39</v>
      </c>
      <c r="G31" s="81">
        <v>0</v>
      </c>
      <c r="H31" s="81">
        <v>0</v>
      </c>
      <c r="I31" s="81">
        <v>0</v>
      </c>
      <c r="J31" s="81">
        <v>0</v>
      </c>
      <c r="K31" s="26"/>
    </row>
    <row r="32" spans="2:11" ht="15">
      <c r="B32" s="32" t="s">
        <v>111</v>
      </c>
      <c r="C32" s="42" t="str">
        <f t="shared" si="0"/>
        <v>04044</v>
      </c>
      <c r="D32" s="101" t="s">
        <v>41</v>
      </c>
      <c r="E32" s="43">
        <v>3358</v>
      </c>
      <c r="F32" s="43">
        <v>1976.12</v>
      </c>
      <c r="G32" s="43">
        <v>3924</v>
      </c>
      <c r="H32" s="43">
        <v>1500</v>
      </c>
      <c r="I32" s="43">
        <v>972.11</v>
      </c>
      <c r="J32" s="43">
        <v>670.66</v>
      </c>
      <c r="K32" s="26"/>
    </row>
    <row r="33" spans="2:11" ht="15">
      <c r="B33" s="32" t="s">
        <v>28</v>
      </c>
      <c r="C33" s="42" t="str">
        <f t="shared" si="0"/>
        <v>04040</v>
      </c>
      <c r="D33" s="101" t="s">
        <v>49</v>
      </c>
      <c r="E33" s="82">
        <v>0</v>
      </c>
      <c r="F33" s="82">
        <v>0</v>
      </c>
      <c r="G33" s="82">
        <v>42.36</v>
      </c>
      <c r="H33" s="82">
        <v>393.58</v>
      </c>
      <c r="I33" s="82">
        <v>2740.79</v>
      </c>
      <c r="J33" s="82">
        <v>2485.6</v>
      </c>
      <c r="K33" s="31" t="s">
        <v>52</v>
      </c>
    </row>
    <row r="34" spans="2:11" ht="15">
      <c r="B34" s="32" t="s">
        <v>112</v>
      </c>
      <c r="C34" s="42" t="str">
        <f t="shared" si="0"/>
        <v>04046</v>
      </c>
      <c r="D34" s="101" t="s">
        <v>45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31" t="s">
        <v>55</v>
      </c>
    </row>
    <row r="35" spans="2:11" ht="15">
      <c r="B35" s="32" t="s">
        <v>311</v>
      </c>
      <c r="C35" s="42" t="str">
        <f t="shared" si="0"/>
        <v>04040</v>
      </c>
      <c r="D35" s="101">
        <v>9090</v>
      </c>
      <c r="E35" s="81">
        <v>0</v>
      </c>
      <c r="F35" s="81">
        <v>0</v>
      </c>
      <c r="G35" s="81">
        <v>45</v>
      </c>
      <c r="H35" s="81">
        <v>0</v>
      </c>
      <c r="I35" s="81">
        <v>0</v>
      </c>
      <c r="J35" s="81">
        <v>0</v>
      </c>
      <c r="K35" s="31"/>
    </row>
    <row r="36" spans="2:11" ht="15">
      <c r="B36" s="32" t="s">
        <v>113</v>
      </c>
      <c r="C36" s="42" t="str">
        <f t="shared" si="0"/>
        <v>04046</v>
      </c>
      <c r="D36" s="101" t="s">
        <v>48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31" t="s">
        <v>55</v>
      </c>
    </row>
    <row r="37" spans="2:11" ht="15">
      <c r="B37" s="32" t="s">
        <v>114</v>
      </c>
      <c r="C37" s="42" t="str">
        <f t="shared" si="0"/>
        <v>04046</v>
      </c>
      <c r="D37" s="101" t="s">
        <v>50</v>
      </c>
      <c r="E37" s="43">
        <v>0</v>
      </c>
      <c r="F37" s="43">
        <v>0</v>
      </c>
      <c r="G37" s="43">
        <v>77.34</v>
      </c>
      <c r="H37" s="43">
        <v>0</v>
      </c>
      <c r="I37" s="43">
        <v>0</v>
      </c>
      <c r="J37" s="43">
        <v>47.81</v>
      </c>
      <c r="K37" s="31" t="s">
        <v>55</v>
      </c>
    </row>
    <row r="38" spans="2:11" ht="15">
      <c r="B38" s="32" t="s">
        <v>115</v>
      </c>
      <c r="C38" s="42" t="str">
        <f t="shared" si="0"/>
        <v>04046</v>
      </c>
      <c r="D38" s="101" t="s">
        <v>40</v>
      </c>
      <c r="E38" s="43">
        <v>11090.23</v>
      </c>
      <c r="F38" s="43">
        <v>13787.77</v>
      </c>
      <c r="G38" s="43">
        <v>1128.19</v>
      </c>
      <c r="H38" s="43">
        <v>5287.41</v>
      </c>
      <c r="I38" s="43">
        <v>4499.2700000000004</v>
      </c>
      <c r="J38" s="43">
        <v>16783.32</v>
      </c>
      <c r="K38" s="31" t="s">
        <v>55</v>
      </c>
    </row>
    <row r="39" spans="2:11" ht="15">
      <c r="B39" s="32" t="s">
        <v>116</v>
      </c>
      <c r="C39" s="42" t="str">
        <f t="shared" si="0"/>
        <v>04046</v>
      </c>
      <c r="D39" s="101" t="s">
        <v>41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</row>
    <row r="40" spans="2:11" ht="15">
      <c r="B40" s="32" t="s">
        <v>126</v>
      </c>
      <c r="C40" s="42" t="str">
        <f t="shared" si="0"/>
        <v>04046</v>
      </c>
      <c r="D40" s="113">
        <v>9210</v>
      </c>
      <c r="E40" s="43">
        <v>395</v>
      </c>
      <c r="F40" s="43">
        <v>395</v>
      </c>
      <c r="G40" s="43">
        <v>395</v>
      </c>
      <c r="H40" s="43">
        <v>395</v>
      </c>
      <c r="I40" s="43">
        <v>0</v>
      </c>
      <c r="J40" s="43">
        <v>395</v>
      </c>
    </row>
    <row r="41" spans="2:11">
      <c r="B41" s="15"/>
      <c r="C41" s="15"/>
      <c r="D41" s="15"/>
      <c r="F41" s="17"/>
      <c r="G41" s="17"/>
      <c r="H41" s="17"/>
      <c r="I41" s="17"/>
      <c r="J41" s="17"/>
    </row>
    <row r="42" spans="2:11">
      <c r="E42" s="17">
        <f>SUM(E9:E40)</f>
        <v>17575.03</v>
      </c>
      <c r="F42" s="17">
        <f t="shared" ref="F42:J42" si="1">SUM(F9:F40)</f>
        <v>19961.150000000001</v>
      </c>
      <c r="G42" s="17">
        <f t="shared" si="1"/>
        <v>13080.070000000002</v>
      </c>
      <c r="H42" s="17">
        <f t="shared" si="1"/>
        <v>11815.15</v>
      </c>
      <c r="I42" s="17">
        <f t="shared" si="1"/>
        <v>16532.310000000001</v>
      </c>
      <c r="J42" s="17">
        <f t="shared" si="1"/>
        <v>23474.87</v>
      </c>
    </row>
    <row r="43" spans="2:11">
      <c r="G43" s="18"/>
      <c r="H43" s="18"/>
      <c r="I43" s="18"/>
      <c r="J43" s="18"/>
    </row>
    <row r="46" spans="2:11" ht="15">
      <c r="D46" s="43" t="s">
        <v>120</v>
      </c>
      <c r="E46" s="43">
        <v>17575.03</v>
      </c>
      <c r="F46" s="43">
        <v>19961.150000000001</v>
      </c>
      <c r="G46" s="43">
        <v>13037.71</v>
      </c>
      <c r="H46" s="43">
        <v>11421.57</v>
      </c>
      <c r="I46" s="43">
        <v>13791.52</v>
      </c>
      <c r="J46" s="43">
        <v>20989.27</v>
      </c>
    </row>
    <row r="51" spans="2:10" ht="15">
      <c r="B51" s="80" t="s">
        <v>295</v>
      </c>
      <c r="E51" s="81">
        <v>95.4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</row>
    <row r="52" spans="2:10" ht="15">
      <c r="B52" s="80" t="s">
        <v>304</v>
      </c>
      <c r="E52" s="81">
        <v>0</v>
      </c>
      <c r="F52" s="81">
        <v>305.83999999999997</v>
      </c>
      <c r="G52" s="81">
        <v>0</v>
      </c>
      <c r="H52" s="81">
        <v>0</v>
      </c>
      <c r="I52" s="81">
        <v>28</v>
      </c>
      <c r="J52" s="81">
        <v>0</v>
      </c>
    </row>
    <row r="53" spans="2:10" ht="15">
      <c r="B53" s="80" t="s">
        <v>288</v>
      </c>
      <c r="E53" s="81">
        <v>1084</v>
      </c>
      <c r="F53" s="81">
        <v>0</v>
      </c>
      <c r="G53" s="81">
        <v>0</v>
      </c>
      <c r="H53" s="81">
        <v>179.57</v>
      </c>
      <c r="I53" s="81">
        <v>803</v>
      </c>
      <c r="J53" s="81">
        <v>276.33999999999997</v>
      </c>
    </row>
    <row r="54" spans="2:10" ht="15">
      <c r="B54" s="80" t="s">
        <v>289</v>
      </c>
      <c r="E54" s="81">
        <v>0</v>
      </c>
      <c r="F54" s="81">
        <v>376.9</v>
      </c>
      <c r="G54" s="81">
        <v>0</v>
      </c>
      <c r="H54" s="81">
        <v>0</v>
      </c>
      <c r="I54" s="81">
        <v>0</v>
      </c>
      <c r="J54" s="81">
        <v>0</v>
      </c>
    </row>
    <row r="55" spans="2:10" ht="15">
      <c r="B55" s="80" t="s">
        <v>290</v>
      </c>
      <c r="E55" s="81">
        <v>0</v>
      </c>
      <c r="F55" s="81">
        <v>150</v>
      </c>
      <c r="G55" s="81">
        <v>0</v>
      </c>
      <c r="H55" s="81">
        <v>0</v>
      </c>
      <c r="I55" s="81">
        <v>0</v>
      </c>
      <c r="J55" s="81">
        <v>89.04</v>
      </c>
    </row>
    <row r="56" spans="2:10" ht="15">
      <c r="B56" s="80" t="s">
        <v>291</v>
      </c>
      <c r="E56" s="81">
        <v>2.98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</row>
    <row r="57" spans="2:10" ht="15">
      <c r="B57" s="80" t="s">
        <v>292</v>
      </c>
      <c r="E57" s="81">
        <v>-891.22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</row>
    <row r="58" spans="2:10" ht="15">
      <c r="B58" s="80" t="s">
        <v>301</v>
      </c>
      <c r="E58" s="81">
        <v>0</v>
      </c>
      <c r="F58" s="81">
        <v>0</v>
      </c>
      <c r="G58" s="81">
        <v>8.76</v>
      </c>
      <c r="H58" s="81">
        <v>0</v>
      </c>
      <c r="I58" s="81">
        <v>0</v>
      </c>
      <c r="J58" s="81">
        <v>0</v>
      </c>
    </row>
    <row r="59" spans="2:10" ht="15">
      <c r="B59" s="80" t="s">
        <v>302</v>
      </c>
      <c r="E59" s="81">
        <v>366.64</v>
      </c>
      <c r="F59" s="81">
        <v>0</v>
      </c>
      <c r="G59" s="81">
        <v>285.66000000000003</v>
      </c>
      <c r="H59" s="81">
        <v>212.49</v>
      </c>
      <c r="I59" s="81">
        <v>473.12</v>
      </c>
      <c r="J59" s="81">
        <v>502.59</v>
      </c>
    </row>
    <row r="60" spans="2:10" ht="15">
      <c r="B60" s="80" t="s">
        <v>303</v>
      </c>
      <c r="E60" s="81">
        <v>0</v>
      </c>
      <c r="F60" s="81">
        <v>0</v>
      </c>
      <c r="G60" s="81">
        <v>1060</v>
      </c>
      <c r="H60" s="81">
        <v>0</v>
      </c>
      <c r="I60" s="81">
        <v>0</v>
      </c>
      <c r="J60" s="81">
        <v>0</v>
      </c>
    </row>
    <row r="61" spans="2:10" ht="15">
      <c r="B61" s="80" t="s">
        <v>297</v>
      </c>
      <c r="E61" s="81">
        <v>0</v>
      </c>
      <c r="F61" s="81">
        <v>0</v>
      </c>
      <c r="G61" s="81">
        <v>45</v>
      </c>
      <c r="H61" s="81">
        <v>0</v>
      </c>
      <c r="I61" s="81">
        <v>0</v>
      </c>
      <c r="J61" s="81">
        <v>0</v>
      </c>
    </row>
    <row r="62" spans="2:10" ht="15">
      <c r="B62" s="80" t="s">
        <v>298</v>
      </c>
      <c r="E62" s="81">
        <v>0</v>
      </c>
      <c r="F62" s="81">
        <v>0</v>
      </c>
      <c r="G62" s="81">
        <v>0</v>
      </c>
      <c r="H62" s="81">
        <v>84.49</v>
      </c>
      <c r="I62" s="81">
        <v>0</v>
      </c>
      <c r="J62" s="81">
        <v>0</v>
      </c>
    </row>
    <row r="63" spans="2:10" ht="15">
      <c r="B63" s="80" t="s">
        <v>299</v>
      </c>
      <c r="E63" s="81">
        <v>0</v>
      </c>
      <c r="F63" s="81">
        <v>1458.38</v>
      </c>
      <c r="G63" s="81">
        <v>2312.8200000000002</v>
      </c>
      <c r="H63" s="81">
        <v>106</v>
      </c>
      <c r="I63" s="81">
        <v>4881.62</v>
      </c>
      <c r="J63" s="81">
        <v>0</v>
      </c>
    </row>
    <row r="64" spans="2:10" ht="15">
      <c r="B64" s="80" t="s">
        <v>300</v>
      </c>
      <c r="E64" s="81">
        <v>0</v>
      </c>
      <c r="F64" s="81">
        <v>0</v>
      </c>
      <c r="G64" s="81">
        <v>745.94</v>
      </c>
      <c r="H64" s="81">
        <v>0</v>
      </c>
      <c r="I64" s="81">
        <v>0</v>
      </c>
      <c r="J64" s="81">
        <v>0</v>
      </c>
    </row>
    <row r="65" spans="2:10" ht="15">
      <c r="B65" s="80" t="s">
        <v>305</v>
      </c>
      <c r="E65" s="81">
        <v>0</v>
      </c>
      <c r="F65" s="81">
        <v>408.39</v>
      </c>
      <c r="G65" s="81">
        <v>0</v>
      </c>
      <c r="H65" s="81">
        <v>0</v>
      </c>
      <c r="I65" s="81">
        <v>0</v>
      </c>
      <c r="J65" s="81">
        <v>0</v>
      </c>
    </row>
    <row r="66" spans="2:10" ht="15">
      <c r="B66" s="80" t="s">
        <v>306</v>
      </c>
      <c r="E66" s="81">
        <v>2074</v>
      </c>
      <c r="F66" s="81">
        <v>1102.75</v>
      </c>
      <c r="G66" s="81">
        <v>3055</v>
      </c>
      <c r="H66" s="81">
        <v>3656.61</v>
      </c>
      <c r="I66" s="81">
        <v>2134.4</v>
      </c>
      <c r="J66" s="81">
        <v>2224.5100000000002</v>
      </c>
    </row>
    <row r="67" spans="2:10" ht="15">
      <c r="B67" s="80" t="s">
        <v>307</v>
      </c>
      <c r="E67" s="81">
        <v>3358</v>
      </c>
      <c r="F67" s="81">
        <v>1976.12</v>
      </c>
      <c r="G67" s="81">
        <v>3924</v>
      </c>
      <c r="H67" s="81">
        <v>1500</v>
      </c>
      <c r="I67" s="81">
        <v>972.11</v>
      </c>
      <c r="J67" s="81">
        <v>670.66</v>
      </c>
    </row>
    <row r="68" spans="2:10" ht="15">
      <c r="B68" s="80" t="s">
        <v>305</v>
      </c>
      <c r="E68" s="81">
        <v>0</v>
      </c>
      <c r="F68" s="81">
        <v>408.39</v>
      </c>
      <c r="G68" s="81">
        <v>0</v>
      </c>
      <c r="H68" s="81">
        <v>0</v>
      </c>
      <c r="I68" s="81">
        <v>0</v>
      </c>
      <c r="J68" s="81">
        <v>0</v>
      </c>
    </row>
    <row r="69" spans="2:10" ht="15">
      <c r="B69" s="80" t="s">
        <v>306</v>
      </c>
      <c r="E69" s="81">
        <v>2074</v>
      </c>
      <c r="F69" s="81">
        <v>1102.75</v>
      </c>
      <c r="G69" s="81">
        <v>3055</v>
      </c>
      <c r="H69" s="81">
        <v>3656.61</v>
      </c>
      <c r="I69" s="81">
        <v>2134.4</v>
      </c>
      <c r="J69" s="81">
        <v>2224.5100000000002</v>
      </c>
    </row>
    <row r="70" spans="2:10" ht="15">
      <c r="B70" s="80" t="s">
        <v>307</v>
      </c>
      <c r="E70" s="81">
        <v>3358</v>
      </c>
      <c r="F70" s="81">
        <v>1976.12</v>
      </c>
      <c r="G70" s="81">
        <v>3924</v>
      </c>
      <c r="H70" s="81">
        <v>1500</v>
      </c>
      <c r="I70" s="81">
        <v>972.11</v>
      </c>
      <c r="J70" s="81">
        <v>670.66</v>
      </c>
    </row>
    <row r="71" spans="2:10" ht="15">
      <c r="B71" s="80" t="s">
        <v>308</v>
      </c>
      <c r="E71" s="81">
        <v>0</v>
      </c>
      <c r="F71" s="81">
        <v>0</v>
      </c>
      <c r="G71" s="81">
        <v>77.34</v>
      </c>
      <c r="H71" s="81">
        <v>0</v>
      </c>
      <c r="I71" s="81">
        <v>0</v>
      </c>
      <c r="J71" s="81">
        <v>47.81</v>
      </c>
    </row>
    <row r="72" spans="2:10" ht="15">
      <c r="B72" s="80" t="s">
        <v>309</v>
      </c>
      <c r="E72" s="81">
        <v>11090.23</v>
      </c>
      <c r="F72" s="81">
        <v>13787.77</v>
      </c>
      <c r="G72" s="81">
        <v>1128.19</v>
      </c>
      <c r="H72" s="81">
        <v>5287.41</v>
      </c>
      <c r="I72" s="81">
        <v>4499.2700000000004</v>
      </c>
      <c r="J72" s="81">
        <v>16783.32</v>
      </c>
    </row>
    <row r="73" spans="2:10" ht="15">
      <c r="B73" s="80" t="s">
        <v>310</v>
      </c>
      <c r="E73" s="81">
        <v>395</v>
      </c>
      <c r="F73" s="81">
        <v>395</v>
      </c>
      <c r="G73" s="81">
        <v>395</v>
      </c>
      <c r="H73" s="81">
        <v>395</v>
      </c>
      <c r="I73" s="81">
        <v>0</v>
      </c>
      <c r="J73" s="81">
        <v>395</v>
      </c>
    </row>
    <row r="74" spans="2:10" ht="15">
      <c r="B74" s="81" t="s">
        <v>287</v>
      </c>
      <c r="E74" s="81">
        <v>17575.03</v>
      </c>
      <c r="F74" s="81">
        <v>19961.150000000001</v>
      </c>
      <c r="G74" s="81">
        <v>13037.710000000001</v>
      </c>
      <c r="H74" s="81">
        <v>11421.57</v>
      </c>
      <c r="I74" s="81">
        <v>13791.52</v>
      </c>
      <c r="J74" s="81">
        <v>20989.27</v>
      </c>
    </row>
    <row r="77" spans="2:10" ht="15">
      <c r="B77" s="44"/>
      <c r="E77" s="43"/>
      <c r="F77" s="43"/>
      <c r="G77" s="43"/>
      <c r="H77" s="43"/>
      <c r="I77" s="43"/>
      <c r="J77" s="43"/>
    </row>
    <row r="78" spans="2:10" ht="15">
      <c r="B78" s="44"/>
      <c r="E78" s="43"/>
      <c r="F78" s="43"/>
      <c r="G78" s="43"/>
      <c r="H78" s="43"/>
      <c r="I78" s="43"/>
      <c r="J78" s="43"/>
    </row>
    <row r="79" spans="2:10" ht="15">
      <c r="B79" s="44"/>
      <c r="E79" s="43"/>
      <c r="F79" s="43"/>
      <c r="G79" s="43"/>
      <c r="H79" s="43"/>
      <c r="I79" s="43"/>
      <c r="J79" s="43"/>
    </row>
  </sheetData>
  <sortState ref="B9:X538">
    <sortCondition ref="C9:C538"/>
  </sortState>
  <pageMargins left="0.36" right="0.26" top="0.87" bottom="0.75" header="0.3" footer="0.3"/>
  <pageSetup scale="73" fitToHeight="0" orientation="landscape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1"/>
  <sheetViews>
    <sheetView workbookViewId="0"/>
  </sheetViews>
  <sheetFormatPr defaultRowHeight="12.75"/>
  <sheetData>
    <row r="1" spans="1:266">
      <c r="A1" s="2"/>
      <c r="B1" s="2"/>
      <c r="C1" s="2"/>
      <c r="D1" s="2"/>
      <c r="E1" s="2"/>
      <c r="F1" s="2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5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5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5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5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5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5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5"/>
      <c r="DG1" s="17"/>
      <c r="DH1" s="17"/>
      <c r="DI1" s="16"/>
      <c r="DJ1" s="16"/>
      <c r="DK1" s="17"/>
      <c r="DL1" s="17"/>
      <c r="DM1" s="17"/>
      <c r="DN1" s="16"/>
      <c r="DO1" s="16"/>
      <c r="DP1" s="16"/>
      <c r="DQ1" s="16"/>
      <c r="DR1" s="16"/>
      <c r="DS1" s="15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5"/>
      <c r="EG1" s="16"/>
      <c r="EH1" s="17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5"/>
      <c r="ET1" s="17"/>
      <c r="EU1" s="17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5"/>
      <c r="FG1" s="17"/>
      <c r="FH1" s="17"/>
      <c r="FI1" s="16"/>
      <c r="FJ1" s="17"/>
      <c r="FK1" s="17"/>
      <c r="FL1" s="17"/>
      <c r="FM1" s="17"/>
      <c r="FN1" s="16"/>
      <c r="FO1" s="16"/>
      <c r="FP1" s="16"/>
      <c r="FQ1" s="16"/>
      <c r="FR1" s="16"/>
      <c r="FS1" s="15"/>
      <c r="FT1" s="17"/>
      <c r="FU1" s="17"/>
      <c r="FV1" s="16"/>
      <c r="FW1" s="17"/>
      <c r="FX1" s="17"/>
      <c r="FY1" s="17"/>
      <c r="FZ1" s="17"/>
      <c r="GA1" s="16"/>
      <c r="GB1" s="16"/>
      <c r="GC1" s="16"/>
      <c r="GD1" s="16"/>
      <c r="GE1" s="16"/>
      <c r="GF1" s="15"/>
      <c r="GG1" s="17"/>
      <c r="GH1" s="17"/>
      <c r="GI1" s="16"/>
      <c r="GJ1" s="17"/>
      <c r="GK1" s="17"/>
      <c r="GL1" s="17"/>
      <c r="GM1" s="17"/>
      <c r="GN1" s="16"/>
      <c r="GO1" s="16"/>
      <c r="GP1" s="16"/>
      <c r="GQ1" s="16"/>
      <c r="GR1" s="16"/>
      <c r="GS1" s="15"/>
      <c r="GT1" s="17"/>
      <c r="GU1" s="17"/>
      <c r="GV1" s="16"/>
      <c r="GW1" s="17"/>
      <c r="GX1" s="17"/>
      <c r="GY1" s="17"/>
      <c r="GZ1" s="17"/>
      <c r="HA1" s="16"/>
      <c r="HB1" s="16"/>
      <c r="HC1" s="16"/>
      <c r="HD1" s="16"/>
      <c r="HE1" s="16"/>
      <c r="HF1" s="15"/>
      <c r="HG1" s="17"/>
      <c r="HH1" s="17"/>
      <c r="HI1" s="16"/>
      <c r="HJ1" s="17"/>
      <c r="HK1" s="17"/>
      <c r="HL1" s="17"/>
      <c r="HM1" s="17"/>
      <c r="HN1" s="16"/>
      <c r="HO1" s="16"/>
      <c r="HP1" s="16"/>
      <c r="HQ1" s="16"/>
      <c r="HR1" s="16"/>
      <c r="HS1" s="15"/>
      <c r="HT1" s="17"/>
      <c r="HU1" s="17"/>
      <c r="HV1" s="16"/>
      <c r="HW1" s="17"/>
      <c r="HX1" s="17"/>
      <c r="HY1" s="17"/>
      <c r="HZ1" s="17"/>
      <c r="IA1" s="16"/>
      <c r="IB1" s="16"/>
      <c r="IC1" s="16"/>
      <c r="ID1" s="16"/>
      <c r="IE1" s="16"/>
      <c r="IF1" s="15"/>
      <c r="IG1" s="17"/>
      <c r="IH1" s="17"/>
      <c r="II1" s="16"/>
      <c r="IJ1" s="17"/>
      <c r="IK1" s="17"/>
      <c r="IL1" s="17"/>
      <c r="IM1" s="17"/>
      <c r="IN1" s="16"/>
      <c r="IO1" s="16"/>
      <c r="IP1" s="16"/>
      <c r="IQ1" s="16"/>
      <c r="IR1" s="16"/>
      <c r="IS1" s="15"/>
      <c r="IT1" s="17"/>
      <c r="IU1" s="17"/>
      <c r="IV1" s="16"/>
      <c r="IW1" s="17"/>
      <c r="IX1" s="17"/>
      <c r="IY1" s="17"/>
      <c r="IZ1" s="17"/>
      <c r="JA1" s="16"/>
      <c r="JB1" s="16"/>
      <c r="JC1" s="16"/>
      <c r="JD1" s="16"/>
      <c r="JE1" s="16"/>
      <c r="JF1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view="pageBreakPreview" zoomScale="90" zoomScaleNormal="88" zoomScaleSheetLayoutView="90" workbookViewId="0">
      <selection activeCell="J20" sqref="J20"/>
    </sheetView>
  </sheetViews>
  <sheetFormatPr defaultRowHeight="12.75"/>
  <cols>
    <col min="1" max="1" width="4" customWidth="1"/>
    <col min="2" max="2" width="74.5703125" customWidth="1"/>
    <col min="3" max="3" width="11.7109375" customWidth="1"/>
    <col min="4" max="4" width="8.42578125" customWidth="1"/>
    <col min="5" max="5" width="13.5703125" customWidth="1"/>
    <col min="6" max="6" width="12" customWidth="1"/>
    <col min="7" max="7" width="12.42578125" customWidth="1"/>
    <col min="8" max="10" width="12.85546875" bestFit="1" customWidth="1"/>
  </cols>
  <sheetData>
    <row r="1" spans="2:10" ht="12" customHeight="1">
      <c r="B1" s="2" t="s">
        <v>0</v>
      </c>
      <c r="C1" s="2"/>
    </row>
    <row r="2" spans="2:10" ht="13.5" customHeight="1">
      <c r="B2" s="2" t="s">
        <v>1</v>
      </c>
      <c r="C2" s="2"/>
      <c r="E2" s="4"/>
    </row>
    <row r="3" spans="2:10" s="5" customFormat="1" ht="12.75" customHeight="1">
      <c r="B3" s="2" t="s">
        <v>2</v>
      </c>
      <c r="C3" s="2"/>
    </row>
    <row r="4" spans="2:10" s="5" customFormat="1" ht="12.75" customHeight="1">
      <c r="B4" s="6" t="s">
        <v>3</v>
      </c>
      <c r="C4" s="6"/>
    </row>
    <row r="5" spans="2:10" s="7" customFormat="1" ht="12" customHeight="1">
      <c r="B5" s="83" t="s">
        <v>312</v>
      </c>
      <c r="C5" s="6"/>
      <c r="H5" s="8"/>
    </row>
    <row r="6" spans="2:10" ht="12" customHeight="1">
      <c r="B6" s="9"/>
      <c r="C6" s="9"/>
      <c r="D6" s="7"/>
    </row>
    <row r="7" spans="2:10" s="10" customFormat="1" ht="15">
      <c r="B7"/>
      <c r="C7"/>
      <c r="D7"/>
      <c r="E7" s="44" t="s">
        <v>286</v>
      </c>
      <c r="F7" s="44" t="s">
        <v>286</v>
      </c>
      <c r="G7" s="44" t="s">
        <v>286</v>
      </c>
      <c r="H7" s="44" t="s">
        <v>286</v>
      </c>
      <c r="I7" s="44" t="s">
        <v>286</v>
      </c>
      <c r="J7" s="44" t="s">
        <v>286</v>
      </c>
    </row>
    <row r="8" spans="2:10" ht="12.75" customHeight="1">
      <c r="B8" s="11"/>
      <c r="C8" s="20" t="s">
        <v>34</v>
      </c>
      <c r="D8" s="20" t="s">
        <v>35</v>
      </c>
      <c r="E8" s="43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43" t="s">
        <v>16</v>
      </c>
    </row>
    <row r="9" spans="2:10" ht="15">
      <c r="B9" s="15" t="s">
        <v>29</v>
      </c>
      <c r="C9" s="42" t="str">
        <f t="shared" ref="C9:C21" si="0">RIGHT(B9,5)</f>
        <v>04002</v>
      </c>
      <c r="D9" s="15" t="s">
        <v>45</v>
      </c>
      <c r="E9" s="84">
        <v>54644.75</v>
      </c>
      <c r="F9" s="84">
        <v>5306.73</v>
      </c>
      <c r="G9" s="84">
        <v>13129.88</v>
      </c>
      <c r="H9" s="84">
        <v>46379.99</v>
      </c>
      <c r="I9" s="84">
        <v>19977.71</v>
      </c>
      <c r="J9" s="84">
        <v>237.26</v>
      </c>
    </row>
    <row r="10" spans="2:10" ht="15">
      <c r="B10" s="15" t="s">
        <v>44</v>
      </c>
      <c r="C10" s="42" t="str">
        <f t="shared" si="0"/>
        <v>04002</v>
      </c>
      <c r="D10" s="15" t="s">
        <v>47</v>
      </c>
      <c r="E10" s="45"/>
      <c r="F10" s="45"/>
      <c r="G10" s="45"/>
      <c r="H10" s="45"/>
      <c r="I10" s="45"/>
      <c r="J10" s="45"/>
    </row>
    <row r="11" spans="2:10" ht="15">
      <c r="B11" s="15"/>
      <c r="C11" s="42" t="str">
        <f t="shared" si="0"/>
        <v/>
      </c>
      <c r="D11" s="15"/>
      <c r="E11" s="45"/>
      <c r="F11" s="45"/>
      <c r="G11" s="45"/>
      <c r="H11" s="45"/>
      <c r="I11" s="45"/>
      <c r="J11" s="45"/>
    </row>
    <row r="12" spans="2:10" ht="15">
      <c r="B12" s="15" t="s">
        <v>31</v>
      </c>
      <c r="C12" s="42" t="str">
        <f t="shared" si="0"/>
        <v>04021</v>
      </c>
      <c r="D12" s="15" t="s">
        <v>41</v>
      </c>
      <c r="E12" s="84">
        <v>0</v>
      </c>
      <c r="F12" s="84">
        <v>0</v>
      </c>
      <c r="G12" s="84">
        <v>0</v>
      </c>
      <c r="H12" s="84">
        <v>0</v>
      </c>
      <c r="I12" s="84">
        <v>411.8</v>
      </c>
      <c r="J12" s="84">
        <v>126.84</v>
      </c>
    </row>
    <row r="13" spans="2:10" ht="15">
      <c r="B13" s="15" t="s">
        <v>23</v>
      </c>
      <c r="C13" s="42" t="str">
        <f t="shared" si="0"/>
        <v>04040</v>
      </c>
      <c r="D13" s="15" t="s">
        <v>45</v>
      </c>
      <c r="E13" s="84">
        <v>3072.38</v>
      </c>
      <c r="F13" s="84">
        <v>0</v>
      </c>
      <c r="G13" s="84">
        <v>0</v>
      </c>
      <c r="H13" s="84">
        <v>0</v>
      </c>
      <c r="I13" s="84">
        <v>252.54</v>
      </c>
      <c r="J13" s="84">
        <v>100</v>
      </c>
    </row>
    <row r="14" spans="2:10" ht="15">
      <c r="B14" s="15" t="s">
        <v>27</v>
      </c>
      <c r="C14" s="42" t="str">
        <f t="shared" si="0"/>
        <v>04044</v>
      </c>
      <c r="D14" s="15" t="s">
        <v>41</v>
      </c>
      <c r="E14" s="45"/>
      <c r="F14" s="45"/>
      <c r="G14" s="45"/>
      <c r="H14" s="45"/>
      <c r="I14" s="45"/>
      <c r="J14" s="45"/>
    </row>
    <row r="15" spans="2:10" ht="15">
      <c r="B15" s="15" t="s">
        <v>25</v>
      </c>
      <c r="C15" s="42" t="str">
        <f t="shared" si="0"/>
        <v>04046</v>
      </c>
      <c r="D15" s="32" t="s">
        <v>50</v>
      </c>
      <c r="E15" s="45"/>
      <c r="F15" s="45"/>
      <c r="G15" s="45"/>
      <c r="H15" s="45"/>
      <c r="I15" s="45"/>
      <c r="J15" s="45"/>
    </row>
    <row r="16" spans="2:10" ht="15">
      <c r="B16" s="15" t="s">
        <v>26</v>
      </c>
      <c r="C16" s="42" t="str">
        <f t="shared" si="0"/>
        <v>04046</v>
      </c>
      <c r="D16" s="32" t="s">
        <v>40</v>
      </c>
      <c r="E16" s="45"/>
      <c r="F16" s="45"/>
      <c r="G16" s="45"/>
      <c r="H16" s="45"/>
      <c r="I16" s="45"/>
      <c r="J16" s="45"/>
    </row>
    <row r="17" spans="2:11" ht="15">
      <c r="B17" s="15" t="s">
        <v>32</v>
      </c>
      <c r="C17" s="42" t="str">
        <f t="shared" si="0"/>
        <v>04046</v>
      </c>
      <c r="D17" s="32" t="s">
        <v>41</v>
      </c>
      <c r="E17" s="45"/>
      <c r="F17" s="45"/>
      <c r="G17" s="45"/>
      <c r="H17" s="45"/>
      <c r="I17" s="45"/>
      <c r="J17" s="45"/>
      <c r="K17" s="31"/>
    </row>
    <row r="18" spans="2:11" ht="15">
      <c r="B18" s="15" t="s">
        <v>124</v>
      </c>
      <c r="C18" s="42" t="str">
        <f t="shared" si="0"/>
        <v>04044</v>
      </c>
      <c r="D18" s="32" t="s">
        <v>50</v>
      </c>
      <c r="E18" s="45"/>
      <c r="F18" s="45"/>
      <c r="G18" s="45"/>
      <c r="H18" s="45"/>
      <c r="I18" s="45"/>
      <c r="J18" s="45"/>
    </row>
    <row r="19" spans="2:11" ht="15">
      <c r="B19" s="15" t="s">
        <v>126</v>
      </c>
      <c r="C19" s="42" t="str">
        <f t="shared" si="0"/>
        <v>04046</v>
      </c>
      <c r="D19" s="32" t="s">
        <v>51</v>
      </c>
      <c r="E19" s="45"/>
      <c r="F19" s="45"/>
      <c r="G19" s="45"/>
      <c r="H19" s="45"/>
      <c r="I19" s="45"/>
      <c r="J19" s="45"/>
    </row>
    <row r="20" spans="2:11" ht="15">
      <c r="B20" s="15" t="s">
        <v>30</v>
      </c>
      <c r="C20" s="42" t="str">
        <f t="shared" si="0"/>
        <v>04046</v>
      </c>
      <c r="D20" s="32" t="s">
        <v>53</v>
      </c>
      <c r="E20" s="84">
        <v>79.75</v>
      </c>
      <c r="F20" s="84">
        <v>0</v>
      </c>
      <c r="G20" s="84">
        <v>61.18</v>
      </c>
      <c r="H20" s="84">
        <v>0</v>
      </c>
      <c r="I20" s="84">
        <v>394.68</v>
      </c>
      <c r="J20" s="84">
        <v>61.46</v>
      </c>
    </row>
    <row r="21" spans="2:11" ht="15">
      <c r="B21" s="15" t="s">
        <v>25</v>
      </c>
      <c r="C21" s="42" t="str">
        <f t="shared" si="0"/>
        <v>04046</v>
      </c>
      <c r="D21" s="32" t="s">
        <v>50</v>
      </c>
      <c r="E21" s="45"/>
      <c r="F21" s="45"/>
      <c r="G21" s="45"/>
      <c r="H21" s="45"/>
      <c r="I21" s="45"/>
      <c r="J21" s="45"/>
      <c r="K21" s="31" t="s">
        <v>54</v>
      </c>
    </row>
    <row r="22" spans="2:11">
      <c r="B22" s="42"/>
      <c r="C22" s="42"/>
      <c r="D22" s="42"/>
      <c r="E22" s="42"/>
      <c r="F22" s="42"/>
      <c r="G22" s="42"/>
      <c r="H22" s="42"/>
      <c r="I22" s="42"/>
      <c r="J22" s="42"/>
    </row>
    <row r="23" spans="2:11">
      <c r="B23" s="42"/>
      <c r="C23" s="42"/>
      <c r="D23" s="42"/>
      <c r="E23" s="79">
        <f t="shared" ref="E23:J23" si="1">SUM(E9:E21)</f>
        <v>57796.88</v>
      </c>
      <c r="F23" s="79">
        <f t="shared" si="1"/>
        <v>5306.73</v>
      </c>
      <c r="G23" s="79">
        <f t="shared" si="1"/>
        <v>13191.06</v>
      </c>
      <c r="H23" s="79">
        <f t="shared" si="1"/>
        <v>46379.99</v>
      </c>
      <c r="I23" s="79">
        <f t="shared" si="1"/>
        <v>21036.73</v>
      </c>
      <c r="J23" s="79">
        <f t="shared" si="1"/>
        <v>525.56000000000006</v>
      </c>
    </row>
    <row r="24" spans="2:11">
      <c r="B24" s="42"/>
      <c r="C24" s="42"/>
      <c r="D24" s="42"/>
      <c r="E24" s="42"/>
      <c r="F24" s="42"/>
      <c r="G24" s="42"/>
      <c r="H24" s="42"/>
      <c r="I24" s="42"/>
      <c r="J24" s="42"/>
    </row>
    <row r="25" spans="2:11">
      <c r="B25" s="42"/>
      <c r="C25" s="42"/>
      <c r="D25" s="42"/>
      <c r="E25" s="42"/>
      <c r="F25" s="42"/>
      <c r="G25" s="42"/>
      <c r="H25" s="42"/>
      <c r="I25" s="42"/>
      <c r="J25" s="42"/>
    </row>
    <row r="26" spans="2:11">
      <c r="B26" s="42"/>
      <c r="C26" s="42"/>
      <c r="D26" s="42"/>
      <c r="E26" s="42"/>
      <c r="F26" s="42"/>
      <c r="G26" s="42"/>
      <c r="H26" s="42"/>
      <c r="I26" s="42"/>
      <c r="J26" s="42"/>
    </row>
    <row r="27" spans="2:11">
      <c r="B27" s="42"/>
      <c r="C27" s="42"/>
      <c r="D27" s="42"/>
      <c r="E27" s="42"/>
      <c r="F27" s="42"/>
      <c r="G27" s="42"/>
      <c r="H27" s="42"/>
      <c r="I27" s="42"/>
      <c r="J27" s="42"/>
    </row>
    <row r="28" spans="2:11">
      <c r="B28" s="42"/>
      <c r="C28" s="42"/>
      <c r="D28" s="42"/>
      <c r="E28" s="42"/>
      <c r="F28" s="42"/>
      <c r="G28" s="42"/>
      <c r="H28" s="42"/>
      <c r="I28" s="42"/>
      <c r="J28" s="42"/>
    </row>
  </sheetData>
  <sortState ref="B9:X336">
    <sortCondition ref="C9:C336"/>
  </sortState>
  <pageMargins left="0.36" right="0.26" top="0.87" bottom="0.75" header="0.3" footer="0.3"/>
  <pageSetup scale="78" fitToHeight="0" orientation="landscape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showGridLines="0" view="pageBreakPreview" zoomScale="90" zoomScaleNormal="88" zoomScaleSheetLayoutView="90" workbookViewId="0">
      <selection activeCell="J20" sqref="J20"/>
    </sheetView>
  </sheetViews>
  <sheetFormatPr defaultRowHeight="12.75"/>
  <cols>
    <col min="1" max="1" width="4" customWidth="1"/>
    <col min="2" max="2" width="68.85546875" customWidth="1"/>
    <col min="3" max="3" width="10.42578125" customWidth="1"/>
    <col min="4" max="4" width="7.7109375" customWidth="1"/>
    <col min="5" max="5" width="13.5703125" customWidth="1"/>
    <col min="6" max="6" width="12" customWidth="1"/>
    <col min="7" max="7" width="12.42578125" customWidth="1"/>
    <col min="8" max="10" width="12.85546875" bestFit="1" customWidth="1"/>
  </cols>
  <sheetData>
    <row r="1" spans="2:10" ht="12" customHeight="1">
      <c r="B1" s="2" t="s">
        <v>0</v>
      </c>
      <c r="C1" s="2"/>
    </row>
    <row r="2" spans="2:10" ht="13.5" customHeight="1">
      <c r="B2" s="2" t="s">
        <v>1</v>
      </c>
      <c r="C2" s="2"/>
      <c r="E2" s="4"/>
    </row>
    <row r="3" spans="2:10" s="5" customFormat="1" ht="12.75" customHeight="1">
      <c r="B3" s="2" t="s">
        <v>2</v>
      </c>
      <c r="C3" s="2"/>
    </row>
    <row r="4" spans="2:10" s="5" customFormat="1" ht="12.75" customHeight="1">
      <c r="B4" s="6" t="s">
        <v>3</v>
      </c>
      <c r="C4" s="6"/>
    </row>
    <row r="5" spans="2:10" s="7" customFormat="1" ht="12" customHeight="1">
      <c r="B5" s="6" t="s">
        <v>6</v>
      </c>
      <c r="C5" s="6"/>
      <c r="H5" s="8"/>
    </row>
    <row r="6" spans="2:10" ht="12" customHeight="1">
      <c r="B6" s="9"/>
      <c r="C6" s="9"/>
      <c r="D6" s="7"/>
    </row>
    <row r="7" spans="2:10" s="10" customFormat="1" ht="15">
      <c r="B7"/>
      <c r="C7"/>
      <c r="D7"/>
      <c r="E7" s="44" t="s">
        <v>286</v>
      </c>
      <c r="F7" s="44" t="s">
        <v>286</v>
      </c>
      <c r="G7" s="44" t="s">
        <v>286</v>
      </c>
      <c r="H7" s="44" t="s">
        <v>286</v>
      </c>
      <c r="I7" s="44" t="s">
        <v>286</v>
      </c>
      <c r="J7" s="44" t="s">
        <v>286</v>
      </c>
    </row>
    <row r="8" spans="2:10" ht="12.75" customHeight="1">
      <c r="B8" s="11"/>
      <c r="C8" s="20" t="s">
        <v>34</v>
      </c>
      <c r="D8" s="20" t="s">
        <v>35</v>
      </c>
      <c r="E8" s="43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43" t="s">
        <v>16</v>
      </c>
    </row>
    <row r="9" spans="2:10" ht="15">
      <c r="B9" s="77" t="s">
        <v>314</v>
      </c>
      <c r="C9" s="42" t="str">
        <f t="shared" ref="C9:C16" si="0">RIGHT(B9,5)</f>
        <v>04018</v>
      </c>
      <c r="D9" s="15" t="s">
        <v>51</v>
      </c>
      <c r="E9" s="85">
        <v>0</v>
      </c>
      <c r="F9" s="85">
        <v>0</v>
      </c>
      <c r="G9" s="85">
        <v>0</v>
      </c>
      <c r="H9" s="85">
        <v>36.24</v>
      </c>
      <c r="I9" s="85">
        <v>0</v>
      </c>
      <c r="J9" s="85">
        <v>0</v>
      </c>
    </row>
    <row r="10" spans="2:10" ht="15">
      <c r="B10" s="77" t="s">
        <v>302</v>
      </c>
      <c r="C10" s="42" t="str">
        <f t="shared" si="0"/>
        <v>04021</v>
      </c>
      <c r="D10" s="15" t="s">
        <v>51</v>
      </c>
      <c r="E10" s="85">
        <v>0</v>
      </c>
      <c r="F10" s="85">
        <v>0</v>
      </c>
      <c r="G10" s="85">
        <v>300.52999999999997</v>
      </c>
      <c r="H10" s="85">
        <v>0</v>
      </c>
      <c r="I10" s="85">
        <v>0</v>
      </c>
      <c r="J10" s="85">
        <v>0</v>
      </c>
    </row>
    <row r="11" spans="2:10" ht="15">
      <c r="B11" s="77" t="s">
        <v>315</v>
      </c>
      <c r="C11" s="42" t="str">
        <f t="shared" si="0"/>
        <v>04021</v>
      </c>
      <c r="D11" s="15" t="s">
        <v>51</v>
      </c>
      <c r="E11" s="85">
        <v>0</v>
      </c>
      <c r="F11" s="85">
        <v>1000</v>
      </c>
      <c r="G11" s="85">
        <v>0</v>
      </c>
      <c r="H11" s="85">
        <v>0</v>
      </c>
      <c r="I11" s="85">
        <v>0</v>
      </c>
      <c r="J11" s="85">
        <v>379.24</v>
      </c>
    </row>
    <row r="12" spans="2:10" ht="15">
      <c r="B12" s="77" t="s">
        <v>316</v>
      </c>
      <c r="C12" s="42" t="str">
        <f t="shared" si="0"/>
        <v>04040</v>
      </c>
      <c r="D12" s="15" t="s">
        <v>40</v>
      </c>
      <c r="E12" s="85">
        <v>3192.05</v>
      </c>
      <c r="F12" s="85">
        <v>3001.72</v>
      </c>
      <c r="G12" s="85">
        <v>3096.57</v>
      </c>
      <c r="H12" s="85">
        <v>0</v>
      </c>
      <c r="I12" s="85">
        <v>1560.77</v>
      </c>
      <c r="J12" s="85">
        <v>595.38</v>
      </c>
    </row>
    <row r="13" spans="2:10" ht="15">
      <c r="B13" s="77" t="s">
        <v>306</v>
      </c>
      <c r="C13" s="42" t="str">
        <f t="shared" si="0"/>
        <v>04044</v>
      </c>
      <c r="D13" s="15" t="s">
        <v>313</v>
      </c>
      <c r="E13" s="46">
        <v>8288.11</v>
      </c>
      <c r="F13" s="46">
        <v>0</v>
      </c>
      <c r="G13" s="46">
        <v>46.13</v>
      </c>
      <c r="H13" s="46">
        <v>0</v>
      </c>
      <c r="I13" s="46">
        <v>0</v>
      </c>
      <c r="J13" s="46">
        <v>0</v>
      </c>
    </row>
    <row r="14" spans="2:10" ht="15">
      <c r="B14" s="77" t="s">
        <v>317</v>
      </c>
      <c r="C14" s="42" t="str">
        <f t="shared" si="0"/>
        <v>04044</v>
      </c>
      <c r="D14" s="15" t="s">
        <v>51</v>
      </c>
      <c r="E14" s="85">
        <v>960</v>
      </c>
      <c r="F14" s="85">
        <v>11363.47</v>
      </c>
      <c r="G14" s="85">
        <v>11363.47</v>
      </c>
      <c r="H14" s="85">
        <v>11434.91</v>
      </c>
      <c r="I14" s="85">
        <v>3075.36</v>
      </c>
      <c r="J14" s="85">
        <v>17348.93</v>
      </c>
    </row>
    <row r="15" spans="2:10" ht="15">
      <c r="B15" s="77" t="s">
        <v>309</v>
      </c>
      <c r="C15" s="42" t="str">
        <f t="shared" si="0"/>
        <v>04046</v>
      </c>
      <c r="D15" s="15" t="s">
        <v>40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19.329999999999998</v>
      </c>
    </row>
    <row r="16" spans="2:10" ht="15">
      <c r="B16" s="77" t="s">
        <v>310</v>
      </c>
      <c r="C16" s="42" t="str">
        <f t="shared" si="0"/>
        <v>04046</v>
      </c>
      <c r="D16" s="15">
        <v>9210</v>
      </c>
      <c r="E16" s="86">
        <v>14219.89</v>
      </c>
      <c r="F16" s="86">
        <v>6713.07</v>
      </c>
      <c r="G16" s="86">
        <v>2907.57</v>
      </c>
      <c r="H16" s="86">
        <v>2948.65</v>
      </c>
      <c r="I16" s="86">
        <v>611.80999999999995</v>
      </c>
      <c r="J16" s="86">
        <v>623.64</v>
      </c>
    </row>
    <row r="17" spans="2:10" ht="15">
      <c r="B17" s="6"/>
      <c r="C17" s="15"/>
      <c r="D17" s="15"/>
      <c r="E17" s="86"/>
      <c r="F17" s="86"/>
      <c r="G17" s="86"/>
      <c r="H17" s="86"/>
      <c r="I17" s="86"/>
      <c r="J17" s="86"/>
    </row>
    <row r="18" spans="2:10">
      <c r="B18" s="6"/>
      <c r="C18" s="15"/>
      <c r="D18" s="15"/>
      <c r="E18" s="17"/>
      <c r="F18" s="17"/>
      <c r="G18" s="16"/>
      <c r="H18" s="16"/>
      <c r="I18" s="17"/>
      <c r="J18" s="38"/>
    </row>
    <row r="19" spans="2:10">
      <c r="B19" s="6"/>
      <c r="C19" s="6"/>
      <c r="D19" s="6"/>
      <c r="F19" s="17"/>
      <c r="G19" s="17"/>
      <c r="H19" s="17"/>
      <c r="I19" s="17"/>
      <c r="J19" s="17"/>
    </row>
    <row r="20" spans="2:10">
      <c r="E20" s="17">
        <f t="shared" ref="E20:J20" si="1">SUM(E9:E18)</f>
        <v>26660.05</v>
      </c>
      <c r="F20" s="17">
        <f t="shared" si="1"/>
        <v>22078.26</v>
      </c>
      <c r="G20" s="17">
        <f t="shared" si="1"/>
        <v>17714.27</v>
      </c>
      <c r="H20" s="17">
        <f t="shared" si="1"/>
        <v>14419.8</v>
      </c>
      <c r="I20" s="17">
        <f t="shared" si="1"/>
        <v>5247.9400000000005</v>
      </c>
      <c r="J20" s="17">
        <f t="shared" si="1"/>
        <v>18966.52</v>
      </c>
    </row>
  </sheetData>
  <sortState ref="B9:X469">
    <sortCondition ref="C9:C469"/>
  </sortState>
  <pageMargins left="0.36" right="0.26" top="0.87" bottom="0.75" header="0.3" footer="0.3"/>
  <pageSetup scale="82" fitToHeight="0" orientation="landscape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view="pageBreakPreview" zoomScale="90" zoomScaleNormal="88" zoomScaleSheetLayoutView="90" workbookViewId="0">
      <selection activeCell="J20" sqref="J20"/>
    </sheetView>
  </sheetViews>
  <sheetFormatPr defaultRowHeight="12.75"/>
  <cols>
    <col min="1" max="1" width="4" customWidth="1"/>
    <col min="2" max="2" width="69.28515625" customWidth="1"/>
    <col min="3" max="3" width="11.28515625" customWidth="1"/>
    <col min="4" max="4" width="12.85546875" bestFit="1" customWidth="1"/>
    <col min="5" max="5" width="13.5703125" customWidth="1"/>
    <col min="6" max="6" width="12" customWidth="1"/>
    <col min="7" max="7" width="12.42578125" customWidth="1"/>
    <col min="8" max="10" width="11.85546875" customWidth="1"/>
  </cols>
  <sheetData>
    <row r="1" spans="2:10" ht="12" customHeight="1">
      <c r="B1" s="2" t="s">
        <v>0</v>
      </c>
      <c r="C1" s="2"/>
    </row>
    <row r="2" spans="2:10" ht="13.5" customHeight="1">
      <c r="B2" s="2" t="s">
        <v>1</v>
      </c>
      <c r="C2" s="2"/>
      <c r="E2" s="4"/>
    </row>
    <row r="3" spans="2:10" s="5" customFormat="1" ht="12.75" customHeight="1">
      <c r="B3" s="2" t="s">
        <v>2</v>
      </c>
      <c r="C3" s="2"/>
    </row>
    <row r="4" spans="2:10" s="5" customFormat="1" ht="12.75" customHeight="1">
      <c r="B4" s="6" t="s">
        <v>3</v>
      </c>
      <c r="C4" s="6"/>
    </row>
    <row r="5" spans="2:10" s="7" customFormat="1" ht="12" customHeight="1">
      <c r="B5" s="6" t="s">
        <v>7</v>
      </c>
      <c r="C5" s="6"/>
      <c r="H5" s="8"/>
    </row>
    <row r="6" spans="2:10" ht="12" customHeight="1">
      <c r="B6" s="9"/>
      <c r="C6" s="9"/>
      <c r="D6" s="7"/>
    </row>
    <row r="7" spans="2:10" s="10" customFormat="1" ht="15">
      <c r="B7"/>
      <c r="C7"/>
      <c r="D7"/>
      <c r="E7" s="44" t="s">
        <v>286</v>
      </c>
      <c r="F7" s="44" t="s">
        <v>286</v>
      </c>
      <c r="G7" s="44" t="s">
        <v>286</v>
      </c>
      <c r="H7" s="44" t="s">
        <v>286</v>
      </c>
      <c r="I7" s="44" t="s">
        <v>286</v>
      </c>
      <c r="J7" s="44" t="s">
        <v>286</v>
      </c>
    </row>
    <row r="8" spans="2:10" ht="12.75" customHeight="1">
      <c r="B8" s="11"/>
      <c r="C8" s="20" t="s">
        <v>34</v>
      </c>
      <c r="D8" s="20"/>
      <c r="E8" s="43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43" t="s">
        <v>16</v>
      </c>
    </row>
    <row r="9" spans="2:10" ht="15">
      <c r="B9" s="15" t="s">
        <v>117</v>
      </c>
      <c r="C9" s="15" t="s">
        <v>36</v>
      </c>
      <c r="D9" s="15" t="s">
        <v>51</v>
      </c>
      <c r="E9" s="87">
        <v>0</v>
      </c>
      <c r="F9" s="87">
        <v>0</v>
      </c>
      <c r="G9" s="87">
        <v>0</v>
      </c>
      <c r="H9" s="87">
        <v>81.11</v>
      </c>
      <c r="I9" s="87">
        <v>1025.1199999999999</v>
      </c>
      <c r="J9" s="87">
        <v>0</v>
      </c>
    </row>
    <row r="10" spans="2:10" ht="15">
      <c r="B10" s="15" t="s">
        <v>118</v>
      </c>
      <c r="C10" s="15" t="s">
        <v>36</v>
      </c>
      <c r="D10" s="15" t="s">
        <v>129</v>
      </c>
      <c r="E10" s="87">
        <v>0</v>
      </c>
      <c r="F10" s="87">
        <v>0</v>
      </c>
      <c r="G10" s="87">
        <v>0</v>
      </c>
      <c r="H10" s="87">
        <v>405.81</v>
      </c>
      <c r="I10" s="87">
        <v>240.1</v>
      </c>
      <c r="J10" s="87">
        <v>0</v>
      </c>
    </row>
    <row r="11" spans="2:10">
      <c r="B11" s="15"/>
      <c r="C11" s="15"/>
      <c r="D11" s="17"/>
      <c r="E11" s="17"/>
      <c r="F11" s="17"/>
      <c r="G11" s="17"/>
      <c r="H11" s="17"/>
      <c r="I11" s="17"/>
      <c r="J11" s="17"/>
    </row>
    <row r="17" spans="2:2">
      <c r="B17" s="6"/>
    </row>
  </sheetData>
  <sortState ref="B9:X155">
    <sortCondition ref="C9:C155"/>
  </sortState>
  <pageMargins left="0.36" right="0.26" top="0.87" bottom="0.75" header="0.3" footer="0.3"/>
  <pageSetup scale="81" fitToHeight="0" orientation="landscape" r:id="rId1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F1"/>
  <sheetViews>
    <sheetView workbookViewId="0"/>
  </sheetViews>
  <sheetFormatPr defaultRowHeight="12.75"/>
  <sheetData>
    <row r="1" spans="1:578">
      <c r="A1" s="2"/>
      <c r="B1" s="2"/>
      <c r="C1" s="2"/>
      <c r="D1" s="2"/>
      <c r="E1" s="2"/>
      <c r="F1" s="2"/>
      <c r="G1" s="35"/>
      <c r="H1" s="2"/>
      <c r="I1" s="36"/>
      <c r="J1" s="36"/>
      <c r="K1" s="36"/>
      <c r="L1" s="36"/>
      <c r="M1" s="34"/>
      <c r="N1" s="34"/>
      <c r="O1" s="34"/>
      <c r="P1" s="36"/>
      <c r="Q1" s="36"/>
      <c r="R1" s="36"/>
      <c r="S1" s="36"/>
      <c r="T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"/>
  <sheetViews>
    <sheetView workbookViewId="0"/>
  </sheetViews>
  <sheetFormatPr defaultRowHeight="12.75"/>
  <sheetData>
    <row r="1" spans="1:179">
      <c r="A1" s="2"/>
      <c r="B1" s="2"/>
      <c r="C1" s="2"/>
      <c r="D1" s="6"/>
      <c r="E1" s="6"/>
      <c r="F1" s="2"/>
      <c r="G1" s="35"/>
      <c r="H1" s="2"/>
      <c r="I1" s="36"/>
      <c r="J1" s="36"/>
      <c r="K1" s="36"/>
      <c r="L1" s="36"/>
      <c r="M1" s="34"/>
      <c r="N1" s="34"/>
      <c r="O1" s="34"/>
      <c r="P1" s="36"/>
      <c r="Q1" s="36"/>
      <c r="R1" s="36"/>
      <c r="S1" s="36"/>
      <c r="T1" s="3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S70"/>
  <sheetViews>
    <sheetView view="pageBreakPreview" topLeftCell="A22" zoomScale="80" zoomScaleNormal="80" zoomScaleSheetLayoutView="80" workbookViewId="0">
      <selection activeCell="J20" sqref="J20"/>
    </sheetView>
  </sheetViews>
  <sheetFormatPr defaultRowHeight="12.75"/>
  <cols>
    <col min="1" max="1" width="8.85546875" bestFit="1" customWidth="1"/>
    <col min="2" max="2" width="29.5703125" bestFit="1" customWidth="1"/>
    <col min="3" max="3" width="9.28515625" bestFit="1" customWidth="1"/>
    <col min="4" max="4" width="23.85546875" bestFit="1" customWidth="1"/>
    <col min="5" max="5" width="13.5703125" bestFit="1" customWidth="1"/>
    <col min="6" max="6" width="59.42578125" bestFit="1" customWidth="1"/>
    <col min="7" max="12" width="9.28515625" bestFit="1" customWidth="1"/>
    <col min="13" max="18" width="12.140625" bestFit="1" customWidth="1"/>
    <col min="19" max="19" width="15.5703125" customWidth="1"/>
  </cols>
  <sheetData>
    <row r="2" spans="1:18">
      <c r="M2" t="s">
        <v>233</v>
      </c>
    </row>
    <row r="3" spans="1:18">
      <c r="M3" s="55" t="s">
        <v>232</v>
      </c>
      <c r="N3" s="55" t="s">
        <v>232</v>
      </c>
      <c r="O3" s="55" t="s">
        <v>232</v>
      </c>
      <c r="P3" s="54" t="s">
        <v>325</v>
      </c>
      <c r="Q3" s="54" t="s">
        <v>325</v>
      </c>
      <c r="R3" s="54" t="s">
        <v>325</v>
      </c>
    </row>
    <row r="4" spans="1:18" ht="13.5" thickBot="1">
      <c r="A4" s="47" t="s">
        <v>132</v>
      </c>
      <c r="B4" s="47" t="s">
        <v>133</v>
      </c>
      <c r="C4" s="47" t="s">
        <v>134</v>
      </c>
      <c r="D4" s="47" t="s">
        <v>135</v>
      </c>
      <c r="E4" s="47" t="s">
        <v>136</v>
      </c>
      <c r="F4" s="47" t="s">
        <v>137</v>
      </c>
      <c r="G4" s="95" t="s">
        <v>319</v>
      </c>
      <c r="H4" s="95" t="s">
        <v>320</v>
      </c>
      <c r="I4" s="95" t="s">
        <v>321</v>
      </c>
      <c r="J4" s="95" t="s">
        <v>322</v>
      </c>
      <c r="K4" s="95" t="s">
        <v>323</v>
      </c>
      <c r="L4" s="95" t="s">
        <v>324</v>
      </c>
      <c r="M4" s="52" t="s">
        <v>331</v>
      </c>
      <c r="N4" s="53" t="s">
        <v>332</v>
      </c>
      <c r="O4" s="52" t="s">
        <v>333</v>
      </c>
      <c r="P4" s="52" t="s">
        <v>334</v>
      </c>
      <c r="Q4" s="52" t="s">
        <v>335</v>
      </c>
      <c r="R4" s="52" t="s">
        <v>336</v>
      </c>
    </row>
    <row r="5" spans="1:18">
      <c r="A5" s="21" t="s">
        <v>139</v>
      </c>
      <c r="B5" s="89" t="s">
        <v>140</v>
      </c>
      <c r="C5" s="97" t="s">
        <v>200</v>
      </c>
      <c r="D5" t="s">
        <v>201</v>
      </c>
      <c r="E5" s="97" t="s">
        <v>143</v>
      </c>
      <c r="F5" t="s">
        <v>144</v>
      </c>
      <c r="G5" s="98">
        <v>271.32</v>
      </c>
      <c r="H5" s="98">
        <v>2417.2600000000002</v>
      </c>
      <c r="I5" s="98">
        <v>280.36</v>
      </c>
      <c r="J5" s="98">
        <v>187.52</v>
      </c>
      <c r="K5" s="98">
        <v>192.71</v>
      </c>
      <c r="L5" s="98">
        <v>400.58</v>
      </c>
      <c r="M5" s="109"/>
      <c r="N5" s="109"/>
      <c r="O5" s="109"/>
      <c r="P5" s="108">
        <f>'FY19 4264'!C37</f>
        <v>342</v>
      </c>
      <c r="Q5" s="108">
        <f>'FY19 4264'!D37</f>
        <v>342</v>
      </c>
      <c r="R5" s="108">
        <f>'FY19 4264'!E37</f>
        <v>342</v>
      </c>
    </row>
    <row r="6" spans="1:18">
      <c r="A6" s="21" t="s">
        <v>139</v>
      </c>
      <c r="B6" s="89" t="s">
        <v>140</v>
      </c>
      <c r="C6" s="97" t="s">
        <v>200</v>
      </c>
      <c r="D6" t="s">
        <v>201</v>
      </c>
      <c r="E6" s="97" t="s">
        <v>141</v>
      </c>
      <c r="F6" t="s">
        <v>142</v>
      </c>
      <c r="G6" s="98">
        <v>106.86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109"/>
      <c r="N6" s="109"/>
      <c r="O6" s="109"/>
      <c r="P6" s="108"/>
      <c r="Q6" s="108"/>
      <c r="R6" s="108"/>
    </row>
    <row r="7" spans="1:18">
      <c r="A7" s="21" t="s">
        <v>139</v>
      </c>
      <c r="B7" s="89" t="s">
        <v>140</v>
      </c>
      <c r="C7" s="97" t="s">
        <v>200</v>
      </c>
      <c r="D7" t="s">
        <v>201</v>
      </c>
      <c r="E7" s="97" t="s">
        <v>166</v>
      </c>
      <c r="F7" t="s">
        <v>167</v>
      </c>
      <c r="G7" s="98">
        <v>0</v>
      </c>
      <c r="H7" s="98">
        <v>0</v>
      </c>
      <c r="I7" s="98">
        <v>0</v>
      </c>
      <c r="J7" s="98">
        <v>0</v>
      </c>
      <c r="K7" s="98">
        <v>625</v>
      </c>
      <c r="L7" s="98">
        <v>0</v>
      </c>
      <c r="M7" s="109"/>
      <c r="N7" s="109"/>
      <c r="O7" s="109"/>
      <c r="P7" s="108"/>
      <c r="Q7" s="108"/>
      <c r="R7" s="108"/>
    </row>
    <row r="8" spans="1:18">
      <c r="A8" s="21" t="s">
        <v>139</v>
      </c>
      <c r="B8" s="89" t="s">
        <v>140</v>
      </c>
      <c r="C8" s="97" t="s">
        <v>200</v>
      </c>
      <c r="D8" t="s">
        <v>201</v>
      </c>
      <c r="E8" s="97" t="s">
        <v>202</v>
      </c>
      <c r="F8" t="s">
        <v>203</v>
      </c>
      <c r="G8" s="98">
        <v>5000</v>
      </c>
      <c r="H8" s="98">
        <v>5000</v>
      </c>
      <c r="I8" s="98">
        <v>5000</v>
      </c>
      <c r="J8" s="98">
        <v>5000</v>
      </c>
      <c r="K8" s="98">
        <v>5000</v>
      </c>
      <c r="L8" s="98">
        <v>5000</v>
      </c>
      <c r="M8" s="109">
        <f>'4264 Div 9'!K11</f>
        <v>5000</v>
      </c>
      <c r="N8" s="109">
        <f>'4264 Div 9'!L11</f>
        <v>5000</v>
      </c>
      <c r="O8" s="109">
        <f>'4264 Div 9'!M11</f>
        <v>5000</v>
      </c>
      <c r="P8" s="108">
        <f>'FY19 4264'!C36</f>
        <v>3500</v>
      </c>
      <c r="Q8" s="108">
        <f>'FY19 4264'!D36</f>
        <v>3500</v>
      </c>
      <c r="R8" s="108">
        <f>'FY19 4264'!E36</f>
        <v>3500</v>
      </c>
    </row>
    <row r="10" spans="1:18">
      <c r="F10" s="66" t="s">
        <v>236</v>
      </c>
      <c r="G10" s="67">
        <f>SUM(G5:G8)</f>
        <v>5378.18</v>
      </c>
      <c r="H10" s="67">
        <f t="shared" ref="H10:R10" si="0">SUM(H5:H8)</f>
        <v>7417.26</v>
      </c>
      <c r="I10" s="67">
        <f t="shared" si="0"/>
        <v>5280.36</v>
      </c>
      <c r="J10" s="67">
        <f t="shared" si="0"/>
        <v>5187.5200000000004</v>
      </c>
      <c r="K10" s="67">
        <f t="shared" si="0"/>
        <v>5817.71</v>
      </c>
      <c r="L10" s="67">
        <f t="shared" si="0"/>
        <v>5400.58</v>
      </c>
      <c r="M10" s="67">
        <f t="shared" si="0"/>
        <v>5000</v>
      </c>
      <c r="N10" s="67">
        <f t="shared" si="0"/>
        <v>5000</v>
      </c>
      <c r="O10" s="67">
        <f t="shared" si="0"/>
        <v>5000</v>
      </c>
      <c r="P10" s="67">
        <f t="shared" si="0"/>
        <v>3842</v>
      </c>
      <c r="Q10" s="67">
        <f t="shared" si="0"/>
        <v>3842</v>
      </c>
      <c r="R10" s="67">
        <f t="shared" si="0"/>
        <v>3842</v>
      </c>
    </row>
    <row r="11" spans="1:18">
      <c r="F11" s="66" t="s">
        <v>43</v>
      </c>
      <c r="G11" s="67">
        <f>G8</f>
        <v>5000</v>
      </c>
      <c r="H11" s="67">
        <f t="shared" ref="H11:R11" si="1">H8</f>
        <v>5000</v>
      </c>
      <c r="I11" s="67">
        <f t="shared" si="1"/>
        <v>5000</v>
      </c>
      <c r="J11" s="67">
        <f t="shared" si="1"/>
        <v>5000</v>
      </c>
      <c r="K11" s="67">
        <f t="shared" si="1"/>
        <v>5000</v>
      </c>
      <c r="L11" s="67">
        <f t="shared" si="1"/>
        <v>5000</v>
      </c>
      <c r="M11" s="67">
        <f t="shared" si="1"/>
        <v>5000</v>
      </c>
      <c r="N11" s="67">
        <f t="shared" si="1"/>
        <v>5000</v>
      </c>
      <c r="O11" s="67">
        <f t="shared" si="1"/>
        <v>5000</v>
      </c>
      <c r="P11" s="67">
        <f t="shared" si="1"/>
        <v>3500</v>
      </c>
      <c r="Q11" s="67">
        <f t="shared" si="1"/>
        <v>3500</v>
      </c>
      <c r="R11" s="67">
        <f t="shared" si="1"/>
        <v>3500</v>
      </c>
    </row>
    <row r="15" spans="1:18">
      <c r="A15" s="21" t="s">
        <v>204</v>
      </c>
      <c r="B15" s="89" t="s">
        <v>205</v>
      </c>
      <c r="C15" s="97" t="s">
        <v>200</v>
      </c>
      <c r="D15" t="s">
        <v>201</v>
      </c>
      <c r="E15" s="97" t="s">
        <v>141</v>
      </c>
      <c r="F15" t="s">
        <v>142</v>
      </c>
      <c r="G15" s="98">
        <v>-199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110"/>
      <c r="N15" s="107"/>
      <c r="O15" s="107"/>
      <c r="P15" s="107"/>
      <c r="Q15" s="107"/>
      <c r="R15" s="107"/>
    </row>
    <row r="16" spans="1:18">
      <c r="A16" s="21" t="s">
        <v>204</v>
      </c>
      <c r="B16" s="89" t="s">
        <v>205</v>
      </c>
      <c r="C16" s="97" t="s">
        <v>200</v>
      </c>
      <c r="D16" t="s">
        <v>201</v>
      </c>
      <c r="E16" s="97" t="s">
        <v>202</v>
      </c>
      <c r="F16" t="s">
        <v>203</v>
      </c>
      <c r="G16" s="98">
        <v>199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110"/>
      <c r="N16" s="107"/>
      <c r="O16" s="107"/>
      <c r="P16" s="107"/>
      <c r="Q16" s="107"/>
      <c r="R16" s="107"/>
    </row>
    <row r="17" spans="1:18">
      <c r="A17" s="21" t="s">
        <v>204</v>
      </c>
      <c r="B17" s="89" t="s">
        <v>205</v>
      </c>
      <c r="C17" s="97" t="s">
        <v>200</v>
      </c>
      <c r="D17" t="s">
        <v>201</v>
      </c>
      <c r="E17" s="97" t="s">
        <v>234</v>
      </c>
      <c r="F17" t="s">
        <v>235</v>
      </c>
      <c r="G17" s="98"/>
      <c r="H17" s="98"/>
      <c r="I17" s="98"/>
      <c r="J17" s="98"/>
      <c r="K17" s="98"/>
      <c r="L17" s="98"/>
      <c r="M17" s="110">
        <f>'4264 Div 91'!K30</f>
        <v>734</v>
      </c>
      <c r="N17" s="110">
        <f>'4264 Div 91'!L30</f>
        <v>734</v>
      </c>
      <c r="O17" s="110">
        <f>'4264 Div 91'!M30</f>
        <v>734</v>
      </c>
      <c r="P17" s="107"/>
      <c r="Q17" s="107"/>
      <c r="R17" s="107"/>
    </row>
    <row r="19" spans="1:18">
      <c r="F19" s="66" t="s">
        <v>236</v>
      </c>
      <c r="G19" s="67">
        <f>SUM(G15:G17)</f>
        <v>0</v>
      </c>
      <c r="H19" s="67">
        <f t="shared" ref="H19:R19" si="2">SUM(H15:H17)</f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734</v>
      </c>
      <c r="N19" s="67">
        <f t="shared" si="2"/>
        <v>734</v>
      </c>
      <c r="O19" s="67">
        <f t="shared" si="2"/>
        <v>734</v>
      </c>
      <c r="P19" s="67">
        <f t="shared" si="2"/>
        <v>0</v>
      </c>
      <c r="Q19" s="67">
        <f t="shared" si="2"/>
        <v>0</v>
      </c>
      <c r="R19" s="67">
        <f t="shared" si="2"/>
        <v>0</v>
      </c>
    </row>
    <row r="20" spans="1:18">
      <c r="F20" s="66" t="s">
        <v>43</v>
      </c>
      <c r="G20" s="67">
        <f>SUM(G15:G17)</f>
        <v>0</v>
      </c>
      <c r="H20" s="67">
        <f t="shared" ref="H20:R20" si="3">SUM(H15:H17)</f>
        <v>0</v>
      </c>
      <c r="I20" s="67">
        <f t="shared" si="3"/>
        <v>0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67">
        <f t="shared" si="3"/>
        <v>734</v>
      </c>
      <c r="N20" s="67">
        <f t="shared" si="3"/>
        <v>734</v>
      </c>
      <c r="O20" s="67">
        <f t="shared" si="3"/>
        <v>734</v>
      </c>
      <c r="P20" s="67">
        <f t="shared" si="3"/>
        <v>0</v>
      </c>
      <c r="Q20" s="67">
        <f t="shared" si="3"/>
        <v>0</v>
      </c>
      <c r="R20" s="67">
        <f t="shared" si="3"/>
        <v>0</v>
      </c>
    </row>
    <row r="22" spans="1:18">
      <c r="A22" s="49" t="s">
        <v>211</v>
      </c>
      <c r="B22" s="48" t="s">
        <v>212</v>
      </c>
      <c r="C22" s="50" t="s">
        <v>200</v>
      </c>
      <c r="D22" s="48" t="s">
        <v>201</v>
      </c>
      <c r="E22" s="50" t="s">
        <v>148</v>
      </c>
      <c r="F22" s="48" t="s">
        <v>149</v>
      </c>
      <c r="G22" s="51">
        <v>19303.030000000002</v>
      </c>
      <c r="H22" s="51">
        <v>19314.580000000002</v>
      </c>
      <c r="I22" s="51">
        <v>28971.86</v>
      </c>
      <c r="J22" s="51">
        <v>19314.580000000002</v>
      </c>
      <c r="K22" s="51">
        <v>19314.580000000002</v>
      </c>
      <c r="L22" s="51">
        <v>19314.580000000002</v>
      </c>
      <c r="M22" s="107">
        <f>'4264 Div 002'!K8</f>
        <v>17871.400000000001</v>
      </c>
      <c r="N22" s="107">
        <f>'4264 Div 002'!L8</f>
        <v>19573.439999999999</v>
      </c>
      <c r="O22" s="107">
        <f>'4264 Div 002'!M8</f>
        <v>17871.400000000001</v>
      </c>
      <c r="P22" s="116">
        <f>'FY19 4264'!AC23</f>
        <v>20083.3963</v>
      </c>
      <c r="Q22" s="116">
        <f>'FY19 4264'!AD23</f>
        <v>19210.205099999999</v>
      </c>
      <c r="R22" s="116">
        <f>'FY19 4264'!AE23</f>
        <v>18337.013999999999</v>
      </c>
    </row>
    <row r="23" spans="1:18">
      <c r="A23" s="49" t="s">
        <v>211</v>
      </c>
      <c r="B23" s="48" t="s">
        <v>212</v>
      </c>
      <c r="C23" s="50" t="s">
        <v>200</v>
      </c>
      <c r="D23" s="48" t="s">
        <v>201</v>
      </c>
      <c r="E23" s="50" t="s">
        <v>146</v>
      </c>
      <c r="F23" s="48" t="s">
        <v>147</v>
      </c>
      <c r="G23" s="51">
        <v>2901.21</v>
      </c>
      <c r="H23" s="51">
        <v>7.51</v>
      </c>
      <c r="I23" s="51">
        <v>-7725.83</v>
      </c>
      <c r="J23" s="51">
        <v>965.72</v>
      </c>
      <c r="K23" s="51">
        <v>2897.19</v>
      </c>
      <c r="L23" s="51">
        <v>965.73</v>
      </c>
      <c r="M23" s="108"/>
      <c r="N23" s="108"/>
      <c r="O23" s="108"/>
      <c r="P23" s="116"/>
      <c r="Q23" s="116"/>
      <c r="R23" s="116"/>
    </row>
    <row r="24" spans="1:18">
      <c r="A24" s="49" t="s">
        <v>211</v>
      </c>
      <c r="B24" s="48" t="s">
        <v>212</v>
      </c>
      <c r="C24" s="50" t="s">
        <v>200</v>
      </c>
      <c r="D24" s="48" t="s">
        <v>201</v>
      </c>
      <c r="E24" s="50" t="s">
        <v>231</v>
      </c>
      <c r="F24" s="20" t="s">
        <v>367</v>
      </c>
      <c r="G24" s="67">
        <f>SUM(G19:G21)</f>
        <v>0</v>
      </c>
      <c r="H24" s="67">
        <f t="shared" ref="H24:L24" si="4">SUM(H19:H21)</f>
        <v>0</v>
      </c>
      <c r="I24" s="67">
        <f t="shared" si="4"/>
        <v>0</v>
      </c>
      <c r="J24" s="67">
        <f t="shared" si="4"/>
        <v>0</v>
      </c>
      <c r="K24" s="67">
        <f t="shared" si="4"/>
        <v>0</v>
      </c>
      <c r="L24" s="67">
        <f t="shared" si="4"/>
        <v>0</v>
      </c>
      <c r="M24" s="107">
        <f>'4264 Div 002'!K10</f>
        <v>5884.96</v>
      </c>
      <c r="N24" s="107">
        <f>'4264 Div 002'!L10</f>
        <v>6445.43</v>
      </c>
      <c r="O24" s="107">
        <f>'4264 Div 002'!M10</f>
        <v>5884.96</v>
      </c>
      <c r="P24" s="116">
        <f>'FY19 4264'!AC24</f>
        <v>6747.8806999999997</v>
      </c>
      <c r="Q24" s="116">
        <f>'FY19 4264'!AD24</f>
        <v>6454.4943999999996</v>
      </c>
      <c r="R24" s="116">
        <f>'FY19 4264'!AE24</f>
        <v>6161.1084000000001</v>
      </c>
    </row>
    <row r="25" spans="1:18">
      <c r="A25" s="49" t="s">
        <v>211</v>
      </c>
      <c r="B25" s="48" t="s">
        <v>212</v>
      </c>
      <c r="C25" s="50" t="s">
        <v>200</v>
      </c>
      <c r="D25" s="48" t="s">
        <v>201</v>
      </c>
      <c r="E25" s="50" t="s">
        <v>185</v>
      </c>
      <c r="F25" s="48" t="s">
        <v>186</v>
      </c>
      <c r="G25" s="51">
        <v>976.99</v>
      </c>
      <c r="H25" s="51">
        <v>850.18</v>
      </c>
      <c r="I25" s="51">
        <v>934.82999999999993</v>
      </c>
      <c r="J25" s="51">
        <v>892.33</v>
      </c>
      <c r="K25" s="51">
        <v>977.32</v>
      </c>
      <c r="L25" s="51">
        <v>892.33</v>
      </c>
      <c r="M25" s="107"/>
      <c r="N25" s="107"/>
      <c r="O25" s="107"/>
      <c r="P25" s="116"/>
      <c r="Q25" s="116"/>
      <c r="R25" s="116"/>
    </row>
    <row r="26" spans="1:18">
      <c r="A26" s="49" t="s">
        <v>211</v>
      </c>
      <c r="B26" s="48" t="s">
        <v>212</v>
      </c>
      <c r="C26" s="50" t="s">
        <v>200</v>
      </c>
      <c r="D26" s="48" t="s">
        <v>201</v>
      </c>
      <c r="E26" s="50" t="s">
        <v>183</v>
      </c>
      <c r="F26" s="48" t="s">
        <v>184</v>
      </c>
      <c r="G26" s="51">
        <v>710.54</v>
      </c>
      <c r="H26" s="51">
        <v>618.29999999999995</v>
      </c>
      <c r="I26" s="51">
        <v>679.88</v>
      </c>
      <c r="J26" s="51">
        <v>648.97</v>
      </c>
      <c r="K26" s="51">
        <v>710.78</v>
      </c>
      <c r="L26" s="51">
        <v>648.97</v>
      </c>
      <c r="M26" s="107"/>
      <c r="N26" s="107"/>
      <c r="O26" s="107"/>
      <c r="P26" s="116"/>
      <c r="Q26" s="116"/>
      <c r="R26" s="116"/>
    </row>
    <row r="27" spans="1:18">
      <c r="A27" s="49" t="s">
        <v>211</v>
      </c>
      <c r="B27" s="48" t="s">
        <v>212</v>
      </c>
      <c r="C27" s="50" t="s">
        <v>200</v>
      </c>
      <c r="D27" s="48" t="s">
        <v>201</v>
      </c>
      <c r="E27" s="50" t="s">
        <v>207</v>
      </c>
      <c r="F27" s="48" t="s">
        <v>208</v>
      </c>
      <c r="G27" s="51">
        <v>44.41</v>
      </c>
      <c r="H27" s="51">
        <v>38.64</v>
      </c>
      <c r="I27" s="51">
        <v>42.489999999999995</v>
      </c>
      <c r="J27" s="51">
        <v>40.56</v>
      </c>
      <c r="K27" s="51">
        <v>44.43</v>
      </c>
      <c r="L27" s="51">
        <v>40.56</v>
      </c>
      <c r="M27" s="107"/>
      <c r="N27" s="107"/>
      <c r="O27" s="107"/>
      <c r="P27" s="116"/>
      <c r="Q27" s="116"/>
      <c r="R27" s="116"/>
    </row>
    <row r="28" spans="1:18">
      <c r="A28" s="49" t="s">
        <v>211</v>
      </c>
      <c r="B28" s="48" t="s">
        <v>212</v>
      </c>
      <c r="C28" s="50" t="s">
        <v>200</v>
      </c>
      <c r="D28" s="48" t="s">
        <v>201</v>
      </c>
      <c r="E28" s="50" t="s">
        <v>193</v>
      </c>
      <c r="F28" s="48" t="s">
        <v>194</v>
      </c>
      <c r="G28" s="51">
        <v>4374.24</v>
      </c>
      <c r="H28" s="51">
        <v>3806.4500000000003</v>
      </c>
      <c r="I28" s="51">
        <v>4185.47</v>
      </c>
      <c r="J28" s="51">
        <v>3995.22</v>
      </c>
      <c r="K28" s="51">
        <v>4375.7199999999993</v>
      </c>
      <c r="L28" s="51">
        <v>3995.23</v>
      </c>
      <c r="M28" s="107"/>
      <c r="N28" s="107"/>
      <c r="O28" s="107"/>
      <c r="P28" s="116"/>
      <c r="Q28" s="116"/>
      <c r="R28" s="116"/>
    </row>
    <row r="29" spans="1:18">
      <c r="A29" s="49" t="s">
        <v>211</v>
      </c>
      <c r="B29" s="48" t="s">
        <v>212</v>
      </c>
      <c r="C29" s="50" t="s">
        <v>200</v>
      </c>
      <c r="D29" s="48" t="s">
        <v>201</v>
      </c>
      <c r="E29" s="50" t="s">
        <v>181</v>
      </c>
      <c r="F29" s="48" t="s">
        <v>182</v>
      </c>
      <c r="G29" s="51">
        <v>821.56000000000006</v>
      </c>
      <c r="H29" s="51">
        <v>714.91</v>
      </c>
      <c r="I29" s="51">
        <v>786.1</v>
      </c>
      <c r="J29" s="51">
        <v>750.37</v>
      </c>
      <c r="K29" s="51">
        <v>821.84</v>
      </c>
      <c r="L29" s="51">
        <v>750.37</v>
      </c>
      <c r="M29" s="107"/>
      <c r="N29" s="107"/>
      <c r="O29" s="107"/>
      <c r="P29" s="116"/>
      <c r="Q29" s="116"/>
      <c r="R29" s="116"/>
    </row>
    <row r="30" spans="1:18">
      <c r="A30" s="49" t="s">
        <v>211</v>
      </c>
      <c r="B30" s="48" t="s">
        <v>212</v>
      </c>
      <c r="C30" s="50" t="s">
        <v>200</v>
      </c>
      <c r="D30" s="48" t="s">
        <v>201</v>
      </c>
      <c r="E30" s="50" t="s">
        <v>187</v>
      </c>
      <c r="F30" s="48" t="s">
        <v>188</v>
      </c>
      <c r="G30" s="51">
        <v>22.2</v>
      </c>
      <c r="H30" s="51">
        <v>19.32</v>
      </c>
      <c r="I30" s="51">
        <v>21.24</v>
      </c>
      <c r="J30" s="51">
        <v>20.28</v>
      </c>
      <c r="K30" s="51">
        <v>22.21</v>
      </c>
      <c r="L30" s="51">
        <v>20.28</v>
      </c>
      <c r="M30" s="107"/>
      <c r="N30" s="107"/>
      <c r="O30" s="107"/>
      <c r="P30" s="116"/>
      <c r="Q30" s="116"/>
      <c r="R30" s="116"/>
    </row>
    <row r="31" spans="1:18">
      <c r="A31" s="49" t="s">
        <v>211</v>
      </c>
      <c r="B31" s="48" t="s">
        <v>212</v>
      </c>
      <c r="C31" s="50" t="s">
        <v>200</v>
      </c>
      <c r="D31" s="48" t="s">
        <v>201</v>
      </c>
      <c r="E31" s="50" t="s">
        <v>195</v>
      </c>
      <c r="F31" s="48" t="s">
        <v>196</v>
      </c>
      <c r="G31" s="51">
        <v>244.25</v>
      </c>
      <c r="H31" s="51">
        <v>212.54</v>
      </c>
      <c r="I31" s="51">
        <v>233.70999999999998</v>
      </c>
      <c r="J31" s="51">
        <v>223.09</v>
      </c>
      <c r="K31" s="51">
        <v>244.33</v>
      </c>
      <c r="L31" s="51">
        <v>223.09</v>
      </c>
      <c r="M31" s="109"/>
      <c r="N31" s="109"/>
      <c r="O31" s="109"/>
      <c r="P31" s="116"/>
      <c r="Q31" s="116"/>
      <c r="R31" s="116"/>
    </row>
    <row r="32" spans="1:18">
      <c r="A32" s="49" t="s">
        <v>211</v>
      </c>
      <c r="B32" s="48" t="s">
        <v>212</v>
      </c>
      <c r="C32" s="50" t="s">
        <v>200</v>
      </c>
      <c r="D32" s="48" t="s">
        <v>201</v>
      </c>
      <c r="E32" s="50" t="s">
        <v>191</v>
      </c>
      <c r="F32" s="48" t="s">
        <v>192</v>
      </c>
      <c r="G32" s="51">
        <v>44.41</v>
      </c>
      <c r="H32" s="51">
        <v>38.64</v>
      </c>
      <c r="I32" s="51">
        <v>42.489999999999995</v>
      </c>
      <c r="J32" s="51">
        <v>40.56</v>
      </c>
      <c r="K32" s="51">
        <v>44.43</v>
      </c>
      <c r="L32" s="51">
        <v>40.56</v>
      </c>
      <c r="M32" s="107"/>
      <c r="N32" s="107"/>
      <c r="O32" s="107"/>
      <c r="P32" s="116"/>
      <c r="Q32" s="116"/>
      <c r="R32" s="116"/>
    </row>
    <row r="33" spans="1:18">
      <c r="A33" s="49" t="s">
        <v>211</v>
      </c>
      <c r="B33" s="48" t="s">
        <v>212</v>
      </c>
      <c r="C33" s="50" t="s">
        <v>200</v>
      </c>
      <c r="D33" s="48" t="s">
        <v>201</v>
      </c>
      <c r="E33" s="50" t="s">
        <v>189</v>
      </c>
      <c r="F33" s="48" t="s">
        <v>190</v>
      </c>
      <c r="G33" s="51">
        <v>111.02000000000001</v>
      </c>
      <c r="H33" s="51">
        <v>96.61</v>
      </c>
      <c r="I33" s="51">
        <v>106.23</v>
      </c>
      <c r="J33" s="51">
        <v>101.4</v>
      </c>
      <c r="K33" s="51">
        <v>111.06</v>
      </c>
      <c r="L33" s="51">
        <v>101.4</v>
      </c>
      <c r="M33" s="107"/>
      <c r="N33" s="107"/>
      <c r="O33" s="107"/>
      <c r="P33" s="116"/>
      <c r="Q33" s="116"/>
      <c r="R33" s="116"/>
    </row>
    <row r="34" spans="1:18">
      <c r="A34" s="49" t="s">
        <v>211</v>
      </c>
      <c r="B34" s="48" t="s">
        <v>212</v>
      </c>
      <c r="C34" s="50" t="s">
        <v>200</v>
      </c>
      <c r="D34" s="48" t="s">
        <v>201</v>
      </c>
      <c r="E34" s="50" t="s">
        <v>170</v>
      </c>
      <c r="F34" s="48" t="s">
        <v>171</v>
      </c>
      <c r="G34" s="51">
        <v>5950.97</v>
      </c>
      <c r="H34" s="51">
        <v>8294.7999999999993</v>
      </c>
      <c r="I34" s="51">
        <v>7155.19</v>
      </c>
      <c r="J34" s="51">
        <v>5950.97</v>
      </c>
      <c r="K34" s="51">
        <v>5955.97</v>
      </c>
      <c r="L34" s="51">
        <v>5950.97</v>
      </c>
      <c r="M34" s="107">
        <f>'4264 Div 002'!K20</f>
        <v>5750</v>
      </c>
      <c r="N34" s="107">
        <f>'4264 Div 002'!L20</f>
        <v>5750</v>
      </c>
      <c r="O34" s="107">
        <f>'4264 Div 002'!M20</f>
        <v>5750</v>
      </c>
      <c r="P34" s="116">
        <f>'FY19 4264'!AC25</f>
        <v>5750</v>
      </c>
      <c r="Q34" s="116">
        <f>'FY19 4264'!AD25</f>
        <v>5750</v>
      </c>
      <c r="R34" s="116">
        <f>'FY19 4264'!AE25</f>
        <v>5750</v>
      </c>
    </row>
    <row r="35" spans="1:18">
      <c r="A35" s="49" t="s">
        <v>211</v>
      </c>
      <c r="B35" s="48" t="s">
        <v>212</v>
      </c>
      <c r="C35" s="50" t="s">
        <v>200</v>
      </c>
      <c r="D35" s="48" t="s">
        <v>201</v>
      </c>
      <c r="E35" s="50" t="s">
        <v>152</v>
      </c>
      <c r="F35" s="48" t="s">
        <v>153</v>
      </c>
      <c r="G35" s="51">
        <v>0</v>
      </c>
      <c r="H35" s="51">
        <v>0</v>
      </c>
      <c r="I35" s="51">
        <v>28.45</v>
      </c>
      <c r="J35" s="51">
        <v>0</v>
      </c>
      <c r="K35" s="51">
        <v>0</v>
      </c>
      <c r="L35" s="51">
        <v>120.03</v>
      </c>
      <c r="M35" s="107">
        <f>'4264 Div 002'!K21</f>
        <v>167</v>
      </c>
      <c r="N35" s="107">
        <f>'4264 Div 002'!L21</f>
        <v>167</v>
      </c>
      <c r="O35" s="107">
        <f>'4264 Div 002'!M21</f>
        <v>163</v>
      </c>
      <c r="P35" s="116">
        <f>'FY19 4264'!AC26</f>
        <v>167</v>
      </c>
      <c r="Q35" s="116">
        <f>'FY19 4264'!AD26</f>
        <v>167</v>
      </c>
      <c r="R35" s="116">
        <f>'FY19 4264'!AE26</f>
        <v>167</v>
      </c>
    </row>
    <row r="36" spans="1:18">
      <c r="A36" s="49" t="s">
        <v>211</v>
      </c>
      <c r="B36" s="48" t="s">
        <v>212</v>
      </c>
      <c r="C36" s="50" t="s">
        <v>200</v>
      </c>
      <c r="D36" s="48" t="s">
        <v>201</v>
      </c>
      <c r="E36" s="50" t="s">
        <v>159</v>
      </c>
      <c r="F36" s="48" t="s">
        <v>160</v>
      </c>
      <c r="G36" s="51">
        <v>0</v>
      </c>
      <c r="H36" s="51">
        <v>0</v>
      </c>
      <c r="I36" s="51">
        <v>0</v>
      </c>
      <c r="J36" s="51">
        <v>0</v>
      </c>
      <c r="K36" s="51">
        <v>16.86</v>
      </c>
      <c r="L36" s="51">
        <v>0</v>
      </c>
      <c r="M36" s="107"/>
      <c r="N36" s="107"/>
      <c r="O36" s="107"/>
      <c r="P36" s="116"/>
      <c r="Q36" s="116"/>
      <c r="R36" s="116"/>
    </row>
    <row r="37" spans="1:18">
      <c r="A37" s="49" t="s">
        <v>211</v>
      </c>
      <c r="B37" s="48" t="s">
        <v>212</v>
      </c>
      <c r="C37" s="50" t="s">
        <v>200</v>
      </c>
      <c r="D37" s="48" t="s">
        <v>201</v>
      </c>
      <c r="E37" s="50" t="s">
        <v>172</v>
      </c>
      <c r="F37" s="20" t="s">
        <v>173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107">
        <f>'4264 Div 002'!K24</f>
        <v>467</v>
      </c>
      <c r="N37" s="107">
        <f>'4264 Div 002'!L24</f>
        <v>467</v>
      </c>
      <c r="O37" s="107">
        <f>'4264 Div 002'!M24</f>
        <v>463</v>
      </c>
      <c r="P37" s="116">
        <f>'FY19 4264'!AC27</f>
        <v>467</v>
      </c>
      <c r="Q37" s="116">
        <f>'FY19 4264'!AD27</f>
        <v>467</v>
      </c>
      <c r="R37" s="116">
        <f>'FY19 4264'!AE27</f>
        <v>467</v>
      </c>
    </row>
    <row r="38" spans="1:18">
      <c r="A38" s="49" t="s">
        <v>211</v>
      </c>
      <c r="B38" s="48" t="s">
        <v>212</v>
      </c>
      <c r="C38" s="50" t="s">
        <v>200</v>
      </c>
      <c r="D38" s="48" t="s">
        <v>201</v>
      </c>
      <c r="E38" s="50" t="s">
        <v>164</v>
      </c>
      <c r="F38" s="20" t="s">
        <v>165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107">
        <f>'4264 Div 002'!K25</f>
        <v>333</v>
      </c>
      <c r="N38" s="107">
        <f>'4264 Div 002'!L25</f>
        <v>333</v>
      </c>
      <c r="O38" s="107">
        <f>'4264 Div 002'!M25</f>
        <v>337</v>
      </c>
      <c r="P38" s="116"/>
      <c r="Q38" s="116"/>
      <c r="R38" s="116"/>
    </row>
    <row r="39" spans="1:18">
      <c r="A39" s="49" t="s">
        <v>211</v>
      </c>
      <c r="B39" s="48" t="s">
        <v>212</v>
      </c>
      <c r="C39" s="50" t="s">
        <v>200</v>
      </c>
      <c r="D39" s="48" t="s">
        <v>201</v>
      </c>
      <c r="E39" s="50" t="s">
        <v>368</v>
      </c>
      <c r="F39" s="20" t="s">
        <v>369</v>
      </c>
      <c r="G39" s="51"/>
      <c r="H39" s="51"/>
      <c r="I39" s="51"/>
      <c r="J39" s="51"/>
      <c r="K39" s="51"/>
      <c r="L39" s="51"/>
      <c r="M39" s="107"/>
      <c r="N39" s="107"/>
      <c r="O39" s="107"/>
      <c r="P39" s="116">
        <f>'FY19 4264'!AC28</f>
        <v>333</v>
      </c>
      <c r="Q39" s="116">
        <f>'FY19 4264'!AD28</f>
        <v>333</v>
      </c>
      <c r="R39" s="116">
        <f>'FY19 4264'!AE28</f>
        <v>333</v>
      </c>
    </row>
    <row r="40" spans="1:18">
      <c r="A40" s="49" t="s">
        <v>211</v>
      </c>
      <c r="B40" s="48" t="s">
        <v>212</v>
      </c>
      <c r="C40" s="50" t="s">
        <v>200</v>
      </c>
      <c r="D40" s="48" t="s">
        <v>201</v>
      </c>
      <c r="E40" s="50" t="s">
        <v>150</v>
      </c>
      <c r="F40" s="48" t="s">
        <v>151</v>
      </c>
      <c r="G40" s="51">
        <v>397.15999999999997</v>
      </c>
      <c r="H40" s="51">
        <v>727.95</v>
      </c>
      <c r="I40" s="51">
        <v>965</v>
      </c>
      <c r="J40" s="51">
        <v>353.05</v>
      </c>
      <c r="K40" s="51">
        <v>121.29</v>
      </c>
      <c r="L40" s="51">
        <v>470.94000000000005</v>
      </c>
      <c r="M40" s="107">
        <f>'4264 Div 002'!K26</f>
        <v>2267</v>
      </c>
      <c r="N40" s="107">
        <f>'4264 Div 002'!L26</f>
        <v>2267</v>
      </c>
      <c r="O40" s="107">
        <f>'4264 Div 002'!M26</f>
        <v>2263</v>
      </c>
      <c r="P40" s="116">
        <f>'FY19 4264'!AC29</f>
        <v>2438</v>
      </c>
      <c r="Q40" s="116">
        <f>'FY19 4264'!AD29</f>
        <v>2438</v>
      </c>
      <c r="R40" s="116">
        <f>'FY19 4264'!AE29</f>
        <v>2438</v>
      </c>
    </row>
    <row r="41" spans="1:18">
      <c r="A41" s="49" t="s">
        <v>211</v>
      </c>
      <c r="B41" s="48" t="s">
        <v>212</v>
      </c>
      <c r="C41" s="50" t="s">
        <v>200</v>
      </c>
      <c r="D41" s="48" t="s">
        <v>201</v>
      </c>
      <c r="E41" s="50" t="s">
        <v>161</v>
      </c>
      <c r="F41" s="48" t="s">
        <v>162</v>
      </c>
      <c r="G41" s="51">
        <v>0</v>
      </c>
      <c r="H41" s="51">
        <v>489.96</v>
      </c>
      <c r="I41" s="51">
        <v>0</v>
      </c>
      <c r="J41" s="51">
        <v>0</v>
      </c>
      <c r="K41" s="51">
        <v>0</v>
      </c>
      <c r="L41" s="51">
        <v>0</v>
      </c>
      <c r="M41" s="107"/>
      <c r="N41" s="107"/>
      <c r="O41" s="107"/>
      <c r="P41" s="116"/>
      <c r="Q41" s="116"/>
      <c r="R41" s="116"/>
    </row>
    <row r="42" spans="1:18">
      <c r="A42" s="49" t="s">
        <v>211</v>
      </c>
      <c r="B42" s="48" t="s">
        <v>212</v>
      </c>
      <c r="C42" s="50" t="s">
        <v>200</v>
      </c>
      <c r="D42" s="48" t="s">
        <v>201</v>
      </c>
      <c r="E42" s="50" t="s">
        <v>155</v>
      </c>
      <c r="F42" s="48" t="s">
        <v>156</v>
      </c>
      <c r="G42" s="51">
        <v>2430.6999999999998</v>
      </c>
      <c r="H42" s="51">
        <v>1210.05</v>
      </c>
      <c r="I42" s="51">
        <v>111.25</v>
      </c>
      <c r="J42" s="51">
        <v>519.54</v>
      </c>
      <c r="K42" s="51">
        <v>366.62</v>
      </c>
      <c r="L42" s="51">
        <v>919.98</v>
      </c>
      <c r="M42" s="107">
        <f>'4264 Div 002'!K28</f>
        <v>1683</v>
      </c>
      <c r="N42" s="107">
        <f>'4264 Div 002'!L28</f>
        <v>1683</v>
      </c>
      <c r="O42" s="107">
        <f>'4264 Div 002'!M28</f>
        <v>1687</v>
      </c>
      <c r="P42" s="116">
        <f>'FY19 4264'!AC30</f>
        <v>1683</v>
      </c>
      <c r="Q42" s="116">
        <f>'FY19 4264'!AD30</f>
        <v>1683</v>
      </c>
      <c r="R42" s="116">
        <f>'FY19 4264'!AE30</f>
        <v>1683</v>
      </c>
    </row>
    <row r="43" spans="1:18">
      <c r="A43" s="49" t="s">
        <v>211</v>
      </c>
      <c r="B43" s="48" t="s">
        <v>212</v>
      </c>
      <c r="C43" s="50" t="s">
        <v>200</v>
      </c>
      <c r="D43" s="48" t="s">
        <v>201</v>
      </c>
      <c r="E43" s="50" t="s">
        <v>157</v>
      </c>
      <c r="F43" s="48" t="s">
        <v>158</v>
      </c>
      <c r="G43" s="51">
        <v>824.91000000000008</v>
      </c>
      <c r="H43" s="51">
        <v>418</v>
      </c>
      <c r="I43" s="51">
        <v>23.45</v>
      </c>
      <c r="J43" s="51">
        <v>161.37</v>
      </c>
      <c r="K43" s="51">
        <v>0</v>
      </c>
      <c r="L43" s="51">
        <v>667.94</v>
      </c>
      <c r="M43" s="107">
        <f>'4264 Div 002'!K29</f>
        <v>1033</v>
      </c>
      <c r="N43" s="107">
        <f>'4264 Div 002'!L29</f>
        <v>1333</v>
      </c>
      <c r="O43" s="107">
        <f>'4264 Div 002'!M29</f>
        <v>1037</v>
      </c>
      <c r="P43" s="116">
        <f>'FY19 4264'!AC31</f>
        <v>1333</v>
      </c>
      <c r="Q43" s="116">
        <f>'FY19 4264'!AD31</f>
        <v>1033</v>
      </c>
      <c r="R43" s="116">
        <f>'FY19 4264'!AE31</f>
        <v>1333</v>
      </c>
    </row>
    <row r="44" spans="1:18">
      <c r="A44" s="49" t="s">
        <v>329</v>
      </c>
      <c r="B44" s="48" t="s">
        <v>212</v>
      </c>
      <c r="C44" s="50" t="s">
        <v>200</v>
      </c>
      <c r="D44" s="48" t="s">
        <v>201</v>
      </c>
      <c r="E44" s="50" t="s">
        <v>174</v>
      </c>
      <c r="F44" s="48" t="s">
        <v>175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107">
        <f>'4264 Div 002'!K30</f>
        <v>500</v>
      </c>
      <c r="N44" s="107">
        <f>'4264 Div 002'!L30</f>
        <v>500</v>
      </c>
      <c r="O44" s="107">
        <f>'4264 Div 002'!M30</f>
        <v>500</v>
      </c>
      <c r="P44" s="116">
        <f>'FY19 4264'!AC32</f>
        <v>500</v>
      </c>
      <c r="Q44" s="116">
        <f>'FY19 4264'!AD32</f>
        <v>500</v>
      </c>
      <c r="R44" s="116">
        <f>'FY19 4264'!AE32</f>
        <v>500</v>
      </c>
    </row>
    <row r="45" spans="1:18">
      <c r="A45" s="49" t="s">
        <v>211</v>
      </c>
      <c r="B45" s="48" t="s">
        <v>212</v>
      </c>
      <c r="C45" s="50" t="s">
        <v>200</v>
      </c>
      <c r="D45" s="48" t="s">
        <v>201</v>
      </c>
      <c r="E45" s="50" t="s">
        <v>176</v>
      </c>
      <c r="F45" s="48" t="s">
        <v>177</v>
      </c>
      <c r="G45" s="51">
        <v>1064.8900000000001</v>
      </c>
      <c r="H45" s="51">
        <v>1674.54</v>
      </c>
      <c r="I45" s="51">
        <v>701.64</v>
      </c>
      <c r="J45" s="51">
        <v>701.64</v>
      </c>
      <c r="K45" s="51">
        <v>374.45</v>
      </c>
      <c r="L45" s="51">
        <v>701.74</v>
      </c>
      <c r="M45" s="109"/>
      <c r="N45" s="109"/>
      <c r="O45" s="109"/>
      <c r="P45" s="116">
        <f>'FY19 4264'!AC33</f>
        <v>100</v>
      </c>
      <c r="Q45" s="116">
        <f>'FY19 4264'!AD33</f>
        <v>0</v>
      </c>
      <c r="R45" s="116">
        <f>'FY19 4264'!AE33</f>
        <v>0</v>
      </c>
    </row>
    <row r="46" spans="1:18">
      <c r="A46" s="49" t="s">
        <v>211</v>
      </c>
      <c r="B46" s="48" t="s">
        <v>212</v>
      </c>
      <c r="C46" s="50" t="s">
        <v>200</v>
      </c>
      <c r="D46" s="48" t="s">
        <v>201</v>
      </c>
      <c r="E46" s="50" t="s">
        <v>168</v>
      </c>
      <c r="F46" s="48" t="s">
        <v>169</v>
      </c>
      <c r="G46" s="51">
        <v>159.9</v>
      </c>
      <c r="H46" s="51">
        <v>159.9</v>
      </c>
      <c r="I46" s="51">
        <v>159.9</v>
      </c>
      <c r="J46" s="51">
        <v>159.9</v>
      </c>
      <c r="K46" s="51">
        <v>0</v>
      </c>
      <c r="L46" s="51">
        <v>159.9</v>
      </c>
      <c r="M46" s="107">
        <f>'4264 Div 002'!K34</f>
        <v>250</v>
      </c>
      <c r="N46" s="107">
        <f>'4264 Div 002'!L34</f>
        <v>250</v>
      </c>
      <c r="O46" s="107">
        <f>'4264 Div 002'!M34</f>
        <v>250</v>
      </c>
      <c r="P46" s="116">
        <f>'FY19 4264'!AC34</f>
        <v>250</v>
      </c>
      <c r="Q46" s="116">
        <f>'FY19 4264'!AD34</f>
        <v>250</v>
      </c>
      <c r="R46" s="116">
        <f>'FY19 4264'!AE34</f>
        <v>250</v>
      </c>
    </row>
    <row r="47" spans="1:18">
      <c r="A47" s="49" t="s">
        <v>211</v>
      </c>
      <c r="B47" s="48" t="s">
        <v>212</v>
      </c>
      <c r="C47" s="50" t="s">
        <v>200</v>
      </c>
      <c r="D47" s="48" t="s">
        <v>201</v>
      </c>
      <c r="E47" s="50" t="s">
        <v>179</v>
      </c>
      <c r="F47" s="48" t="s">
        <v>180</v>
      </c>
      <c r="G47" s="51">
        <v>800.45</v>
      </c>
      <c r="H47" s="51">
        <v>722.98</v>
      </c>
      <c r="I47" s="51">
        <v>1939.95</v>
      </c>
      <c r="J47" s="51">
        <v>820.57</v>
      </c>
      <c r="K47" s="51">
        <v>3984.31</v>
      </c>
      <c r="L47" s="51">
        <v>1166.58</v>
      </c>
      <c r="M47" s="107">
        <f>'4264 Div 002'!K36</f>
        <v>2087.86</v>
      </c>
      <c r="N47" s="107">
        <f>'4264 Div 002'!L36</f>
        <v>2087.86</v>
      </c>
      <c r="O47" s="107">
        <f>'4264 Div 002'!M36</f>
        <v>2330.46</v>
      </c>
      <c r="P47" s="116">
        <f>'FY19 4264'!AC35</f>
        <v>644</v>
      </c>
      <c r="Q47" s="116">
        <f>'FY19 4264'!AD35</f>
        <v>623</v>
      </c>
      <c r="R47" s="116">
        <f>'FY19 4264'!AE35</f>
        <v>644</v>
      </c>
    </row>
    <row r="48" spans="1:18">
      <c r="A48" s="49" t="s">
        <v>211</v>
      </c>
      <c r="B48" s="48" t="s">
        <v>212</v>
      </c>
      <c r="C48" s="50" t="s">
        <v>200</v>
      </c>
      <c r="D48" s="48" t="s">
        <v>201</v>
      </c>
      <c r="E48" s="50" t="s">
        <v>197</v>
      </c>
      <c r="F48" s="48" t="s">
        <v>198</v>
      </c>
      <c r="G48" s="51">
        <v>924.6</v>
      </c>
      <c r="H48" s="51">
        <v>835.14</v>
      </c>
      <c r="I48" s="51">
        <v>924.61</v>
      </c>
      <c r="J48" s="51">
        <v>894.79</v>
      </c>
      <c r="K48" s="51">
        <v>1204.8499999999999</v>
      </c>
      <c r="L48" s="51">
        <v>932.22</v>
      </c>
      <c r="M48" s="109"/>
      <c r="N48" s="109"/>
      <c r="O48" s="109"/>
      <c r="P48" s="116"/>
      <c r="Q48" s="116"/>
      <c r="R48" s="116"/>
    </row>
    <row r="49" spans="1:18">
      <c r="A49" s="49" t="s">
        <v>211</v>
      </c>
      <c r="B49" s="48" t="s">
        <v>212</v>
      </c>
      <c r="C49" s="50" t="s">
        <v>200</v>
      </c>
      <c r="D49" s="48" t="s">
        <v>201</v>
      </c>
      <c r="E49" s="50" t="s">
        <v>202</v>
      </c>
      <c r="F49" s="48" t="s">
        <v>203</v>
      </c>
      <c r="G49" s="51">
        <v>386</v>
      </c>
      <c r="H49" s="51">
        <v>42103.13</v>
      </c>
      <c r="I49" s="51">
        <v>1871</v>
      </c>
      <c r="J49" s="51">
        <v>386</v>
      </c>
      <c r="K49" s="51">
        <v>159.9</v>
      </c>
      <c r="L49" s="51">
        <v>2726.79</v>
      </c>
      <c r="M49" s="109">
        <f>'4264 Div 002'!K40</f>
        <v>6958</v>
      </c>
      <c r="N49" s="109">
        <f>'4264 Div 002'!L40</f>
        <v>6958</v>
      </c>
      <c r="O49" s="109">
        <f>'4264 Div 002'!M40</f>
        <v>6962</v>
      </c>
      <c r="P49" s="116">
        <f>'FY19 4264'!AC36</f>
        <v>6538</v>
      </c>
      <c r="Q49" s="116">
        <f>'FY19 4264'!AD36</f>
        <v>6538</v>
      </c>
      <c r="R49" s="116">
        <f>'FY19 4264'!AE36</f>
        <v>6538</v>
      </c>
    </row>
    <row r="50" spans="1:18">
      <c r="A50" s="49" t="s">
        <v>211</v>
      </c>
      <c r="B50" s="48" t="s">
        <v>212</v>
      </c>
      <c r="C50" s="50" t="s">
        <v>200</v>
      </c>
      <c r="D50" s="48" t="s">
        <v>201</v>
      </c>
      <c r="E50" s="50" t="s">
        <v>215</v>
      </c>
      <c r="F50" s="48" t="s">
        <v>216</v>
      </c>
      <c r="G50" s="51">
        <v>-4981.33</v>
      </c>
      <c r="H50" s="51">
        <v>-7617.66</v>
      </c>
      <c r="I50" s="51">
        <v>-4930.07</v>
      </c>
      <c r="J50" s="51">
        <v>-4382.49</v>
      </c>
      <c r="K50" s="51">
        <v>-4973.47</v>
      </c>
      <c r="L50" s="51">
        <v>-4633.2700000000004</v>
      </c>
      <c r="M50" s="109">
        <f>'4264 Div 002'!K41</f>
        <v>-9524</v>
      </c>
      <c r="N50" s="109">
        <f>'4264 Div 002'!L41</f>
        <v>-9855</v>
      </c>
      <c r="O50" s="109">
        <f>'4264 Div 002'!M41</f>
        <v>-9552</v>
      </c>
      <c r="P50" s="108"/>
      <c r="Q50" s="108"/>
      <c r="R50" s="108"/>
    </row>
    <row r="51" spans="1:18">
      <c r="A51" s="49" t="s">
        <v>211</v>
      </c>
      <c r="B51" s="48" t="s">
        <v>212</v>
      </c>
      <c r="C51" s="50" t="s">
        <v>200</v>
      </c>
      <c r="D51" s="48" t="s">
        <v>201</v>
      </c>
      <c r="E51" s="50" t="s">
        <v>223</v>
      </c>
      <c r="F51" s="48" t="s">
        <v>224</v>
      </c>
      <c r="G51" s="51">
        <v>-247.93</v>
      </c>
      <c r="H51" s="51">
        <v>-2208.88</v>
      </c>
      <c r="I51" s="51">
        <v>-256.2</v>
      </c>
      <c r="J51" s="51">
        <v>-171.35</v>
      </c>
      <c r="K51" s="51">
        <v>-176.1</v>
      </c>
      <c r="L51" s="51">
        <v>-366.05</v>
      </c>
      <c r="M51" s="109">
        <f>'4264 Div 002'!K42</f>
        <v>-489</v>
      </c>
      <c r="N51" s="109">
        <f>'4264 Div 002'!L42</f>
        <v>-489</v>
      </c>
      <c r="O51" s="109">
        <f>'4264 Div 002'!M42</f>
        <v>-489</v>
      </c>
      <c r="P51" s="108"/>
      <c r="Q51" s="108"/>
      <c r="R51" s="108"/>
    </row>
    <row r="52" spans="1:18">
      <c r="A52" s="49" t="s">
        <v>211</v>
      </c>
      <c r="B52" s="48" t="s">
        <v>212</v>
      </c>
      <c r="C52" s="50" t="s">
        <v>200</v>
      </c>
      <c r="D52" s="48" t="s">
        <v>201</v>
      </c>
      <c r="E52" s="50" t="s">
        <v>219</v>
      </c>
      <c r="F52" s="48" t="s">
        <v>220</v>
      </c>
      <c r="G52" s="51">
        <v>-457.92</v>
      </c>
      <c r="H52" s="51">
        <v>-4079.71</v>
      </c>
      <c r="I52" s="51">
        <v>-473.19</v>
      </c>
      <c r="J52" s="51">
        <v>-316.48</v>
      </c>
      <c r="K52" s="51">
        <v>-325.25</v>
      </c>
      <c r="L52" s="51">
        <v>-676.07</v>
      </c>
      <c r="M52" s="109">
        <f>'4264 Div 002'!K43</f>
        <v>-667</v>
      </c>
      <c r="N52" s="109">
        <f>'4264 Div 002'!L43</f>
        <v>-667</v>
      </c>
      <c r="O52" s="109">
        <f>'4264 Div 002'!M43</f>
        <v>-667</v>
      </c>
      <c r="P52" s="108"/>
      <c r="Q52" s="108"/>
      <c r="R52" s="108"/>
    </row>
    <row r="53" spans="1:18">
      <c r="A53" s="49" t="s">
        <v>211</v>
      </c>
      <c r="B53" s="48" t="s">
        <v>212</v>
      </c>
      <c r="C53" s="50" t="s">
        <v>200</v>
      </c>
      <c r="D53" s="48" t="s">
        <v>201</v>
      </c>
      <c r="E53" s="50" t="s">
        <v>221</v>
      </c>
      <c r="F53" s="48" t="s">
        <v>222</v>
      </c>
      <c r="G53" s="51">
        <v>-499.5</v>
      </c>
      <c r="H53" s="51">
        <v>-4450.17</v>
      </c>
      <c r="I53" s="51">
        <v>-516.15</v>
      </c>
      <c r="J53" s="51">
        <v>-345.22</v>
      </c>
      <c r="K53" s="51">
        <v>-354.78</v>
      </c>
      <c r="L53" s="51">
        <v>-737.47</v>
      </c>
      <c r="M53" s="109">
        <f>'4264 Div 002'!K44</f>
        <v>-734</v>
      </c>
      <c r="N53" s="109">
        <f>'4264 Div 002'!L44</f>
        <v>-734</v>
      </c>
      <c r="O53" s="109">
        <f>'4264 Div 002'!M44</f>
        <v>-734</v>
      </c>
      <c r="P53" s="108"/>
      <c r="Q53" s="108"/>
      <c r="R53" s="108"/>
    </row>
    <row r="54" spans="1:18">
      <c r="A54" s="49" t="s">
        <v>211</v>
      </c>
      <c r="B54" s="48" t="s">
        <v>212</v>
      </c>
      <c r="C54" s="50" t="s">
        <v>200</v>
      </c>
      <c r="D54" s="48" t="s">
        <v>201</v>
      </c>
      <c r="E54" s="50" t="s">
        <v>217</v>
      </c>
      <c r="F54" s="48" t="s">
        <v>218</v>
      </c>
      <c r="G54" s="51">
        <v>-24967.649999999998</v>
      </c>
      <c r="H54" s="51">
        <v>-39402.29</v>
      </c>
      <c r="I54" s="51">
        <v>-24717.99</v>
      </c>
      <c r="J54" s="51">
        <v>-21934.899999999998</v>
      </c>
      <c r="K54" s="51">
        <v>-24880.600000000002</v>
      </c>
      <c r="L54" s="51">
        <v>-23313.48</v>
      </c>
      <c r="M54" s="109">
        <f>'4264 Div 002'!K45</f>
        <v>-26229</v>
      </c>
      <c r="N54" s="109">
        <f>'4264 Div 002'!L45</f>
        <v>-27846</v>
      </c>
      <c r="O54" s="109">
        <f>'4264 Div 002'!M45</f>
        <v>-26362</v>
      </c>
      <c r="P54" s="108"/>
      <c r="Q54" s="108"/>
      <c r="R54" s="108"/>
    </row>
    <row r="55" spans="1:18">
      <c r="A55" s="49" t="s">
        <v>211</v>
      </c>
      <c r="B55" s="48" t="s">
        <v>212</v>
      </c>
      <c r="C55" s="50" t="s">
        <v>200</v>
      </c>
      <c r="D55" s="48" t="s">
        <v>201</v>
      </c>
      <c r="E55" s="50" t="s">
        <v>213</v>
      </c>
      <c r="F55" s="48" t="s">
        <v>214</v>
      </c>
      <c r="G55" s="51">
        <v>-359.68</v>
      </c>
      <c r="H55" s="51">
        <v>-3204.5</v>
      </c>
      <c r="I55" s="51">
        <v>-371.67</v>
      </c>
      <c r="J55" s="51">
        <v>-248.59</v>
      </c>
      <c r="K55" s="51">
        <v>-255.47</v>
      </c>
      <c r="L55" s="51">
        <v>-531.04</v>
      </c>
      <c r="M55" s="109">
        <f>'4264 Div 002'!K46</f>
        <v>-501</v>
      </c>
      <c r="N55" s="109">
        <f>'4264 Div 002'!L46</f>
        <v>-501</v>
      </c>
      <c r="O55" s="109">
        <f>'4264 Div 002'!M46</f>
        <v>-501</v>
      </c>
      <c r="P55" s="108"/>
      <c r="Q55" s="108"/>
      <c r="R55" s="108"/>
    </row>
    <row r="56" spans="1:18">
      <c r="A56" s="49" t="s">
        <v>211</v>
      </c>
      <c r="B56" s="48" t="s">
        <v>212</v>
      </c>
      <c r="C56" s="50" t="s">
        <v>200</v>
      </c>
      <c r="D56" s="48" t="s">
        <v>201</v>
      </c>
      <c r="E56" s="50" t="s">
        <v>225</v>
      </c>
      <c r="F56" s="48" t="s">
        <v>226</v>
      </c>
      <c r="G56" s="51">
        <v>-10973.7</v>
      </c>
      <c r="H56" s="51">
        <v>-21339.98</v>
      </c>
      <c r="I56" s="51">
        <v>-10887.740000000002</v>
      </c>
      <c r="J56" s="51">
        <v>-9537.94</v>
      </c>
      <c r="K56" s="51">
        <v>-10778.41</v>
      </c>
      <c r="L56" s="51">
        <v>-10544.369999999999</v>
      </c>
      <c r="M56" s="109">
        <f>'4264 Div 002'!K47</f>
        <v>-10465</v>
      </c>
      <c r="N56" s="109">
        <f>'4264 Div 002'!L47</f>
        <v>-11107</v>
      </c>
      <c r="O56" s="109">
        <f>'4264 Div 002'!M47</f>
        <v>-10517</v>
      </c>
      <c r="P56" s="108"/>
      <c r="Q56" s="108"/>
      <c r="R56" s="108"/>
    </row>
    <row r="57" spans="1:18">
      <c r="A57" s="49" t="s">
        <v>211</v>
      </c>
      <c r="B57" s="48" t="s">
        <v>212</v>
      </c>
      <c r="C57" s="50" t="s">
        <v>200</v>
      </c>
      <c r="D57" s="48" t="s">
        <v>201</v>
      </c>
      <c r="E57" s="50" t="s">
        <v>229</v>
      </c>
      <c r="F57" s="48" t="s">
        <v>230</v>
      </c>
      <c r="G57" s="51">
        <v>-4.16</v>
      </c>
      <c r="H57" s="51">
        <v>-37.049999999999997</v>
      </c>
      <c r="I57" s="51">
        <v>-4.3</v>
      </c>
      <c r="J57" s="51">
        <v>-2.87</v>
      </c>
      <c r="K57" s="51">
        <v>-2.95</v>
      </c>
      <c r="L57" s="51">
        <v>-6.14</v>
      </c>
      <c r="M57" s="109"/>
      <c r="N57" s="109"/>
      <c r="O57" s="109"/>
      <c r="P57" s="108"/>
      <c r="Q57" s="108"/>
      <c r="R57" s="108"/>
    </row>
    <row r="58" spans="1:18">
      <c r="A58" s="49" t="s">
        <v>211</v>
      </c>
      <c r="B58" s="48" t="s">
        <v>212</v>
      </c>
      <c r="C58" s="50" t="s">
        <v>200</v>
      </c>
      <c r="D58" s="48" t="s">
        <v>201</v>
      </c>
      <c r="E58" s="50" t="s">
        <v>227</v>
      </c>
      <c r="F58" s="48" t="s">
        <v>228</v>
      </c>
      <c r="G58" s="51">
        <v>-1.56</v>
      </c>
      <c r="H58" s="51">
        <v>-13.89</v>
      </c>
      <c r="I58" s="51">
        <v>-1.61</v>
      </c>
      <c r="J58" s="51">
        <v>-1.08</v>
      </c>
      <c r="K58" s="51">
        <v>-1.1100000000000001</v>
      </c>
      <c r="L58" s="51">
        <v>-2.2999999999999998</v>
      </c>
      <c r="M58" s="107"/>
      <c r="N58" s="107"/>
      <c r="O58" s="107"/>
      <c r="P58" s="108"/>
      <c r="Q58" s="108"/>
      <c r="R58" s="108"/>
    </row>
    <row r="59" spans="1:18">
      <c r="A59" s="49" t="s">
        <v>211</v>
      </c>
      <c r="B59" s="48" t="s">
        <v>212</v>
      </c>
      <c r="C59" s="50" t="s">
        <v>200</v>
      </c>
      <c r="D59" s="48" t="s">
        <v>201</v>
      </c>
      <c r="E59" s="50" t="s">
        <v>234</v>
      </c>
      <c r="F59" s="48" t="s">
        <v>330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107">
        <f>'4264 Div 002'!K48</f>
        <v>4167</v>
      </c>
      <c r="N59" s="107">
        <f>'4264 Div 002'!L48</f>
        <v>4168</v>
      </c>
      <c r="O59" s="107">
        <f>'4264 Div 002'!M48</f>
        <v>4166</v>
      </c>
      <c r="P59" s="108">
        <f>'FY19 4264'!AC37</f>
        <v>-6538</v>
      </c>
      <c r="Q59" s="108">
        <f>'FY19 4264'!AD37</f>
        <v>-6538</v>
      </c>
      <c r="R59" s="108">
        <f>'FY19 4264'!AE37</f>
        <v>-6538</v>
      </c>
    </row>
    <row r="61" spans="1:18">
      <c r="F61" s="66" t="s">
        <v>236</v>
      </c>
      <c r="G61" s="67">
        <f>SUM(G22:G59)</f>
        <v>1.0000000010477184E-2</v>
      </c>
      <c r="H61" s="67">
        <f t="shared" ref="H61:R61" si="5">SUM(H22:H58)</f>
        <v>-8.5833562479820102E-12</v>
      </c>
      <c r="I61" s="67">
        <f t="shared" si="5"/>
        <v>-1.0000000007639676E-2</v>
      </c>
      <c r="J61" s="67">
        <f t="shared" si="5"/>
        <v>-9.9999999776629878E-3</v>
      </c>
      <c r="K61" s="67">
        <f t="shared" si="5"/>
        <v>-5.0959236830294685E-13</v>
      </c>
      <c r="L61" s="67">
        <f t="shared" si="5"/>
        <v>9.6047614306371543E-12</v>
      </c>
      <c r="M61" s="67">
        <f t="shared" si="5"/>
        <v>-3356.7799999999988</v>
      </c>
      <c r="N61" s="67">
        <f t="shared" si="5"/>
        <v>-3384.2700000000041</v>
      </c>
      <c r="O61" s="67">
        <f t="shared" si="5"/>
        <v>-3323.1800000000003</v>
      </c>
      <c r="P61" s="67">
        <f t="shared" si="5"/>
        <v>47034.277000000002</v>
      </c>
      <c r="Q61" s="67">
        <f t="shared" si="5"/>
        <v>45446.699500000002</v>
      </c>
      <c r="R61" s="67">
        <f t="shared" si="5"/>
        <v>44601.1224</v>
      </c>
    </row>
    <row r="62" spans="1:18">
      <c r="F62" s="66" t="s">
        <v>43</v>
      </c>
      <c r="G62" s="67">
        <f>SUM(G22:G49)</f>
        <v>42493.44000000001</v>
      </c>
      <c r="H62" s="67">
        <f t="shared" ref="H62:R62" si="6">SUM(H22:H49)</f>
        <v>82354.13</v>
      </c>
      <c r="I62" s="67">
        <f t="shared" si="6"/>
        <v>42158.909999999996</v>
      </c>
      <c r="J62" s="67">
        <f t="shared" si="6"/>
        <v>36940.910000000018</v>
      </c>
      <c r="K62" s="67">
        <f t="shared" si="6"/>
        <v>41748.14</v>
      </c>
      <c r="L62" s="67">
        <f t="shared" si="6"/>
        <v>40810.190000000017</v>
      </c>
      <c r="M62" s="67">
        <f t="shared" si="6"/>
        <v>45252.22</v>
      </c>
      <c r="N62" s="67">
        <f t="shared" si="6"/>
        <v>47814.729999999996</v>
      </c>
      <c r="O62" s="67">
        <f t="shared" si="6"/>
        <v>45498.82</v>
      </c>
      <c r="P62" s="67">
        <f t="shared" si="6"/>
        <v>47034.277000000002</v>
      </c>
      <c r="Q62" s="67">
        <f t="shared" si="6"/>
        <v>45446.699500000002</v>
      </c>
      <c r="R62" s="67">
        <f t="shared" si="6"/>
        <v>44601.1224</v>
      </c>
    </row>
    <row r="65" spans="6:19">
      <c r="F65" s="37" t="s">
        <v>237</v>
      </c>
      <c r="S65" s="69" t="s">
        <v>42</v>
      </c>
    </row>
    <row r="66" spans="6:19">
      <c r="F66" t="s">
        <v>238</v>
      </c>
      <c r="G66" s="67">
        <f t="shared" ref="G66:R66" si="7">G11</f>
        <v>5000</v>
      </c>
      <c r="H66" s="67">
        <f t="shared" si="7"/>
        <v>5000</v>
      </c>
      <c r="I66" s="67">
        <f t="shared" si="7"/>
        <v>5000</v>
      </c>
      <c r="J66" s="67">
        <f t="shared" si="7"/>
        <v>5000</v>
      </c>
      <c r="K66" s="67">
        <f t="shared" si="7"/>
        <v>5000</v>
      </c>
      <c r="L66" s="67">
        <f t="shared" si="7"/>
        <v>5000</v>
      </c>
      <c r="M66" s="67">
        <f t="shared" si="7"/>
        <v>5000</v>
      </c>
      <c r="N66" s="67">
        <f t="shared" si="7"/>
        <v>5000</v>
      </c>
      <c r="O66" s="67">
        <f t="shared" si="7"/>
        <v>5000</v>
      </c>
      <c r="P66" s="68">
        <f t="shared" si="7"/>
        <v>3500</v>
      </c>
      <c r="Q66" s="68">
        <f t="shared" si="7"/>
        <v>3500</v>
      </c>
      <c r="R66" s="68">
        <f t="shared" si="7"/>
        <v>3500</v>
      </c>
      <c r="S66" s="67">
        <f>SUM(G66:R66)</f>
        <v>55500</v>
      </c>
    </row>
    <row r="67" spans="6:19">
      <c r="F67" t="s">
        <v>239</v>
      </c>
      <c r="G67" s="67">
        <f t="shared" ref="G67:R67" si="8">G20</f>
        <v>0</v>
      </c>
      <c r="H67" s="67">
        <f t="shared" si="8"/>
        <v>0</v>
      </c>
      <c r="I67" s="67">
        <f t="shared" si="8"/>
        <v>0</v>
      </c>
      <c r="J67" s="67">
        <f t="shared" si="8"/>
        <v>0</v>
      </c>
      <c r="K67" s="67">
        <f t="shared" si="8"/>
        <v>0</v>
      </c>
      <c r="L67" s="67">
        <f t="shared" si="8"/>
        <v>0</v>
      </c>
      <c r="M67" s="67">
        <f t="shared" si="8"/>
        <v>734</v>
      </c>
      <c r="N67" s="67">
        <f t="shared" si="8"/>
        <v>734</v>
      </c>
      <c r="O67" s="67">
        <f t="shared" si="8"/>
        <v>734</v>
      </c>
      <c r="P67" s="68">
        <f t="shared" si="8"/>
        <v>0</v>
      </c>
      <c r="Q67" s="68">
        <f t="shared" si="8"/>
        <v>0</v>
      </c>
      <c r="R67" s="68">
        <f t="shared" si="8"/>
        <v>0</v>
      </c>
      <c r="S67" s="67">
        <f t="shared" ref="S67:S68" si="9">SUM(G67:R67)</f>
        <v>2202</v>
      </c>
    </row>
    <row r="68" spans="6:19">
      <c r="F68" t="s">
        <v>240</v>
      </c>
      <c r="G68" s="67">
        <f>G62</f>
        <v>42493.44000000001</v>
      </c>
      <c r="H68" s="67">
        <f t="shared" ref="H68:R68" si="10">H62</f>
        <v>82354.13</v>
      </c>
      <c r="I68" s="67">
        <f t="shared" si="10"/>
        <v>42158.909999999996</v>
      </c>
      <c r="J68" s="67">
        <f t="shared" si="10"/>
        <v>36940.910000000018</v>
      </c>
      <c r="K68" s="67">
        <f t="shared" si="10"/>
        <v>41748.14</v>
      </c>
      <c r="L68" s="67">
        <f t="shared" si="10"/>
        <v>40810.190000000017</v>
      </c>
      <c r="M68" s="67">
        <f t="shared" si="10"/>
        <v>45252.22</v>
      </c>
      <c r="N68" s="67">
        <f t="shared" si="10"/>
        <v>47814.729999999996</v>
      </c>
      <c r="O68" s="67">
        <f t="shared" si="10"/>
        <v>45498.82</v>
      </c>
      <c r="P68" s="68">
        <f t="shared" si="10"/>
        <v>47034.277000000002</v>
      </c>
      <c r="Q68" s="68">
        <f t="shared" si="10"/>
        <v>45446.699500000002</v>
      </c>
      <c r="R68" s="68">
        <f t="shared" si="10"/>
        <v>44601.1224</v>
      </c>
      <c r="S68" s="67">
        <f t="shared" si="9"/>
        <v>562153.58890000009</v>
      </c>
    </row>
    <row r="70" spans="6:19">
      <c r="F70" t="s">
        <v>241</v>
      </c>
    </row>
  </sheetData>
  <pageMargins left="0.36" right="0.26" top="0.87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advert summary</vt:lpstr>
      <vt:lpstr>Div 9 adv</vt:lpstr>
      <vt:lpstr>6E0C513A2F9C450B86AA841589EF8A4</vt:lpstr>
      <vt:lpstr>Div 91 adv</vt:lpstr>
      <vt:lpstr>Div 2 adv</vt:lpstr>
      <vt:lpstr>Div 12 adv</vt:lpstr>
      <vt:lpstr>FF7FDFC85B524710987AB223481D523</vt:lpstr>
      <vt:lpstr>C0131B3DA4A74E9D8A9855EB618EDC9</vt:lpstr>
      <vt:lpstr>2018 Acct 4264</vt:lpstr>
      <vt:lpstr>KMD 4264</vt:lpstr>
      <vt:lpstr>SSU 4264</vt:lpstr>
      <vt:lpstr>4264 Div 9</vt:lpstr>
      <vt:lpstr>4264 Div 91</vt:lpstr>
      <vt:lpstr>4264 Div 002</vt:lpstr>
      <vt:lpstr>FY19 4264</vt:lpstr>
      <vt:lpstr>'4264 Div 002'!Print_Area</vt:lpstr>
      <vt:lpstr>'Div 12 adv'!Print_Area</vt:lpstr>
      <vt:lpstr>'Div 2 adv'!Print_Area</vt:lpstr>
      <vt:lpstr>'Div 9 adv'!Print_Area</vt:lpstr>
      <vt:lpstr>'Div 91 adv'!Print_Area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2018-10-11T13:07:59Z</cp:lastPrinted>
  <dcterms:created xsi:type="dcterms:W3CDTF">2013-02-18T23:37:43Z</dcterms:created>
  <dcterms:modified xsi:type="dcterms:W3CDTF">2018-10-11T13:08:37Z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