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Revenues\Storage Gas\"/>
    </mc:Choice>
  </mc:AlternateContent>
  <bookViews>
    <workbookView xWindow="480" yWindow="375" windowWidth="20730" windowHeight="11700" activeTab="2"/>
  </bookViews>
  <sheets>
    <sheet name="$ bal current" sheetId="1" r:id="rId1"/>
    <sheet name="$ Bal History" sheetId="2" state="hidden" r:id="rId2"/>
    <sheet name="Mcf Bal current" sheetId="3" r:id="rId3"/>
  </sheets>
  <externalReferences>
    <externalReference r:id="rId4"/>
  </externalReferences>
  <definedNames>
    <definedName name="EssAliasTable" localSheetId="0">"Default"</definedName>
    <definedName name="EssAliasTable" localSheetId="1">"Default"</definedName>
    <definedName name="EssAliasTable" localSheetId="2">"Default"</definedName>
    <definedName name="EssfHasNonUnique" localSheetId="0">FALSE</definedName>
    <definedName name="EssfHasNonUnique" localSheetId="1">FALSE</definedName>
    <definedName name="EssfHasNonUnique" localSheetId="2">FALSE</definedName>
    <definedName name="EssLatest" localSheetId="0">"Oct"</definedName>
    <definedName name="EssLatest" localSheetId="1">"Oct"</definedName>
    <definedName name="EssLatest" localSheetId="2">"Oct"</definedName>
    <definedName name="EssOptions" localSheetId="0">"A1100000000131000011001100020_0100000"</definedName>
    <definedName name="EssOptions" localSheetId="1">"A1100000000131000011001100020_0100000"</definedName>
    <definedName name="EssOptions" localSheetId="2">"A1100000000131000011001100020_0100000"</definedName>
    <definedName name="EssSamplingValue" localSheetId="0">100</definedName>
    <definedName name="EssSamplingValue" localSheetId="1">100</definedName>
    <definedName name="EssSamplingValue" localSheetId="2">100</definedName>
    <definedName name="_xlnm.Print_Area" localSheetId="0">'$ bal current'!$A$1:$P$235</definedName>
    <definedName name="_xlnm.Print_Area" localSheetId="2">'Mcf Bal current'!$A$2:$N$151</definedName>
  </definedNames>
  <calcPr calcId="152511" iterate="1"/>
</workbook>
</file>

<file path=xl/calcChain.xml><?xml version="1.0" encoding="utf-8"?>
<calcChain xmlns="http://schemas.openxmlformats.org/spreadsheetml/2006/main">
  <c r="D236" i="1" l="1"/>
  <c r="E236" i="1"/>
  <c r="F236" i="1"/>
  <c r="G236" i="1"/>
  <c r="H236" i="1"/>
  <c r="I236" i="1"/>
  <c r="J236" i="1"/>
  <c r="K236" i="1"/>
  <c r="L236" i="1"/>
  <c r="P217" i="1"/>
  <c r="P218" i="1"/>
  <c r="P219" i="1"/>
  <c r="L183" i="1"/>
  <c r="K183" i="1"/>
  <c r="J183" i="1"/>
  <c r="I183" i="1"/>
  <c r="H183" i="1"/>
  <c r="G183" i="1"/>
  <c r="F183" i="1"/>
  <c r="E183" i="1"/>
  <c r="D183" i="1"/>
  <c r="C183" i="1"/>
  <c r="L201" i="1"/>
  <c r="D201" i="1"/>
  <c r="E201" i="1"/>
  <c r="F201" i="1"/>
  <c r="G201" i="1"/>
  <c r="H201" i="1"/>
  <c r="I201" i="1"/>
  <c r="J201" i="1"/>
  <c r="K201" i="1"/>
  <c r="C201" i="1"/>
  <c r="M200" i="1"/>
  <c r="N200" i="1"/>
  <c r="D165" i="1"/>
  <c r="E165" i="1"/>
  <c r="F165" i="1"/>
  <c r="G165" i="1"/>
  <c r="H165" i="1"/>
  <c r="I165" i="1"/>
  <c r="J165" i="1"/>
  <c r="K165" i="1"/>
  <c r="L165" i="1"/>
  <c r="C165" i="1"/>
  <c r="M164" i="1"/>
  <c r="N164" i="1"/>
  <c r="C60" i="3" l="1"/>
  <c r="D60" i="3"/>
  <c r="E60" i="3"/>
  <c r="F60" i="3"/>
  <c r="G60" i="3"/>
  <c r="H60" i="3"/>
  <c r="I60" i="3"/>
  <c r="J60" i="3"/>
  <c r="K60" i="3"/>
  <c r="L60" i="3"/>
  <c r="M60" i="3"/>
  <c r="N60" i="3"/>
  <c r="C73" i="3"/>
  <c r="D73" i="3"/>
  <c r="E73" i="3"/>
  <c r="F73" i="3"/>
  <c r="G73" i="3"/>
  <c r="H73" i="3"/>
  <c r="I73" i="3"/>
  <c r="J73" i="3"/>
  <c r="K73" i="3"/>
  <c r="L73" i="3"/>
  <c r="M73" i="3"/>
  <c r="N73" i="3"/>
  <c r="C86" i="3"/>
  <c r="D86" i="3"/>
  <c r="E86" i="3"/>
  <c r="F86" i="3"/>
  <c r="G86" i="3"/>
  <c r="H86" i="3"/>
  <c r="I86" i="3"/>
  <c r="J86" i="3"/>
  <c r="K86" i="3"/>
  <c r="L86" i="3"/>
  <c r="M86" i="3"/>
  <c r="N86" i="3"/>
  <c r="C99" i="3"/>
  <c r="D99" i="3"/>
  <c r="E99" i="3"/>
  <c r="F99" i="3"/>
  <c r="G99" i="3"/>
  <c r="H99" i="3"/>
  <c r="I99" i="3"/>
  <c r="J99" i="3"/>
  <c r="K99" i="3"/>
  <c r="L99" i="3"/>
  <c r="M99" i="3"/>
  <c r="N99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C151" i="3"/>
  <c r="D151" i="3"/>
  <c r="E151" i="3"/>
  <c r="F151" i="3"/>
  <c r="G151" i="3"/>
  <c r="H151" i="3"/>
  <c r="I151" i="3"/>
  <c r="J151" i="3"/>
  <c r="K151" i="3"/>
  <c r="L151" i="3"/>
  <c r="C21" i="2" l="1"/>
  <c r="D21" i="2"/>
  <c r="E21" i="2"/>
  <c r="F21" i="2"/>
  <c r="G21" i="2"/>
  <c r="H21" i="2"/>
  <c r="I21" i="2"/>
  <c r="J21" i="2"/>
  <c r="K21" i="2"/>
  <c r="L21" i="2"/>
  <c r="M21" i="2"/>
  <c r="N21" i="2"/>
  <c r="C34" i="2"/>
  <c r="D34" i="2"/>
  <c r="E34" i="2"/>
  <c r="F34" i="2"/>
  <c r="G34" i="2"/>
  <c r="H34" i="2"/>
  <c r="I34" i="2"/>
  <c r="J34" i="2"/>
  <c r="K34" i="2"/>
  <c r="L34" i="2"/>
  <c r="M34" i="2"/>
  <c r="N34" i="2"/>
  <c r="C47" i="2"/>
  <c r="D47" i="2"/>
  <c r="E47" i="2"/>
  <c r="F47" i="2"/>
  <c r="G47" i="2"/>
  <c r="H47" i="2"/>
  <c r="I47" i="2"/>
  <c r="J47" i="2"/>
  <c r="K47" i="2"/>
  <c r="L47" i="2"/>
  <c r="M47" i="2"/>
  <c r="N47" i="2"/>
  <c r="C60" i="2"/>
  <c r="D60" i="2"/>
  <c r="E60" i="2"/>
  <c r="F60" i="2"/>
  <c r="G60" i="2"/>
  <c r="H60" i="2"/>
  <c r="I60" i="2"/>
  <c r="J60" i="2"/>
  <c r="K60" i="2"/>
  <c r="L60" i="2"/>
  <c r="M60" i="2"/>
  <c r="N60" i="2"/>
  <c r="C73" i="2"/>
  <c r="D73" i="2"/>
  <c r="E73" i="2"/>
  <c r="F73" i="2"/>
  <c r="G73" i="2"/>
  <c r="H73" i="2"/>
  <c r="I73" i="2"/>
  <c r="J73" i="2"/>
  <c r="K73" i="2"/>
  <c r="L73" i="2"/>
  <c r="M73" i="2"/>
  <c r="N73" i="2"/>
  <c r="C86" i="2"/>
  <c r="D86" i="2"/>
  <c r="E86" i="2"/>
  <c r="F86" i="2"/>
  <c r="G86" i="2"/>
  <c r="H86" i="2"/>
  <c r="I86" i="2"/>
  <c r="J86" i="2"/>
  <c r="K86" i="2"/>
  <c r="L86" i="2"/>
  <c r="M86" i="2"/>
  <c r="N86" i="2"/>
  <c r="C99" i="2"/>
  <c r="D99" i="2"/>
  <c r="E99" i="2"/>
  <c r="F99" i="2"/>
  <c r="G99" i="2"/>
  <c r="H99" i="2"/>
  <c r="I99" i="2"/>
  <c r="J99" i="2"/>
  <c r="K99" i="2"/>
  <c r="L99" i="2"/>
  <c r="M99" i="2"/>
  <c r="N99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C151" i="2"/>
  <c r="D151" i="2"/>
  <c r="E151" i="2"/>
  <c r="F151" i="2"/>
  <c r="G151" i="2"/>
  <c r="H151" i="2"/>
  <c r="I151" i="2"/>
  <c r="J151" i="2"/>
  <c r="K151" i="2"/>
  <c r="L151" i="2"/>
  <c r="N151" i="1" l="1"/>
  <c r="M151" i="1"/>
  <c r="L151" i="1"/>
  <c r="K151" i="1"/>
  <c r="J151" i="1"/>
  <c r="I151" i="1"/>
  <c r="H151" i="1"/>
  <c r="G151" i="1"/>
  <c r="F151" i="1"/>
  <c r="E151" i="1"/>
  <c r="D151" i="1"/>
  <c r="C151" i="1"/>
  <c r="M182" i="1" l="1"/>
  <c r="N182" i="1"/>
  <c r="D163" i="1"/>
  <c r="E163" i="1"/>
  <c r="F163" i="1"/>
  <c r="G163" i="1"/>
  <c r="H163" i="1"/>
  <c r="I163" i="1"/>
  <c r="J163" i="1"/>
  <c r="K163" i="1"/>
  <c r="L163" i="1"/>
  <c r="M163" i="1"/>
  <c r="N163" i="1"/>
  <c r="D164" i="1"/>
  <c r="E164" i="1"/>
  <c r="F164" i="1"/>
  <c r="G164" i="1"/>
  <c r="H164" i="1"/>
  <c r="I164" i="1"/>
  <c r="J164" i="1"/>
  <c r="K164" i="1"/>
  <c r="L164" i="1"/>
  <c r="C164" i="1"/>
  <c r="C163" i="1"/>
  <c r="N138" i="1"/>
  <c r="M138" i="1"/>
  <c r="L138" i="1"/>
  <c r="L200" i="1" s="1"/>
  <c r="L221" i="1" s="1"/>
  <c r="K138" i="1"/>
  <c r="K200" i="1" s="1"/>
  <c r="K221" i="1" s="1"/>
  <c r="J138" i="1"/>
  <c r="J200" i="1" s="1"/>
  <c r="I138" i="1"/>
  <c r="I200" i="1" s="1"/>
  <c r="H138" i="1"/>
  <c r="H200" i="1" s="1"/>
  <c r="G138" i="1"/>
  <c r="G200" i="1" s="1"/>
  <c r="F138" i="1"/>
  <c r="F200" i="1" s="1"/>
  <c r="E138" i="1"/>
  <c r="E200" i="1" s="1"/>
  <c r="D138" i="1"/>
  <c r="D200" i="1" s="1"/>
  <c r="C138" i="1"/>
  <c r="C200" i="1" s="1"/>
  <c r="N125" i="1"/>
  <c r="N199" i="1" s="1"/>
  <c r="N181" i="1" s="1"/>
  <c r="M125" i="1"/>
  <c r="M199" i="1" s="1"/>
  <c r="M181" i="1" s="1"/>
  <c r="L125" i="1"/>
  <c r="L199" i="1" s="1"/>
  <c r="K125" i="1"/>
  <c r="K199" i="1" s="1"/>
  <c r="J125" i="1"/>
  <c r="J199" i="1" s="1"/>
  <c r="I125" i="1"/>
  <c r="I199" i="1" s="1"/>
  <c r="H125" i="1"/>
  <c r="H199" i="1" s="1"/>
  <c r="G125" i="1"/>
  <c r="G199" i="1" s="1"/>
  <c r="F125" i="1"/>
  <c r="F199" i="1" s="1"/>
  <c r="E125" i="1"/>
  <c r="E199" i="1" s="1"/>
  <c r="D125" i="1"/>
  <c r="D199" i="1" s="1"/>
  <c r="C125" i="1"/>
  <c r="C199" i="1" s="1"/>
  <c r="G182" i="1" l="1"/>
  <c r="G221" i="1"/>
  <c r="J182" i="1"/>
  <c r="J221" i="1"/>
  <c r="H182" i="1"/>
  <c r="H235" i="1" s="1"/>
  <c r="H221" i="1"/>
  <c r="I182" i="1"/>
  <c r="J235" i="1" s="1"/>
  <c r="I221" i="1"/>
  <c r="M220" i="1"/>
  <c r="N220" i="1"/>
  <c r="D221" i="1"/>
  <c r="C221" i="1"/>
  <c r="E221" i="1"/>
  <c r="C236" i="1"/>
  <c r="N235" i="1"/>
  <c r="F221" i="1"/>
  <c r="F182" i="1"/>
  <c r="K182" i="1"/>
  <c r="D182" i="1"/>
  <c r="L182" i="1"/>
  <c r="L235" i="1" s="1"/>
  <c r="E182" i="1"/>
  <c r="E235" i="1" s="1"/>
  <c r="C182" i="1"/>
  <c r="D220" i="1"/>
  <c r="D181" i="1"/>
  <c r="E220" i="1"/>
  <c r="E181" i="1"/>
  <c r="F181" i="1"/>
  <c r="F234" i="1" s="1"/>
  <c r="F220" i="1"/>
  <c r="G181" i="1"/>
  <c r="G234" i="1" s="1"/>
  <c r="G220" i="1"/>
  <c r="L220" i="1"/>
  <c r="L181" i="1"/>
  <c r="M234" i="1" s="1"/>
  <c r="N234" i="1"/>
  <c r="J220" i="1"/>
  <c r="K235" i="1"/>
  <c r="H181" i="1"/>
  <c r="H220" i="1"/>
  <c r="I220" i="1"/>
  <c r="I181" i="1"/>
  <c r="I234" i="1" s="1"/>
  <c r="C220" i="1"/>
  <c r="C181" i="1"/>
  <c r="K220" i="1"/>
  <c r="K181" i="1"/>
  <c r="G235" i="1"/>
  <c r="J181" i="1"/>
  <c r="J234" i="1" s="1"/>
  <c r="I235" i="1" l="1"/>
  <c r="P221" i="1"/>
  <c r="P220" i="1"/>
  <c r="D235" i="1"/>
  <c r="M235" i="1"/>
  <c r="F235" i="1"/>
  <c r="C235" i="1"/>
  <c r="H234" i="1"/>
  <c r="E234" i="1"/>
  <c r="K234" i="1"/>
  <c r="L234" i="1"/>
  <c r="D234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112" i="1" l="1"/>
  <c r="M112" i="1"/>
  <c r="L112" i="1"/>
  <c r="K112" i="1"/>
  <c r="J112" i="1"/>
  <c r="I112" i="1"/>
  <c r="H112" i="1"/>
  <c r="G112" i="1"/>
  <c r="F112" i="1"/>
  <c r="E112" i="1"/>
  <c r="D112" i="1"/>
  <c r="C112" i="1"/>
  <c r="M109" i="1"/>
  <c r="L109" i="1"/>
  <c r="K109" i="1"/>
  <c r="J109" i="1"/>
  <c r="I109" i="1"/>
  <c r="H109" i="1"/>
  <c r="N99" i="1"/>
  <c r="M99" i="1"/>
  <c r="L99" i="1"/>
  <c r="K99" i="1"/>
  <c r="J99" i="1"/>
  <c r="I99" i="1"/>
  <c r="H99" i="1"/>
  <c r="G99" i="1"/>
  <c r="F99" i="1"/>
  <c r="E99" i="1"/>
  <c r="D99" i="1"/>
  <c r="C99" i="1"/>
  <c r="N86" i="1"/>
  <c r="M86" i="1"/>
  <c r="L86" i="1"/>
  <c r="K86" i="1"/>
  <c r="J86" i="1"/>
  <c r="I86" i="1"/>
  <c r="H86" i="1"/>
  <c r="G86" i="1"/>
  <c r="F86" i="1"/>
  <c r="E86" i="1"/>
  <c r="D86" i="1"/>
  <c r="C86" i="1"/>
  <c r="N73" i="1"/>
  <c r="M73" i="1"/>
  <c r="L73" i="1"/>
  <c r="K73" i="1"/>
  <c r="J73" i="1"/>
  <c r="I73" i="1"/>
  <c r="H73" i="1"/>
  <c r="G73" i="1"/>
  <c r="F73" i="1"/>
  <c r="E73" i="1"/>
  <c r="D73" i="1"/>
  <c r="C73" i="1"/>
  <c r="N60" i="1"/>
  <c r="M60" i="1"/>
  <c r="L60" i="1"/>
  <c r="K60" i="1"/>
  <c r="J60" i="1"/>
  <c r="I60" i="1"/>
  <c r="H60" i="1"/>
  <c r="G60" i="1"/>
  <c r="F60" i="1"/>
  <c r="E60" i="1"/>
  <c r="D60" i="1"/>
  <c r="C60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3" i="1"/>
  <c r="M43" i="1"/>
  <c r="L43" i="1"/>
  <c r="L47" i="1" s="1"/>
  <c r="K43" i="1"/>
  <c r="K47" i="1" s="1"/>
  <c r="J43" i="1"/>
  <c r="J47" i="1" s="1"/>
  <c r="I43" i="1"/>
  <c r="I47" i="1" s="1"/>
  <c r="H43" i="1"/>
  <c r="G43" i="1"/>
  <c r="F43" i="1"/>
  <c r="E43" i="1"/>
  <c r="D43" i="1"/>
  <c r="D47" i="1" s="1"/>
  <c r="C43" i="1"/>
  <c r="C47" i="1" s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0" i="1"/>
  <c r="M30" i="1"/>
  <c r="L30" i="1"/>
  <c r="L34" i="1" s="1"/>
  <c r="K30" i="1"/>
  <c r="K34" i="1" s="1"/>
  <c r="J30" i="1"/>
  <c r="J34" i="1" s="1"/>
  <c r="I30" i="1"/>
  <c r="H30" i="1"/>
  <c r="G30" i="1"/>
  <c r="F30" i="1"/>
  <c r="E30" i="1"/>
  <c r="D30" i="1"/>
  <c r="D34" i="1" s="1"/>
  <c r="C30" i="1"/>
  <c r="C34" i="1" s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M17" i="1"/>
  <c r="L17" i="1"/>
  <c r="L21" i="1" s="1"/>
  <c r="K17" i="1"/>
  <c r="J17" i="1"/>
  <c r="I17" i="1"/>
  <c r="I21" i="1" s="1"/>
  <c r="H17" i="1"/>
  <c r="G17" i="1"/>
  <c r="F17" i="1"/>
  <c r="E17" i="1"/>
  <c r="D17" i="1"/>
  <c r="D21" i="1" s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J21" i="1" l="1"/>
  <c r="C21" i="1"/>
  <c r="K21" i="1"/>
  <c r="H21" i="1"/>
  <c r="H191" i="1" s="1"/>
  <c r="F21" i="1"/>
  <c r="F191" i="1" s="1"/>
  <c r="N21" i="1"/>
  <c r="N191" i="1" s="1"/>
  <c r="G21" i="1"/>
  <c r="G191" i="1" s="1"/>
  <c r="H34" i="1"/>
  <c r="H192" i="1" s="1"/>
  <c r="H47" i="1"/>
  <c r="H193" i="1" s="1"/>
  <c r="F34" i="1"/>
  <c r="G34" i="1"/>
  <c r="G192" i="1" s="1"/>
  <c r="N34" i="1"/>
  <c r="N192" i="1" s="1"/>
  <c r="I34" i="1"/>
  <c r="I192" i="1" s="1"/>
  <c r="E21" i="1"/>
  <c r="M21" i="1"/>
  <c r="M191" i="1" s="1"/>
  <c r="E34" i="1"/>
  <c r="E192" i="1" s="1"/>
  <c r="M34" i="1"/>
  <c r="M192" i="1" s="1"/>
  <c r="E47" i="1"/>
  <c r="E193" i="1" s="1"/>
  <c r="M47" i="1"/>
  <c r="M193" i="1" s="1"/>
  <c r="F47" i="1"/>
  <c r="F193" i="1" s="1"/>
  <c r="N47" i="1"/>
  <c r="N193" i="1" s="1"/>
  <c r="G47" i="1"/>
  <c r="G193" i="1" s="1"/>
  <c r="E191" i="1"/>
  <c r="I191" i="1"/>
  <c r="J191" i="1"/>
  <c r="K191" i="1"/>
  <c r="L191" i="1"/>
  <c r="F192" i="1"/>
  <c r="J192" i="1"/>
  <c r="K192" i="1"/>
  <c r="L192" i="1"/>
  <c r="I193" i="1"/>
  <c r="J193" i="1"/>
  <c r="K193" i="1"/>
  <c r="L193" i="1"/>
  <c r="E194" i="1"/>
  <c r="F194" i="1"/>
  <c r="G194" i="1"/>
  <c r="H194" i="1"/>
  <c r="I194" i="1"/>
  <c r="J194" i="1"/>
  <c r="K194" i="1"/>
  <c r="L194" i="1"/>
  <c r="M194" i="1"/>
  <c r="N194" i="1"/>
  <c r="E195" i="1"/>
  <c r="F195" i="1"/>
  <c r="G195" i="1"/>
  <c r="H195" i="1"/>
  <c r="I195" i="1"/>
  <c r="J195" i="1"/>
  <c r="K195" i="1"/>
  <c r="L195" i="1"/>
  <c r="M195" i="1"/>
  <c r="N195" i="1"/>
  <c r="E196" i="1"/>
  <c r="F196" i="1"/>
  <c r="G196" i="1"/>
  <c r="H196" i="1"/>
  <c r="I196" i="1"/>
  <c r="J196" i="1"/>
  <c r="K196" i="1"/>
  <c r="L196" i="1"/>
  <c r="M196" i="1"/>
  <c r="N196" i="1"/>
  <c r="E197" i="1"/>
  <c r="F197" i="1"/>
  <c r="G197" i="1"/>
  <c r="H197" i="1"/>
  <c r="I197" i="1"/>
  <c r="J197" i="1"/>
  <c r="K197" i="1"/>
  <c r="L197" i="1"/>
  <c r="M197" i="1"/>
  <c r="N197" i="1"/>
  <c r="E198" i="1"/>
  <c r="F198" i="1"/>
  <c r="G198" i="1"/>
  <c r="H198" i="1"/>
  <c r="I198" i="1"/>
  <c r="J198" i="1"/>
  <c r="K198" i="1"/>
  <c r="L198" i="1"/>
  <c r="M198" i="1"/>
  <c r="N198" i="1"/>
  <c r="D155" i="1"/>
  <c r="E155" i="1"/>
  <c r="F155" i="1"/>
  <c r="G155" i="1"/>
  <c r="H155" i="1"/>
  <c r="I155" i="1"/>
  <c r="J155" i="1"/>
  <c r="K155" i="1"/>
  <c r="L155" i="1"/>
  <c r="M155" i="1"/>
  <c r="N155" i="1"/>
  <c r="D156" i="1"/>
  <c r="E156" i="1"/>
  <c r="F156" i="1"/>
  <c r="G156" i="1"/>
  <c r="H156" i="1"/>
  <c r="I156" i="1"/>
  <c r="J156" i="1"/>
  <c r="K156" i="1"/>
  <c r="L156" i="1"/>
  <c r="M156" i="1"/>
  <c r="N156" i="1"/>
  <c r="D157" i="1"/>
  <c r="E157" i="1"/>
  <c r="F157" i="1"/>
  <c r="G157" i="1"/>
  <c r="H157" i="1"/>
  <c r="I157" i="1"/>
  <c r="J157" i="1"/>
  <c r="K157" i="1"/>
  <c r="L157" i="1"/>
  <c r="M157" i="1"/>
  <c r="N157" i="1"/>
  <c r="D158" i="1"/>
  <c r="E158" i="1"/>
  <c r="F158" i="1"/>
  <c r="G158" i="1"/>
  <c r="H158" i="1"/>
  <c r="I158" i="1"/>
  <c r="J158" i="1"/>
  <c r="K158" i="1"/>
  <c r="L158" i="1"/>
  <c r="M158" i="1"/>
  <c r="N158" i="1"/>
  <c r="D159" i="1"/>
  <c r="E159" i="1"/>
  <c r="F159" i="1"/>
  <c r="G159" i="1"/>
  <c r="H159" i="1"/>
  <c r="I159" i="1"/>
  <c r="J159" i="1"/>
  <c r="K159" i="1"/>
  <c r="L159" i="1"/>
  <c r="M159" i="1"/>
  <c r="N159" i="1"/>
  <c r="D160" i="1"/>
  <c r="E160" i="1"/>
  <c r="F160" i="1"/>
  <c r="G160" i="1"/>
  <c r="H160" i="1"/>
  <c r="I160" i="1"/>
  <c r="J160" i="1"/>
  <c r="K160" i="1"/>
  <c r="L160" i="1"/>
  <c r="M160" i="1"/>
  <c r="N160" i="1"/>
  <c r="D161" i="1"/>
  <c r="E161" i="1"/>
  <c r="E179" i="1" s="1"/>
  <c r="F161" i="1"/>
  <c r="G161" i="1"/>
  <c r="H161" i="1"/>
  <c r="I161" i="1"/>
  <c r="I179" i="1" s="1"/>
  <c r="J161" i="1"/>
  <c r="K161" i="1"/>
  <c r="L161" i="1"/>
  <c r="M161" i="1"/>
  <c r="M179" i="1" s="1"/>
  <c r="N161" i="1"/>
  <c r="D162" i="1"/>
  <c r="E162" i="1"/>
  <c r="F162" i="1"/>
  <c r="G162" i="1"/>
  <c r="H162" i="1"/>
  <c r="I162" i="1"/>
  <c r="J162" i="1"/>
  <c r="K162" i="1"/>
  <c r="K180" i="1" s="1"/>
  <c r="L162" i="1"/>
  <c r="L180" i="1" s="1"/>
  <c r="L233" i="1" s="1"/>
  <c r="M162" i="1"/>
  <c r="N162" i="1"/>
  <c r="M178" i="1"/>
  <c r="K179" i="1"/>
  <c r="G180" i="1"/>
  <c r="H180" i="1"/>
  <c r="H233" i="1" s="1"/>
  <c r="I180" i="1"/>
  <c r="I233" i="1" s="1"/>
  <c r="C191" i="1"/>
  <c r="C192" i="1"/>
  <c r="C193" i="1"/>
  <c r="C194" i="1"/>
  <c r="C195" i="1"/>
  <c r="C196" i="1"/>
  <c r="C197" i="1"/>
  <c r="C198" i="1"/>
  <c r="D198" i="1"/>
  <c r="D197" i="1"/>
  <c r="D196" i="1"/>
  <c r="D195" i="1"/>
  <c r="D194" i="1"/>
  <c r="D193" i="1"/>
  <c r="D192" i="1"/>
  <c r="D191" i="1"/>
  <c r="C162" i="1"/>
  <c r="C161" i="1"/>
  <c r="C160" i="1"/>
  <c r="C159" i="1"/>
  <c r="C158" i="1"/>
  <c r="E205" i="1" l="1"/>
  <c r="E203" i="1"/>
  <c r="E204" i="1"/>
  <c r="I204" i="1"/>
  <c r="I205" i="1"/>
  <c r="I203" i="1"/>
  <c r="G204" i="1"/>
  <c r="G203" i="1"/>
  <c r="G205" i="1"/>
  <c r="N205" i="1"/>
  <c r="N203" i="1"/>
  <c r="N204" i="1"/>
  <c r="F205" i="1"/>
  <c r="F203" i="1"/>
  <c r="F204" i="1"/>
  <c r="H204" i="1"/>
  <c r="H205" i="1"/>
  <c r="H203" i="1"/>
  <c r="M205" i="1"/>
  <c r="M203" i="1"/>
  <c r="M204" i="1"/>
  <c r="C204" i="1"/>
  <c r="C205" i="1"/>
  <c r="C203" i="1"/>
  <c r="L205" i="1"/>
  <c r="L203" i="1"/>
  <c r="L204" i="1"/>
  <c r="D205" i="1"/>
  <c r="D203" i="1"/>
  <c r="D204" i="1"/>
  <c r="K205" i="1"/>
  <c r="K203" i="1"/>
  <c r="K204" i="1"/>
  <c r="J204" i="1"/>
  <c r="J205" i="1"/>
  <c r="J203" i="1"/>
  <c r="E168" i="1"/>
  <c r="E169" i="1"/>
  <c r="E167" i="1"/>
  <c r="L167" i="1"/>
  <c r="L168" i="1"/>
  <c r="L169" i="1"/>
  <c r="D168" i="1"/>
  <c r="D167" i="1"/>
  <c r="D169" i="1"/>
  <c r="M168" i="1"/>
  <c r="M169" i="1"/>
  <c r="M167" i="1"/>
  <c r="K168" i="1"/>
  <c r="K167" i="1"/>
  <c r="K169" i="1"/>
  <c r="I169" i="1"/>
  <c r="I167" i="1"/>
  <c r="I168" i="1"/>
  <c r="H168" i="1"/>
  <c r="H169" i="1"/>
  <c r="H167" i="1"/>
  <c r="G168" i="1"/>
  <c r="G169" i="1"/>
  <c r="G167" i="1"/>
  <c r="J169" i="1"/>
  <c r="J167" i="1"/>
  <c r="J168" i="1"/>
  <c r="N168" i="1"/>
  <c r="N169" i="1"/>
  <c r="N167" i="1"/>
  <c r="F168" i="1"/>
  <c r="F169" i="1"/>
  <c r="F167" i="1"/>
  <c r="I176" i="1"/>
  <c r="H176" i="1"/>
  <c r="H229" i="1" s="1"/>
  <c r="G176" i="1"/>
  <c r="M219" i="1"/>
  <c r="N176" i="1"/>
  <c r="E219" i="1"/>
  <c r="G179" i="1"/>
  <c r="I178" i="1"/>
  <c r="L176" i="1"/>
  <c r="K176" i="1"/>
  <c r="J176" i="1"/>
  <c r="L219" i="1"/>
  <c r="N218" i="1"/>
  <c r="K219" i="1"/>
  <c r="E180" i="1"/>
  <c r="J180" i="1"/>
  <c r="J219" i="1"/>
  <c r="N178" i="1"/>
  <c r="I219" i="1"/>
  <c r="E178" i="1"/>
  <c r="D180" i="1"/>
  <c r="D219" i="1"/>
  <c r="C219" i="1"/>
  <c r="M180" i="1"/>
  <c r="M233" i="1" s="1"/>
  <c r="H219" i="1"/>
  <c r="G219" i="1"/>
  <c r="N180" i="1"/>
  <c r="N219" i="1"/>
  <c r="F180" i="1"/>
  <c r="F219" i="1"/>
  <c r="J178" i="1"/>
  <c r="J231" i="1" s="1"/>
  <c r="M176" i="1"/>
  <c r="E176" i="1"/>
  <c r="I174" i="1"/>
  <c r="N231" i="1"/>
  <c r="F178" i="1"/>
  <c r="F231" i="1" s="1"/>
  <c r="C180" i="1"/>
  <c r="M174" i="1"/>
  <c r="E174" i="1"/>
  <c r="I175" i="1"/>
  <c r="I173" i="1"/>
  <c r="M177" i="1"/>
  <c r="E177" i="1"/>
  <c r="M175" i="1"/>
  <c r="K175" i="1"/>
  <c r="G175" i="1"/>
  <c r="E175" i="1"/>
  <c r="M173" i="1"/>
  <c r="K173" i="1"/>
  <c r="G173" i="1"/>
  <c r="E173" i="1"/>
  <c r="L173" i="1"/>
  <c r="F176" i="1"/>
  <c r="N174" i="1"/>
  <c r="J174" i="1"/>
  <c r="F174" i="1"/>
  <c r="H173" i="1"/>
  <c r="D212" i="1"/>
  <c r="I229" i="1"/>
  <c r="L177" i="1"/>
  <c r="H177" i="1"/>
  <c r="C179" i="1"/>
  <c r="C232" i="1" s="1"/>
  <c r="K177" i="1"/>
  <c r="G177" i="1"/>
  <c r="D218" i="1"/>
  <c r="C217" i="1"/>
  <c r="L210" i="1"/>
  <c r="D214" i="1"/>
  <c r="C177" i="1"/>
  <c r="C230" i="1" s="1"/>
  <c r="K210" i="1"/>
  <c r="I177" i="1"/>
  <c r="D216" i="1"/>
  <c r="D176" i="1"/>
  <c r="C215" i="1"/>
  <c r="C213" i="1"/>
  <c r="D179" i="1"/>
  <c r="D175" i="1"/>
  <c r="N179" i="1"/>
  <c r="N232" i="1" s="1"/>
  <c r="L179" i="1"/>
  <c r="L232" i="1" s="1"/>
  <c r="L218" i="1"/>
  <c r="J179" i="1"/>
  <c r="J232" i="1" s="1"/>
  <c r="J218" i="1"/>
  <c r="H179" i="1"/>
  <c r="H232" i="1" s="1"/>
  <c r="H218" i="1"/>
  <c r="F179" i="1"/>
  <c r="F232" i="1" s="1"/>
  <c r="F218" i="1"/>
  <c r="N217" i="1"/>
  <c r="L178" i="1"/>
  <c r="L217" i="1"/>
  <c r="J217" i="1"/>
  <c r="H178" i="1"/>
  <c r="H217" i="1"/>
  <c r="F217" i="1"/>
  <c r="N177" i="1"/>
  <c r="N216" i="1"/>
  <c r="L216" i="1"/>
  <c r="J177" i="1"/>
  <c r="J216" i="1"/>
  <c r="H216" i="1"/>
  <c r="F177" i="1"/>
  <c r="F216" i="1"/>
  <c r="N215" i="1"/>
  <c r="L215" i="1"/>
  <c r="J215" i="1"/>
  <c r="H215" i="1"/>
  <c r="F215" i="1"/>
  <c r="N175" i="1"/>
  <c r="N214" i="1"/>
  <c r="L175" i="1"/>
  <c r="L214" i="1"/>
  <c r="J175" i="1"/>
  <c r="J214" i="1"/>
  <c r="H175" i="1"/>
  <c r="H214" i="1"/>
  <c r="F175" i="1"/>
  <c r="F214" i="1"/>
  <c r="N213" i="1"/>
  <c r="L174" i="1"/>
  <c r="L213" i="1"/>
  <c r="J213" i="1"/>
  <c r="H174" i="1"/>
  <c r="H213" i="1"/>
  <c r="F213" i="1"/>
  <c r="N173" i="1"/>
  <c r="N212" i="1"/>
  <c r="L212" i="1"/>
  <c r="J173" i="1"/>
  <c r="J212" i="1"/>
  <c r="H212" i="1"/>
  <c r="F173" i="1"/>
  <c r="F212" i="1"/>
  <c r="D213" i="1"/>
  <c r="D215" i="1"/>
  <c r="D217" i="1"/>
  <c r="C218" i="1"/>
  <c r="C216" i="1"/>
  <c r="C214" i="1"/>
  <c r="C212" i="1"/>
  <c r="C178" i="1"/>
  <c r="C176" i="1"/>
  <c r="M210" i="1"/>
  <c r="I210" i="1"/>
  <c r="D178" i="1"/>
  <c r="D177" i="1"/>
  <c r="D174" i="1"/>
  <c r="D173" i="1"/>
  <c r="M218" i="1"/>
  <c r="K218" i="1"/>
  <c r="I218" i="1"/>
  <c r="G218" i="1"/>
  <c r="E218" i="1"/>
  <c r="M217" i="1"/>
  <c r="K178" i="1"/>
  <c r="K231" i="1" s="1"/>
  <c r="K217" i="1"/>
  <c r="I217" i="1"/>
  <c r="G178" i="1"/>
  <c r="G217" i="1"/>
  <c r="E217" i="1"/>
  <c r="M216" i="1"/>
  <c r="K216" i="1"/>
  <c r="I216" i="1"/>
  <c r="G216" i="1"/>
  <c r="E216" i="1"/>
  <c r="M215" i="1"/>
  <c r="K215" i="1"/>
  <c r="I215" i="1"/>
  <c r="G215" i="1"/>
  <c r="E215" i="1"/>
  <c r="M214" i="1"/>
  <c r="K214" i="1"/>
  <c r="I214" i="1"/>
  <c r="G214" i="1"/>
  <c r="E214" i="1"/>
  <c r="M213" i="1"/>
  <c r="K174" i="1"/>
  <c r="K213" i="1"/>
  <c r="I213" i="1"/>
  <c r="G174" i="1"/>
  <c r="G213" i="1"/>
  <c r="E213" i="1"/>
  <c r="M212" i="1"/>
  <c r="K212" i="1"/>
  <c r="I212" i="1"/>
  <c r="G212" i="1"/>
  <c r="E212" i="1"/>
  <c r="C157" i="1"/>
  <c r="C175" i="1" s="1"/>
  <c r="C156" i="1"/>
  <c r="C174" i="1" s="1"/>
  <c r="C155" i="1"/>
  <c r="C173" i="1" l="1"/>
  <c r="C168" i="1"/>
  <c r="C169" i="1"/>
  <c r="C167" i="1"/>
  <c r="N187" i="1"/>
  <c r="N185" i="1"/>
  <c r="N186" i="1"/>
  <c r="L187" i="1"/>
  <c r="L185" i="1"/>
  <c r="L186" i="1"/>
  <c r="D186" i="1"/>
  <c r="D187" i="1"/>
  <c r="D185" i="1"/>
  <c r="F187" i="1"/>
  <c r="F185" i="1"/>
  <c r="F186" i="1"/>
  <c r="E187" i="1"/>
  <c r="E185" i="1"/>
  <c r="E186" i="1"/>
  <c r="G185" i="1"/>
  <c r="G187" i="1"/>
  <c r="G186" i="1"/>
  <c r="H185" i="1"/>
  <c r="H186" i="1"/>
  <c r="H187" i="1"/>
  <c r="K186" i="1"/>
  <c r="K187" i="1"/>
  <c r="K185" i="1"/>
  <c r="I186" i="1"/>
  <c r="I187" i="1"/>
  <c r="I185" i="1"/>
  <c r="J226" i="1"/>
  <c r="J186" i="1"/>
  <c r="J187" i="1"/>
  <c r="J185" i="1"/>
  <c r="M187" i="1"/>
  <c r="M185" i="1"/>
  <c r="M186" i="1"/>
  <c r="P213" i="1"/>
  <c r="P212" i="1"/>
  <c r="P215" i="1"/>
  <c r="P214" i="1"/>
  <c r="P216" i="1"/>
  <c r="K227" i="1"/>
  <c r="D231" i="1"/>
  <c r="D232" i="1"/>
  <c r="C228" i="1"/>
  <c r="D230" i="1"/>
  <c r="J229" i="1"/>
  <c r="L229" i="1"/>
  <c r="K229" i="1"/>
  <c r="M229" i="1"/>
  <c r="J227" i="1"/>
  <c r="N229" i="1"/>
  <c r="E233" i="1"/>
  <c r="F229" i="1"/>
  <c r="J210" i="1"/>
  <c r="J233" i="1"/>
  <c r="C233" i="1"/>
  <c r="F233" i="1"/>
  <c r="D233" i="1"/>
  <c r="G233" i="1"/>
  <c r="N233" i="1"/>
  <c r="C234" i="1"/>
  <c r="K233" i="1"/>
  <c r="H223" i="1"/>
  <c r="C231" i="1"/>
  <c r="C229" i="1"/>
  <c r="F230" i="1"/>
  <c r="E232" i="1"/>
  <c r="C227" i="1"/>
  <c r="F228" i="1"/>
  <c r="G227" i="1"/>
  <c r="F226" i="1"/>
  <c r="M227" i="1"/>
  <c r="N230" i="1"/>
  <c r="H228" i="1"/>
  <c r="L228" i="1"/>
  <c r="J230" i="1"/>
  <c r="N227" i="1"/>
  <c r="G231" i="1"/>
  <c r="N226" i="1"/>
  <c r="I226" i="1"/>
  <c r="J228" i="1"/>
  <c r="N228" i="1"/>
  <c r="F227" i="1"/>
  <c r="G229" i="1"/>
  <c r="M226" i="1"/>
  <c r="L226" i="1"/>
  <c r="H226" i="1"/>
  <c r="M230" i="1"/>
  <c r="D227" i="1"/>
  <c r="H227" i="1"/>
  <c r="K228" i="1"/>
  <c r="G230" i="1"/>
  <c r="D228" i="1"/>
  <c r="D229" i="1"/>
  <c r="I230" i="1"/>
  <c r="E229" i="1"/>
  <c r="E227" i="1"/>
  <c r="M228" i="1"/>
  <c r="L231" i="1"/>
  <c r="I232" i="1"/>
  <c r="K230" i="1"/>
  <c r="M231" i="1"/>
  <c r="L230" i="1"/>
  <c r="H231" i="1"/>
  <c r="E230" i="1"/>
  <c r="I231" i="1"/>
  <c r="G232" i="1"/>
  <c r="H230" i="1"/>
  <c r="E228" i="1"/>
  <c r="I228" i="1"/>
  <c r="D226" i="1"/>
  <c r="L227" i="1"/>
  <c r="E226" i="1"/>
  <c r="K232" i="1"/>
  <c r="I227" i="1"/>
  <c r="E231" i="1"/>
  <c r="G228" i="1"/>
  <c r="G226" i="1"/>
  <c r="K226" i="1"/>
  <c r="M232" i="1"/>
  <c r="C187" i="1" l="1"/>
  <c r="C185" i="1"/>
  <c r="C186" i="1"/>
  <c r="I188" i="1" l="1"/>
  <c r="J188" i="1" l="1"/>
  <c r="K188" i="1" l="1"/>
  <c r="I170" i="1" l="1"/>
  <c r="L188" i="1"/>
  <c r="M188" i="1" l="1"/>
  <c r="J170" i="1"/>
  <c r="K170" i="1" l="1"/>
  <c r="N188" i="1"/>
  <c r="C188" i="1" l="1"/>
  <c r="L170" i="1"/>
  <c r="M170" i="1" l="1"/>
  <c r="D188" i="1"/>
  <c r="E188" i="1" l="1"/>
  <c r="N170" i="1"/>
  <c r="C170" i="1" l="1"/>
  <c r="I206" i="1"/>
  <c r="F188" i="1"/>
  <c r="J206" i="1"/>
  <c r="G188" i="1" l="1"/>
  <c r="D170" i="1" l="1"/>
  <c r="K206" i="1"/>
  <c r="H188" i="1"/>
  <c r="L206" i="1"/>
  <c r="E170" i="1" l="1"/>
  <c r="M206" i="1" l="1"/>
  <c r="F170" i="1"/>
  <c r="G170" i="1" l="1"/>
  <c r="N206" i="1"/>
  <c r="H170" i="1" l="1"/>
  <c r="C206" i="1"/>
  <c r="D206" i="1" l="1"/>
  <c r="E206" i="1" l="1"/>
  <c r="F206" i="1" l="1"/>
  <c r="G206" i="1" l="1"/>
  <c r="H206" i="1" l="1"/>
  <c r="H224" i="1"/>
</calcChain>
</file>

<file path=xl/sharedStrings.xml><?xml version="1.0" encoding="utf-8"?>
<sst xmlns="http://schemas.openxmlformats.org/spreadsheetml/2006/main" count="508" uniqueCount="49">
  <si>
    <t>$</t>
  </si>
  <si>
    <t>Company</t>
  </si>
  <si>
    <t>Cost Center</t>
  </si>
  <si>
    <t>Ending Bal</t>
  </si>
  <si>
    <t>Kentucky Division - 009DIV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</si>
  <si>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</si>
  <si>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</si>
  <si>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</si>
  <si>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</si>
  <si>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</si>
  <si>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</si>
  <si>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</si>
  <si>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</si>
  <si>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</si>
  <si>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</si>
  <si>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</si>
  <si>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</si>
  <si>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Fiscal 2008</t>
  </si>
  <si>
    <t>Gas stored underground-Current - P/L Stored Gas 1641-15901</t>
  </si>
  <si>
    <t>Gas stored underground-Current - East Diamond Storage Facility 1641-16006</t>
  </si>
  <si>
    <t>Gas stored underground-Current - Bon Harbor Storage 1641-16013</t>
  </si>
  <si>
    <t>Gas stored underground-Current - Grandview Storage 1641-16014</t>
  </si>
  <si>
    <t>Gas stored underground-Current - Hickory Storage 1641-16015</t>
  </si>
  <si>
    <t>Gas stored underground-Current - Kirkwood Storage 1641-16016</t>
  </si>
  <si>
    <t>Gas stored underground-Current - St. Charles Storage 1641-16017</t>
  </si>
  <si>
    <t xml:space="preserve">     Gas Stored Underground</t>
  </si>
  <si>
    <t>Miscellaneous current and accr - Texas Gas Imbalance 2420-27384</t>
  </si>
  <si>
    <t>Miscellaneous current and accr - Storage Imbalance 1740-27387</t>
  </si>
  <si>
    <t>residual</t>
  </si>
  <si>
    <t>Fiscal 2009</t>
  </si>
  <si>
    <t>Fiscal 2010</t>
  </si>
  <si>
    <t>Fiscal 2011</t>
  </si>
  <si>
    <t>Fiscal 2012</t>
  </si>
  <si>
    <t>Fiscal 2013</t>
  </si>
  <si>
    <t>Fiscal 2014</t>
  </si>
  <si>
    <t>Fiscal 2015</t>
  </si>
  <si>
    <t>STAT</t>
  </si>
  <si>
    <t>Liability</t>
  </si>
  <si>
    <t>Asset</t>
  </si>
  <si>
    <t>Case Test Period</t>
  </si>
  <si>
    <t>Historical 13M Averages</t>
  </si>
  <si>
    <t>Case 13M Average</t>
  </si>
  <si>
    <t>Fiscal 2016</t>
  </si>
  <si>
    <t>Fiscal 2017</t>
  </si>
  <si>
    <t>Gas Stored Underground</t>
  </si>
  <si>
    <t>Fiscal 2018</t>
  </si>
  <si>
    <t>Max</t>
  </si>
  <si>
    <t>Min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</si>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</sst>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 applyFill="1"/>
    <xf numFmtId="0" fontId="2" fillId="0" borderId="0" xfId="0" quotePrefix="1" applyFont="1" applyFill="1"/>
    <xf numFmtId="164" fontId="0" fillId="0" borderId="0" xfId="1" quotePrefix="1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3" fillId="0" borderId="0" xfId="0" quotePrefix="1" applyFont="1" applyFill="1"/>
    <xf numFmtId="0" fontId="4" fillId="0" borderId="0" xfId="0" quotePrefix="1" applyFont="1" applyFill="1"/>
    <xf numFmtId="164" fontId="5" fillId="0" borderId="0" xfId="1" quotePrefix="1" applyNumberFormat="1" applyFont="1" applyFill="1"/>
    <xf numFmtId="0" fontId="0" fillId="0" borderId="0" xfId="0" quotePrefix="1"/>
    <xf numFmtId="0" fontId="0" fillId="0" borderId="0" xfId="0" quotePrefix="1" applyAlignment="1">
      <alignment horizontal="right"/>
    </xf>
    <xf numFmtId="164" fontId="0" fillId="2" borderId="0" xfId="1" quotePrefix="1" applyNumberFormat="1" applyFont="1" applyFill="1"/>
    <xf numFmtId="0" fontId="0" fillId="0" borderId="0" xfId="0" quotePrefix="1" applyAlignment="1">
      <alignment horizontal="left"/>
    </xf>
    <xf numFmtId="164" fontId="0" fillId="0" borderId="0" xfId="0" applyNumberFormat="1" applyFill="1"/>
    <xf numFmtId="43" fontId="0" fillId="0" borderId="0" xfId="1" applyNumberFormat="1" applyFont="1" applyFill="1"/>
    <xf numFmtId="165" fontId="0" fillId="0" borderId="0" xfId="1" applyNumberFormat="1" applyFont="1" applyFill="1"/>
    <xf numFmtId="164" fontId="0" fillId="3" borderId="0" xfId="1" applyNumberFormat="1" applyFont="1" applyFill="1"/>
    <xf numFmtId="38" fontId="0" fillId="3" borderId="0" xfId="1" applyNumberFormat="1" applyFont="1" applyFill="1"/>
    <xf numFmtId="38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8%20KY%20Rate%20Case/Revenues/KY%20Revenue%20%20Billing%20Unit%20Forecast%20TYE%203.3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3">
          <cell r="Q43">
            <v>9051753.3073703162</v>
          </cell>
          <cell r="R43">
            <v>10951215.282963028</v>
          </cell>
          <cell r="S43">
            <v>12872027.916641319</v>
          </cell>
          <cell r="T43">
            <v>14815614.585610894</v>
          </cell>
          <cell r="U43">
            <v>16760624.631786175</v>
          </cell>
          <cell r="V43">
            <v>18691400.905904405</v>
          </cell>
          <cell r="W43">
            <v>20633564.197668277</v>
          </cell>
          <cell r="X43">
            <v>18960854.038827978</v>
          </cell>
          <cell r="Y43">
            <v>16880698.536333587</v>
          </cell>
          <cell r="Z43">
            <v>14115025.038226541</v>
          </cell>
          <cell r="AA43">
            <v>10658504.43515558</v>
          </cell>
          <cell r="AB43">
            <v>7127080.3917531259</v>
          </cell>
        </row>
        <row r="48">
          <cell r="Q48">
            <v>-8063247.0530068111</v>
          </cell>
          <cell r="R48">
            <v>-6727416.2044569086</v>
          </cell>
          <cell r="S48">
            <v>-5376612.3923961623</v>
          </cell>
          <cell r="T48">
            <v>-4009837.4192571826</v>
          </cell>
          <cell r="U48">
            <v>-2642064.2485508136</v>
          </cell>
          <cell r="V48">
            <v>-1284273.05351834</v>
          </cell>
          <cell r="W48">
            <v>81503.722053250065</v>
          </cell>
          <cell r="X48">
            <v>-916106.08319263987</v>
          </cell>
          <cell r="Y48">
            <v>-2911325.6936844196</v>
          </cell>
          <cell r="Z48">
            <v>-5305589.2262745555</v>
          </cell>
          <cell r="AA48">
            <v>-7400569.8172909245</v>
          </cell>
          <cell r="AB48">
            <v>-8896984.5251597594</v>
          </cell>
        </row>
        <row r="51">
          <cell r="P51">
            <v>-2287953.3409217214</v>
          </cell>
          <cell r="Q51">
            <v>988506.25436350517</v>
          </cell>
          <cell r="R51">
            <v>4223799.0785061195</v>
          </cell>
          <cell r="S51">
            <v>7495415.5242451569</v>
          </cell>
          <cell r="T51">
            <v>10805777.166353712</v>
          </cell>
          <cell r="U51">
            <v>14118560.383235361</v>
          </cell>
          <cell r="V51">
            <v>17407127.852386065</v>
          </cell>
          <cell r="W51">
            <v>20715067.919721525</v>
          </cell>
          <cell r="X51">
            <v>18044747.955635339</v>
          </cell>
          <cell r="Y51">
            <v>13969372.842649167</v>
          </cell>
          <cell r="Z51">
            <v>8809435.8119519856</v>
          </cell>
          <cell r="AA51">
            <v>3257934.6178646553</v>
          </cell>
          <cell r="AB51">
            <v>-1769904.1334066335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9.bin"/><Relationship Id="rId3" Type="http://schemas.openxmlformats.org/officeDocument/2006/relationships/customProperty" Target="../customProperty4.bin"/><Relationship Id="rId7" Type="http://schemas.openxmlformats.org/officeDocument/2006/relationships/customProperty" Target="../customProperty8.bin"/><Relationship Id="rId12" Type="http://schemas.openxmlformats.org/officeDocument/2006/relationships/customProperty" Target="../customProperty13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7.bin"/><Relationship Id="rId11" Type="http://schemas.openxmlformats.org/officeDocument/2006/relationships/customProperty" Target="../customProperty12.bin"/><Relationship Id="rId5" Type="http://schemas.openxmlformats.org/officeDocument/2006/relationships/customProperty" Target="../customProperty6.bin"/><Relationship Id="rId10" Type="http://schemas.openxmlformats.org/officeDocument/2006/relationships/customProperty" Target="../customProperty11.bin"/><Relationship Id="rId4" Type="http://schemas.openxmlformats.org/officeDocument/2006/relationships/customProperty" Target="../customProperty5.bin"/><Relationship Id="rId9" Type="http://schemas.openxmlformats.org/officeDocument/2006/relationships/customProperty" Target="../customProperty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6"/>
  <sheetViews>
    <sheetView zoomScaleNormal="100" workbookViewId="0">
      <pane xSplit="2" ySplit="8" topLeftCell="M185" activePane="bottomRight" state="frozen"/>
      <selection activeCell="B22" sqref="B22"/>
      <selection pane="topRight" activeCell="B22" sqref="B22"/>
      <selection pane="bottomLeft" activeCell="B22" sqref="B22"/>
      <selection pane="bottomRight" activeCell="B7" sqref="B7"/>
    </sheetView>
  </sheetViews>
  <sheetFormatPr defaultColWidth="9.140625" defaultRowHeight="12.75" x14ac:dyDescent="0.2"/>
  <cols>
    <col min="1" max="1" width="14.28515625" style="5" customWidth="1"/>
    <col min="2" max="2" width="66.42578125" style="5" bestFit="1" customWidth="1"/>
    <col min="3" max="3" width="11.85546875" style="4" bestFit="1" customWidth="1"/>
    <col min="4" max="4" width="11.42578125" style="4" bestFit="1" customWidth="1"/>
    <col min="5" max="5" width="13.5703125" style="4" bestFit="1" customWidth="1"/>
    <col min="6" max="8" width="12.85546875" style="4" bestFit="1" customWidth="1"/>
    <col min="9" max="9" width="13.5703125" style="4" bestFit="1" customWidth="1"/>
    <col min="10" max="10" width="12.85546875" style="4" bestFit="1" customWidth="1"/>
    <col min="11" max="12" width="12.140625" style="4" customWidth="1"/>
    <col min="13" max="14" width="13.5703125" style="4" bestFit="1" customWidth="1"/>
    <col min="15" max="15" width="10.85546875" style="5" bestFit="1" customWidth="1"/>
    <col min="16" max="16" width="11.28515625" style="5" bestFit="1" customWidth="1"/>
    <col min="17" max="16384" width="9.140625" style="5"/>
  </cols>
  <sheetData>
    <row r="1" spans="1:14" x14ac:dyDescent="0.2">
      <c r="A1" s="1"/>
      <c r="B1" s="2"/>
      <c r="C1" s="3"/>
      <c r="D1" s="3"/>
      <c r="E1" s="3"/>
      <c r="F1" s="3"/>
      <c r="G1" s="3"/>
      <c r="H1" s="3"/>
    </row>
    <row r="2" spans="1:14" x14ac:dyDescent="0.2">
      <c r="A2" s="1" t="s">
        <v>0</v>
      </c>
      <c r="B2" s="6"/>
      <c r="C2" s="3"/>
      <c r="D2" s="3"/>
      <c r="E2" s="3"/>
      <c r="F2" s="3"/>
      <c r="G2" s="3"/>
      <c r="H2" s="3"/>
    </row>
    <row r="3" spans="1:14" x14ac:dyDescent="0.2">
      <c r="A3" s="1" t="s">
        <v>1</v>
      </c>
      <c r="B3" s="7"/>
      <c r="C3" s="3"/>
      <c r="D3" s="3"/>
      <c r="E3" s="3"/>
      <c r="F3" s="3"/>
      <c r="G3" s="3"/>
      <c r="H3" s="3"/>
    </row>
    <row r="4" spans="1:14" x14ac:dyDescent="0.2">
      <c r="A4" s="1" t="s">
        <v>2</v>
      </c>
      <c r="B4" s="1"/>
      <c r="D4" s="3"/>
      <c r="E4" s="8"/>
      <c r="F4" s="3"/>
      <c r="G4" s="3"/>
      <c r="H4" s="3"/>
    </row>
    <row r="5" spans="1:14" x14ac:dyDescent="0.2">
      <c r="A5" s="1" t="s">
        <v>3</v>
      </c>
      <c r="B5" s="1"/>
      <c r="D5" s="3"/>
      <c r="E5" s="8"/>
      <c r="F5" s="3"/>
      <c r="G5" s="3"/>
      <c r="H5" s="3"/>
    </row>
    <row r="6" spans="1:14" x14ac:dyDescent="0.2">
      <c r="A6" s="1" t="s">
        <v>4</v>
      </c>
      <c r="D6" s="3"/>
      <c r="E6" s="8"/>
      <c r="F6" s="3"/>
      <c r="G6" s="3"/>
      <c r="H6" s="3"/>
    </row>
    <row r="7" spans="1:14" x14ac:dyDescent="0.2">
      <c r="D7" s="3"/>
      <c r="E7" s="8"/>
      <c r="F7" s="3"/>
      <c r="G7" s="3"/>
      <c r="H7" s="3"/>
    </row>
    <row r="8" spans="1:14" x14ac:dyDescent="0.2">
      <c r="B8" s="2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18</v>
      </c>
      <c r="C10" s="3">
        <f>'$ Bal History'!C10</f>
        <v>7634544.8899999997</v>
      </c>
      <c r="D10" s="3">
        <f>'$ Bal History'!D10</f>
        <v>8138978.6299999999</v>
      </c>
      <c r="E10" s="3">
        <f>'$ Bal History'!E10</f>
        <v>6905708.21</v>
      </c>
      <c r="F10" s="3">
        <f>'$ Bal History'!F10</f>
        <v>5988078.5700000003</v>
      </c>
      <c r="G10" s="3">
        <f>'$ Bal History'!G10</f>
        <v>4211126.5999999996</v>
      </c>
      <c r="H10" s="3">
        <f>'$ Bal History'!H10</f>
        <v>1778361.14</v>
      </c>
      <c r="I10" s="3">
        <f>'$ Bal History'!I10</f>
        <v>-26251.97</v>
      </c>
      <c r="J10" s="3">
        <f>'$ Bal History'!J10</f>
        <v>1371322.25</v>
      </c>
      <c r="K10" s="3">
        <f>'$ Bal History'!K10</f>
        <v>3612430.59</v>
      </c>
      <c r="L10" s="3">
        <f>'$ Bal History'!L10</f>
        <v>6414706.6399999997</v>
      </c>
      <c r="M10" s="3">
        <f>'$ Bal History'!M10</f>
        <v>9146116.1899999995</v>
      </c>
      <c r="N10" s="3">
        <f>'$ Bal History'!N10</f>
        <v>11153815.41</v>
      </c>
    </row>
    <row r="11" spans="1:14" x14ac:dyDescent="0.2">
      <c r="A11" s="1"/>
      <c r="B11" s="1" t="s">
        <v>19</v>
      </c>
      <c r="C11" s="3">
        <f>'$ Bal History'!C11</f>
        <v>10184029.779999999</v>
      </c>
      <c r="D11" s="3">
        <f>'$ Bal History'!D11</f>
        <v>11823091.710000001</v>
      </c>
      <c r="E11" s="3">
        <f>'$ Bal History'!E11</f>
        <v>9489792.9900000002</v>
      </c>
      <c r="F11" s="3">
        <f>'$ Bal History'!F11</f>
        <v>7078718.7699999996</v>
      </c>
      <c r="G11" s="3">
        <f>'$ Bal History'!G11</f>
        <v>4651681.42</v>
      </c>
      <c r="H11" s="3">
        <f>'$ Bal History'!H11</f>
        <v>2381221.9</v>
      </c>
      <c r="I11" s="3">
        <f>'$ Bal History'!I11</f>
        <v>-29852.32</v>
      </c>
      <c r="J11" s="3">
        <f>'$ Bal History'!J11</f>
        <v>2377320.7400000002</v>
      </c>
      <c r="K11" s="3">
        <f>'$ Bal History'!K11</f>
        <v>5220607.47</v>
      </c>
      <c r="L11" s="3">
        <f>'$ Bal History'!L11</f>
        <v>8206065.3300000001</v>
      </c>
      <c r="M11" s="3">
        <f>'$ Bal History'!M11</f>
        <v>11311540.029999999</v>
      </c>
      <c r="N11" s="3">
        <f>'$ Bal History'!N11</f>
        <v>13522585.289999999</v>
      </c>
    </row>
    <row r="12" spans="1:14" x14ac:dyDescent="0.2">
      <c r="B12" s="1" t="s">
        <v>20</v>
      </c>
      <c r="C12" s="3">
        <f>'$ Bal History'!C12</f>
        <v>5641371.3399999999</v>
      </c>
      <c r="D12" s="3">
        <f>'$ Bal History'!D12</f>
        <v>5859624.54</v>
      </c>
      <c r="E12" s="3">
        <f>'$ Bal History'!E12</f>
        <v>5859624.54</v>
      </c>
      <c r="F12" s="3">
        <f>'$ Bal History'!F12</f>
        <v>5203996.33</v>
      </c>
      <c r="G12" s="3">
        <f>'$ Bal History'!G12</f>
        <v>3906428.58</v>
      </c>
      <c r="H12" s="3">
        <f>'$ Bal History'!H12</f>
        <v>2249820.5699999998</v>
      </c>
      <c r="I12" s="3">
        <f>'$ Bal History'!I12</f>
        <v>1627670.65</v>
      </c>
      <c r="J12" s="3">
        <f>'$ Bal History'!J12</f>
        <v>1593009.96</v>
      </c>
      <c r="K12" s="3">
        <f>'$ Bal History'!K12</f>
        <v>3438833.05</v>
      </c>
      <c r="L12" s="3">
        <f>'$ Bal History'!L12</f>
        <v>6250488.9699999997</v>
      </c>
      <c r="M12" s="3">
        <f>'$ Bal History'!M12</f>
        <v>6658457.3799999999</v>
      </c>
      <c r="N12" s="3">
        <f>'$ Bal History'!N12</f>
        <v>7598441.0700000003</v>
      </c>
    </row>
    <row r="13" spans="1:14" x14ac:dyDescent="0.2">
      <c r="B13" s="1" t="s">
        <v>21</v>
      </c>
      <c r="C13" s="3">
        <f>'$ Bal History'!C13</f>
        <v>2198302.34</v>
      </c>
      <c r="D13" s="3">
        <f>'$ Bal History'!D13</f>
        <v>2197068.17</v>
      </c>
      <c r="E13" s="3">
        <f>'$ Bal History'!E13</f>
        <v>2191876.52</v>
      </c>
      <c r="F13" s="3">
        <f>'$ Bal History'!F13</f>
        <v>1753071.33</v>
      </c>
      <c r="G13" s="3">
        <f>'$ Bal History'!G13</f>
        <v>1430417.52</v>
      </c>
      <c r="H13" s="3">
        <f>'$ Bal History'!H13</f>
        <v>1104951.45</v>
      </c>
      <c r="I13" s="3">
        <f>'$ Bal History'!I13</f>
        <v>1107207.1100000001</v>
      </c>
      <c r="J13" s="3">
        <f>'$ Bal History'!J13</f>
        <v>1643700.84</v>
      </c>
      <c r="K13" s="3">
        <f>'$ Bal History'!K13</f>
        <v>2055293.3</v>
      </c>
      <c r="L13" s="3">
        <f>'$ Bal History'!L13</f>
        <v>2403158.12</v>
      </c>
      <c r="M13" s="3">
        <f>'$ Bal History'!M13</f>
        <v>2620015.4300000002</v>
      </c>
      <c r="N13" s="3">
        <f>'$ Bal History'!N13</f>
        <v>2681733.31</v>
      </c>
    </row>
    <row r="14" spans="1:14" x14ac:dyDescent="0.2">
      <c r="B14" s="1" t="s">
        <v>22</v>
      </c>
      <c r="C14" s="3">
        <f>'$ Bal History'!C14</f>
        <v>3162928.49</v>
      </c>
      <c r="D14" s="3">
        <f>'$ Bal History'!D14</f>
        <v>3222635.69</v>
      </c>
      <c r="E14" s="3">
        <f>'$ Bal History'!E14</f>
        <v>3270624.36</v>
      </c>
      <c r="F14" s="3">
        <f>'$ Bal History'!F14</f>
        <v>3268902.99</v>
      </c>
      <c r="G14" s="3">
        <f>'$ Bal History'!G14</f>
        <v>2384072.37</v>
      </c>
      <c r="H14" s="3">
        <f>'$ Bal History'!H14</f>
        <v>1357973.32</v>
      </c>
      <c r="I14" s="3">
        <f>'$ Bal History'!I14</f>
        <v>1287741.3999999999</v>
      </c>
      <c r="J14" s="3">
        <f>'$ Bal History'!J14</f>
        <v>1755491.22</v>
      </c>
      <c r="K14" s="3">
        <f>'$ Bal History'!K14</f>
        <v>2050235.91</v>
      </c>
      <c r="L14" s="3">
        <f>'$ Bal History'!L14</f>
        <v>2048681.78</v>
      </c>
      <c r="M14" s="3">
        <f>'$ Bal History'!M14</f>
        <v>3091971.28</v>
      </c>
      <c r="N14" s="3">
        <f>'$ Bal History'!N14</f>
        <v>4067839.49</v>
      </c>
    </row>
    <row r="15" spans="1:14" x14ac:dyDescent="0.2">
      <c r="A15" s="1"/>
      <c r="B15" s="1" t="s">
        <v>23</v>
      </c>
      <c r="C15" s="3">
        <f>'$ Bal History'!C15</f>
        <v>2130237.7400000002</v>
      </c>
      <c r="D15" s="3">
        <f>'$ Bal History'!D15</f>
        <v>2130237.7400000002</v>
      </c>
      <c r="E15" s="3">
        <f>'$ Bal History'!E15</f>
        <v>2130237.7400000002</v>
      </c>
      <c r="F15" s="3">
        <f>'$ Bal History'!F15</f>
        <v>1797545.76</v>
      </c>
      <c r="G15" s="3">
        <f>'$ Bal History'!G15</f>
        <v>1517349.59</v>
      </c>
      <c r="H15" s="3">
        <f>'$ Bal History'!H15</f>
        <v>1078802.96</v>
      </c>
      <c r="I15" s="3">
        <f>'$ Bal History'!I15</f>
        <v>900258.2</v>
      </c>
      <c r="J15" s="3">
        <f>'$ Bal History'!J15</f>
        <v>899640.07</v>
      </c>
      <c r="K15" s="3">
        <f>'$ Bal History'!K15</f>
        <v>1452560.96</v>
      </c>
      <c r="L15" s="3">
        <f>'$ Bal History'!L15</f>
        <v>2219445.91</v>
      </c>
      <c r="M15" s="3">
        <f>'$ Bal History'!M15</f>
        <v>2219445.91</v>
      </c>
      <c r="N15" s="3">
        <f>'$ Bal History'!N15</f>
        <v>2378899.69</v>
      </c>
    </row>
    <row r="16" spans="1:14" x14ac:dyDescent="0.2">
      <c r="B16" s="1" t="s">
        <v>24</v>
      </c>
      <c r="C16" s="3">
        <f>'$ Bal History'!C16</f>
        <v>19430581.219999999</v>
      </c>
      <c r="D16" s="3">
        <f>'$ Bal History'!D16</f>
        <v>19430581.219999999</v>
      </c>
      <c r="E16" s="3">
        <f>'$ Bal History'!E16</f>
        <v>18843679.289999999</v>
      </c>
      <c r="F16" s="3">
        <f>'$ Bal History'!F16</f>
        <v>16673548.890000001</v>
      </c>
      <c r="G16" s="3">
        <f>'$ Bal History'!G16</f>
        <v>13644959.279999999</v>
      </c>
      <c r="H16" s="3">
        <f>'$ Bal History'!H16</f>
        <v>9849933.8699999992</v>
      </c>
      <c r="I16" s="3">
        <f>'$ Bal History'!I16</f>
        <v>3511647.83</v>
      </c>
      <c r="J16" s="3">
        <f>'$ Bal History'!J16</f>
        <v>6150189.3700000001</v>
      </c>
      <c r="K16" s="3">
        <f>'$ Bal History'!K16</f>
        <v>12043841.99</v>
      </c>
      <c r="L16" s="3">
        <f>'$ Bal History'!L16</f>
        <v>21958098.809999999</v>
      </c>
      <c r="M16" s="3">
        <f>'$ Bal History'!M16</f>
        <v>23309112.66</v>
      </c>
      <c r="N16" s="3">
        <f>'$ Bal History'!N16</f>
        <v>24646624.75</v>
      </c>
    </row>
    <row r="17" spans="1:14" x14ac:dyDescent="0.2">
      <c r="B17" s="1" t="s">
        <v>25</v>
      </c>
      <c r="C17" s="3">
        <f>'$ Bal History'!C17</f>
        <v>50381995.799999997</v>
      </c>
      <c r="D17" s="3">
        <f>'$ Bal History'!D17</f>
        <v>52802217.699999996</v>
      </c>
      <c r="E17" s="3">
        <f>'$ Bal History'!E17</f>
        <v>48691543.649999999</v>
      </c>
      <c r="F17" s="3">
        <f>'$ Bal History'!F17</f>
        <v>41763862.640000001</v>
      </c>
      <c r="G17" s="3">
        <f>'$ Bal History'!G17</f>
        <v>31746035.359999999</v>
      </c>
      <c r="H17" s="3">
        <f>'$ Bal History'!H17</f>
        <v>19801065.210000001</v>
      </c>
      <c r="I17" s="3">
        <f>'$ Bal History'!I17</f>
        <v>8378420.8999999994</v>
      </c>
      <c r="J17" s="3">
        <f>'$ Bal History'!J17</f>
        <v>15790674.449999999</v>
      </c>
      <c r="K17" s="3">
        <f>'$ Bal History'!K17</f>
        <v>29873803.270000003</v>
      </c>
      <c r="L17" s="3">
        <f>'$ Bal History'!L17</f>
        <v>49500645.560000002</v>
      </c>
      <c r="M17" s="3">
        <f>'$ Bal History'!M17</f>
        <v>58356658.879999995</v>
      </c>
      <c r="N17" s="3">
        <f>'$ Bal History'!N17</f>
        <v>66049939.009999998</v>
      </c>
    </row>
    <row r="18" spans="1:14" x14ac:dyDescent="0.2">
      <c r="B18" s="1"/>
    </row>
    <row r="19" spans="1:14" x14ac:dyDescent="0.2">
      <c r="B19" s="9" t="s">
        <v>26</v>
      </c>
      <c r="C19" s="3">
        <f>'$ Bal History'!C19</f>
        <v>5759520.7400000002</v>
      </c>
      <c r="D19" s="3">
        <f>'$ Bal History'!D19</f>
        <v>-904558.93</v>
      </c>
      <c r="E19" s="3">
        <f>'$ Bal History'!E19</f>
        <v>5328671.07</v>
      </c>
      <c r="F19" s="3">
        <f>'$ Bal History'!F19</f>
        <v>13519593.1</v>
      </c>
      <c r="G19" s="3">
        <f>'$ Bal History'!G19</f>
        <v>26201354.16</v>
      </c>
      <c r="H19" s="3">
        <f>'$ Bal History'!H19</f>
        <v>35381002.18</v>
      </c>
      <c r="I19" s="3">
        <f>'$ Bal History'!I19</f>
        <v>46647626.259999998</v>
      </c>
      <c r="J19" s="3">
        <f>'$ Bal History'!J19</f>
        <v>37302557.170000002</v>
      </c>
      <c r="K19" s="3">
        <f>'$ Bal History'!K19</f>
        <v>40636405.350000001</v>
      </c>
      <c r="L19" s="3">
        <f>'$ Bal History'!L19</f>
        <v>32026004.609999999</v>
      </c>
      <c r="M19" s="3">
        <f>'$ Bal History'!M19</f>
        <v>22973161.27</v>
      </c>
      <c r="N19" s="3">
        <f>'$ Bal History'!N19</f>
        <v>15291388.220000001</v>
      </c>
    </row>
    <row r="20" spans="1:14" x14ac:dyDescent="0.2">
      <c r="B20" s="9" t="s">
        <v>27</v>
      </c>
      <c r="C20" s="3">
        <f>'$ Bal History'!C20</f>
        <v>-488564.8</v>
      </c>
      <c r="D20" s="3">
        <f>'$ Bal History'!D20</f>
        <v>-643861.74</v>
      </c>
      <c r="E20" s="3">
        <f>'$ Bal History'!E20</f>
        <v>-780810.37</v>
      </c>
      <c r="F20" s="3">
        <f>'$ Bal History'!F20</f>
        <v>-736664</v>
      </c>
      <c r="G20" s="3">
        <f>'$ Bal History'!G20</f>
        <v>-607354.31000000006</v>
      </c>
      <c r="H20" s="3">
        <f>'$ Bal History'!H20</f>
        <v>-951243.79</v>
      </c>
      <c r="I20" s="3">
        <f>'$ Bal History'!I20</f>
        <v>-789749.34</v>
      </c>
      <c r="J20" s="3">
        <f>'$ Bal History'!J20</f>
        <v>-685245.48</v>
      </c>
      <c r="K20" s="3">
        <f>'$ Bal History'!K20</f>
        <v>-621040.59</v>
      </c>
      <c r="L20" s="3">
        <f>'$ Bal History'!L20</f>
        <v>-699382.87</v>
      </c>
      <c r="M20" s="3">
        <f>'$ Bal History'!M20</f>
        <v>-737448.43</v>
      </c>
      <c r="N20" s="3">
        <f>'$ Bal History'!N20</f>
        <v>-408440.86</v>
      </c>
    </row>
    <row r="21" spans="1:14" x14ac:dyDescent="0.2">
      <c r="B21" s="10" t="s">
        <v>28</v>
      </c>
      <c r="C21" s="4">
        <f t="shared" ref="C21:N21" si="0">C17-C19+C20</f>
        <v>44133910.259999998</v>
      </c>
      <c r="D21" s="4">
        <f t="shared" si="0"/>
        <v>53062914.889999993</v>
      </c>
      <c r="E21" s="4">
        <f t="shared" si="0"/>
        <v>42582062.210000001</v>
      </c>
      <c r="F21" s="4">
        <f t="shared" si="0"/>
        <v>27507605.539999999</v>
      </c>
      <c r="G21" s="4">
        <f t="shared" si="0"/>
        <v>4937326.8899999987</v>
      </c>
      <c r="H21" s="4">
        <f t="shared" si="0"/>
        <v>-16531180.759999998</v>
      </c>
      <c r="I21" s="4">
        <f t="shared" si="0"/>
        <v>-39058954.700000003</v>
      </c>
      <c r="J21" s="4">
        <f t="shared" si="0"/>
        <v>-22197128.200000003</v>
      </c>
      <c r="K21" s="4">
        <f t="shared" si="0"/>
        <v>-11383642.669999998</v>
      </c>
      <c r="L21" s="4">
        <f t="shared" si="0"/>
        <v>16775258.080000004</v>
      </c>
      <c r="M21" s="4">
        <f t="shared" si="0"/>
        <v>34646049.18</v>
      </c>
      <c r="N21" s="4">
        <f t="shared" si="0"/>
        <v>50350109.93</v>
      </c>
    </row>
    <row r="22" spans="1:14" x14ac:dyDescent="0.2">
      <c r="B22" s="1"/>
    </row>
    <row r="23" spans="1:14" x14ac:dyDescent="0.2">
      <c r="A23" s="1" t="s">
        <v>29</v>
      </c>
      <c r="B23" s="1" t="s">
        <v>18</v>
      </c>
      <c r="C23" s="3">
        <f>'$ Bal History'!C23</f>
        <v>12012906.630000001</v>
      </c>
      <c r="D23" s="3">
        <f>'$ Bal History'!D23</f>
        <v>12341132.529999999</v>
      </c>
      <c r="E23" s="3">
        <f>'$ Bal History'!E23</f>
        <v>10240188.1</v>
      </c>
      <c r="F23" s="3">
        <f>'$ Bal History'!F23</f>
        <v>8062631.1200000001</v>
      </c>
      <c r="G23" s="3">
        <f>'$ Bal History'!G23</f>
        <v>5304173.3099999996</v>
      </c>
      <c r="H23" s="3">
        <f>'$ Bal History'!H23</f>
        <v>3589947.35</v>
      </c>
      <c r="I23" s="3">
        <f>'$ Bal History'!I23</f>
        <v>1903633.78</v>
      </c>
      <c r="J23" s="3">
        <f>'$ Bal History'!J23</f>
        <v>2163678.86</v>
      </c>
      <c r="K23" s="3">
        <f>'$ Bal History'!K23</f>
        <v>2663558.77</v>
      </c>
      <c r="L23" s="3">
        <f>'$ Bal History'!L23</f>
        <v>3424437.29</v>
      </c>
      <c r="M23" s="3">
        <f>'$ Bal History'!M23</f>
        <v>3879957.97</v>
      </c>
      <c r="N23" s="3">
        <f>'$ Bal History'!N23</f>
        <v>4342288</v>
      </c>
    </row>
    <row r="24" spans="1:14" x14ac:dyDescent="0.2">
      <c r="A24" s="1"/>
      <c r="B24" s="1" t="s">
        <v>19</v>
      </c>
      <c r="C24" s="3">
        <f>'$ Bal History'!C24</f>
        <v>15463219.99</v>
      </c>
      <c r="D24" s="3">
        <f>'$ Bal History'!D24</f>
        <v>17245512.239999998</v>
      </c>
      <c r="E24" s="3">
        <f>'$ Bal History'!E24</f>
        <v>13810579.01</v>
      </c>
      <c r="F24" s="3">
        <f>'$ Bal History'!F24</f>
        <v>10261142.08</v>
      </c>
      <c r="G24" s="3">
        <f>'$ Bal History'!G24</f>
        <v>6711705.1500000004</v>
      </c>
      <c r="H24" s="3">
        <f>'$ Bal History'!H24</f>
        <v>3505769.44</v>
      </c>
      <c r="I24" s="3">
        <f>'$ Bal History'!I24</f>
        <v>-43667.49</v>
      </c>
      <c r="J24" s="3">
        <f>'$ Bal History'!J24</f>
        <v>825014.43</v>
      </c>
      <c r="K24" s="3">
        <f>'$ Bal History'!K24</f>
        <v>1711242.56</v>
      </c>
      <c r="L24" s="3">
        <f>'$ Bal History'!L24</f>
        <v>2602073.96</v>
      </c>
      <c r="M24" s="3">
        <f>'$ Bal History'!M24</f>
        <v>3524147.7</v>
      </c>
      <c r="N24" s="3">
        <f>'$ Bal History'!N24</f>
        <v>4329631.3099999996</v>
      </c>
    </row>
    <row r="25" spans="1:14" x14ac:dyDescent="0.2">
      <c r="B25" s="1" t="s">
        <v>20</v>
      </c>
      <c r="C25" s="3">
        <f>'$ Bal History'!C25</f>
        <v>7693215.5700000003</v>
      </c>
      <c r="D25" s="3">
        <f>'$ Bal History'!D25</f>
        <v>7693215.5700000003</v>
      </c>
      <c r="E25" s="3">
        <f>'$ Bal History'!E25</f>
        <v>6181265.0899999999</v>
      </c>
      <c r="F25" s="3">
        <f>'$ Bal History'!F25</f>
        <v>3810388.31</v>
      </c>
      <c r="G25" s="3">
        <f>'$ Bal History'!G25</f>
        <v>2922635</v>
      </c>
      <c r="H25" s="3">
        <f>'$ Bal History'!H25</f>
        <v>2304099.0699999998</v>
      </c>
      <c r="I25" s="3">
        <f>'$ Bal History'!I25</f>
        <v>2002449.88</v>
      </c>
      <c r="J25" s="3">
        <f>'$ Bal History'!J25</f>
        <v>2002449.88</v>
      </c>
      <c r="K25" s="3">
        <f>'$ Bal History'!K25</f>
        <v>2170253.08</v>
      </c>
      <c r="L25" s="3">
        <f>'$ Bal History'!L25</f>
        <v>2558827.79</v>
      </c>
      <c r="M25" s="3">
        <f>'$ Bal History'!M25</f>
        <v>2907132</v>
      </c>
      <c r="N25" s="3">
        <f>'$ Bal History'!N25</f>
        <v>3236809.49</v>
      </c>
    </row>
    <row r="26" spans="1:14" x14ac:dyDescent="0.2">
      <c r="B26" s="1" t="s">
        <v>21</v>
      </c>
      <c r="C26" s="3">
        <f>'$ Bal History'!C26</f>
        <v>2689556.26</v>
      </c>
      <c r="D26" s="3">
        <f>'$ Bal History'!D26</f>
        <v>2688075.37</v>
      </c>
      <c r="E26" s="3">
        <f>'$ Bal History'!E26</f>
        <v>2432573.21</v>
      </c>
      <c r="F26" s="3">
        <f>'$ Bal History'!F26</f>
        <v>1896813.16</v>
      </c>
      <c r="G26" s="3">
        <f>'$ Bal History'!G26</f>
        <v>1437126.09</v>
      </c>
      <c r="H26" s="3">
        <f>'$ Bal History'!H26</f>
        <v>1236268.19</v>
      </c>
      <c r="I26" s="3">
        <f>'$ Bal History'!I26</f>
        <v>1501850.55</v>
      </c>
      <c r="J26" s="3">
        <f>'$ Bal History'!J26</f>
        <v>180905.71</v>
      </c>
      <c r="K26" s="3">
        <f>'$ Bal History'!K26</f>
        <v>247013.38</v>
      </c>
      <c r="L26" s="3">
        <f>'$ Bal History'!L26</f>
        <v>400223.66</v>
      </c>
      <c r="M26" s="3">
        <f>'$ Bal History'!M26</f>
        <v>538225.18999999994</v>
      </c>
      <c r="N26" s="3">
        <f>'$ Bal History'!N26</f>
        <v>666866.35</v>
      </c>
    </row>
    <row r="27" spans="1:14" x14ac:dyDescent="0.2">
      <c r="B27" s="1" t="s">
        <v>22</v>
      </c>
      <c r="C27" s="3">
        <f>'$ Bal History'!C27</f>
        <v>4258274.3899999997</v>
      </c>
      <c r="D27" s="3">
        <f>'$ Bal History'!D27</f>
        <v>4257664.6100000003</v>
      </c>
      <c r="E27" s="3">
        <f>'$ Bal History'!E27</f>
        <v>4253422.7699999996</v>
      </c>
      <c r="F27" s="3">
        <f>'$ Bal History'!F27</f>
        <v>3501908.93</v>
      </c>
      <c r="G27" s="3">
        <f>'$ Bal History'!G27</f>
        <v>2633031.2200000002</v>
      </c>
      <c r="H27" s="3">
        <f>'$ Bal History'!H27</f>
        <v>1950666.06</v>
      </c>
      <c r="I27" s="3">
        <f>'$ Bal History'!I27</f>
        <v>1870575.94</v>
      </c>
      <c r="J27" s="3">
        <f>'$ Bal History'!J27</f>
        <v>976811.93</v>
      </c>
      <c r="K27" s="3">
        <f>'$ Bal History'!K27</f>
        <v>1074571.3600000001</v>
      </c>
      <c r="L27" s="3">
        <f>'$ Bal History'!L27</f>
        <v>1305484.3500000001</v>
      </c>
      <c r="M27" s="3">
        <f>'$ Bal History'!M27</f>
        <v>1507199.29</v>
      </c>
      <c r="N27" s="3">
        <f>'$ Bal History'!N27</f>
        <v>1884009.22</v>
      </c>
    </row>
    <row r="28" spans="1:14" x14ac:dyDescent="0.2">
      <c r="A28" s="1"/>
      <c r="B28" s="1" t="s">
        <v>23</v>
      </c>
      <c r="C28" s="3">
        <f>'$ Bal History'!C28</f>
        <v>2560736.0499999998</v>
      </c>
      <c r="D28" s="3">
        <f>'$ Bal History'!D28</f>
        <v>2560736.0499999998</v>
      </c>
      <c r="E28" s="3">
        <f>'$ Bal History'!E28</f>
        <v>2483285.9</v>
      </c>
      <c r="F28" s="3">
        <f>'$ Bal History'!F28</f>
        <v>2403581.44</v>
      </c>
      <c r="G28" s="3">
        <f>'$ Bal History'!G28</f>
        <v>1630755.96</v>
      </c>
      <c r="H28" s="3">
        <f>'$ Bal History'!H28</f>
        <v>1020250.39</v>
      </c>
      <c r="I28" s="3">
        <f>'$ Bal History'!I28</f>
        <v>841248.6</v>
      </c>
      <c r="J28" s="3">
        <f>'$ Bal History'!J28</f>
        <v>659025.56999999995</v>
      </c>
      <c r="K28" s="3">
        <f>'$ Bal History'!K28</f>
        <v>711464.07</v>
      </c>
      <c r="L28" s="3">
        <f>'$ Bal History'!L28</f>
        <v>841315.78</v>
      </c>
      <c r="M28" s="3">
        <f>'$ Bal History'!M28</f>
        <v>952831.76</v>
      </c>
      <c r="N28" s="3">
        <f>'$ Bal History'!N28</f>
        <v>1058620.1200000001</v>
      </c>
    </row>
    <row r="29" spans="1:14" x14ac:dyDescent="0.2">
      <c r="B29" s="1" t="s">
        <v>24</v>
      </c>
      <c r="C29" s="3">
        <f>'$ Bal History'!C29</f>
        <v>24940743.27</v>
      </c>
      <c r="D29" s="3">
        <f>'$ Bal History'!D29</f>
        <v>24940743.27</v>
      </c>
      <c r="E29" s="3">
        <f>'$ Bal History'!E29</f>
        <v>23388557.699999999</v>
      </c>
      <c r="F29" s="3">
        <f>'$ Bal History'!F29</f>
        <v>19861010.960000001</v>
      </c>
      <c r="G29" s="3">
        <f>'$ Bal History'!G29</f>
        <v>16302474.42</v>
      </c>
      <c r="H29" s="3">
        <f>'$ Bal History'!H29</f>
        <v>5189358.03</v>
      </c>
      <c r="I29" s="3">
        <f>'$ Bal History'!I29</f>
        <v>-2039800.6</v>
      </c>
      <c r="J29" s="3">
        <f>'$ Bal History'!J29</f>
        <v>84739.4</v>
      </c>
      <c r="K29" s="3">
        <f>'$ Bal History'!K29</f>
        <v>661562.9</v>
      </c>
      <c r="L29" s="3">
        <f>'$ Bal History'!L29</f>
        <v>3563554.72</v>
      </c>
      <c r="M29" s="3">
        <f>'$ Bal History'!M29</f>
        <v>4769821.62</v>
      </c>
      <c r="N29" s="3">
        <f>'$ Bal History'!N29</f>
        <v>6238940.1699999999</v>
      </c>
    </row>
    <row r="30" spans="1:14" x14ac:dyDescent="0.2">
      <c r="B30" s="1" t="s">
        <v>25</v>
      </c>
      <c r="C30" s="3">
        <f>'$ Bal History'!C30</f>
        <v>69618652.159999996</v>
      </c>
      <c r="D30" s="3">
        <f>'$ Bal History'!D30</f>
        <v>71727079.639999986</v>
      </c>
      <c r="E30" s="3">
        <f>'$ Bal History'!E30</f>
        <v>62789871.780000001</v>
      </c>
      <c r="F30" s="3">
        <f>'$ Bal History'!F30</f>
        <v>49797476</v>
      </c>
      <c r="G30" s="3">
        <f>'$ Bal History'!G30</f>
        <v>36941901.149999999</v>
      </c>
      <c r="H30" s="3">
        <f>'$ Bal History'!H30</f>
        <v>18796358.530000001</v>
      </c>
      <c r="I30" s="3">
        <f>'$ Bal History'!I30</f>
        <v>6036290.6600000001</v>
      </c>
      <c r="J30" s="3">
        <f>'$ Bal History'!J30</f>
        <v>6892625.7800000003</v>
      </c>
      <c r="K30" s="3">
        <f>'$ Bal History'!K30</f>
        <v>9239666.120000001</v>
      </c>
      <c r="L30" s="3">
        <f>'$ Bal History'!L30</f>
        <v>14695917.549999999</v>
      </c>
      <c r="M30" s="3">
        <f>'$ Bal History'!M30</f>
        <v>18079315.529999997</v>
      </c>
      <c r="N30" s="3">
        <f>'$ Bal History'!N30</f>
        <v>21757164.659999996</v>
      </c>
    </row>
    <row r="31" spans="1:14" x14ac:dyDescent="0.2">
      <c r="B31" s="1"/>
    </row>
    <row r="32" spans="1:14" x14ac:dyDescent="0.2">
      <c r="B32" s="9" t="s">
        <v>26</v>
      </c>
      <c r="C32" s="3">
        <f>'$ Bal History'!C32</f>
        <v>8194557.8499999996</v>
      </c>
      <c r="D32" s="3">
        <f>'$ Bal History'!D32</f>
        <v>3724471.22</v>
      </c>
      <c r="E32" s="3">
        <f>'$ Bal History'!E32</f>
        <v>7712167.0199999996</v>
      </c>
      <c r="F32" s="3">
        <f>'$ Bal History'!F32</f>
        <v>11161104.689999999</v>
      </c>
      <c r="G32" s="3">
        <f>'$ Bal History'!G32</f>
        <v>15494151.93</v>
      </c>
      <c r="H32" s="3">
        <f>'$ Bal History'!H32</f>
        <v>9579575.0099999998</v>
      </c>
      <c r="I32" s="3">
        <f>'$ Bal History'!I32</f>
        <v>9030599.3000000007</v>
      </c>
      <c r="J32" s="3">
        <f>'$ Bal History'!J32</f>
        <v>11558292.060000001</v>
      </c>
      <c r="K32" s="3">
        <f>'$ Bal History'!K32</f>
        <v>8229792.71</v>
      </c>
      <c r="L32" s="3">
        <f>'$ Bal History'!L32</f>
        <v>4893015.46</v>
      </c>
      <c r="M32" s="3">
        <f>'$ Bal History'!M32</f>
        <v>4467893.8899999997</v>
      </c>
      <c r="N32" s="3">
        <f>'$ Bal History'!N32</f>
        <v>3938868.81</v>
      </c>
    </row>
    <row r="33" spans="1:14" x14ac:dyDescent="0.2">
      <c r="B33" s="9" t="s">
        <v>27</v>
      </c>
      <c r="C33" s="3">
        <f>'$ Bal History'!C33</f>
        <v>-342911.56</v>
      </c>
      <c r="D33" s="3">
        <f>'$ Bal History'!D33</f>
        <v>-342911.56</v>
      </c>
      <c r="E33" s="3">
        <f>'$ Bal History'!E33</f>
        <v>-319756.57</v>
      </c>
      <c r="F33" s="3">
        <f>'$ Bal History'!F33</f>
        <v>-253538.64</v>
      </c>
      <c r="G33" s="3">
        <f>'$ Bal History'!G33</f>
        <v>-297075.40000000002</v>
      </c>
      <c r="H33" s="3">
        <f>'$ Bal History'!H33</f>
        <v>-135045.76999999999</v>
      </c>
      <c r="I33" s="3">
        <f>'$ Bal History'!I33</f>
        <v>-178067.34</v>
      </c>
      <c r="J33" s="3">
        <f>'$ Bal History'!J33</f>
        <v>-123202.63</v>
      </c>
      <c r="K33" s="3">
        <f>'$ Bal History'!K33</f>
        <v>-231229.82</v>
      </c>
      <c r="L33" s="3">
        <f>'$ Bal History'!L33</f>
        <v>-262903.3</v>
      </c>
      <c r="M33" s="3">
        <f>'$ Bal History'!M33</f>
        <v>-275386.82</v>
      </c>
      <c r="N33" s="3">
        <f>'$ Bal History'!N33</f>
        <v>-266610.48</v>
      </c>
    </row>
    <row r="34" spans="1:14" x14ac:dyDescent="0.2">
      <c r="B34" s="10" t="s">
        <v>28</v>
      </c>
      <c r="C34" s="4">
        <f t="shared" ref="C34:N34" si="1">C30-C32+C33</f>
        <v>61081182.749999993</v>
      </c>
      <c r="D34" s="4">
        <f t="shared" si="1"/>
        <v>67659696.859999985</v>
      </c>
      <c r="E34" s="4">
        <f t="shared" si="1"/>
        <v>54757948.190000005</v>
      </c>
      <c r="F34" s="4">
        <f t="shared" si="1"/>
        <v>38382832.670000002</v>
      </c>
      <c r="G34" s="4">
        <f t="shared" si="1"/>
        <v>21150673.82</v>
      </c>
      <c r="H34" s="4">
        <f t="shared" si="1"/>
        <v>9081737.7500000019</v>
      </c>
      <c r="I34" s="4">
        <f t="shared" si="1"/>
        <v>-3172375.9800000004</v>
      </c>
      <c r="J34" s="4">
        <f t="shared" si="1"/>
        <v>-4788868.91</v>
      </c>
      <c r="K34" s="4">
        <f t="shared" si="1"/>
        <v>778643.59000000102</v>
      </c>
      <c r="L34" s="4">
        <f t="shared" si="1"/>
        <v>9539998.7899999991</v>
      </c>
      <c r="M34" s="4">
        <f t="shared" si="1"/>
        <v>13336034.819999997</v>
      </c>
      <c r="N34" s="4">
        <f t="shared" si="1"/>
        <v>17551685.369999997</v>
      </c>
    </row>
    <row r="35" spans="1:14" x14ac:dyDescent="0.2">
      <c r="A35" s="1"/>
      <c r="B35" s="1"/>
    </row>
    <row r="36" spans="1:14" x14ac:dyDescent="0.2">
      <c r="A36" s="1" t="s">
        <v>30</v>
      </c>
      <c r="B36" s="1" t="s">
        <v>18</v>
      </c>
      <c r="C36" s="3">
        <f>'$ Bal History'!C36</f>
        <v>4908920.0199999996</v>
      </c>
      <c r="D36" s="3">
        <f>'$ Bal History'!D36</f>
        <v>5536417.8200000003</v>
      </c>
      <c r="E36" s="3">
        <f>'$ Bal History'!E36</f>
        <v>5084130.79</v>
      </c>
      <c r="F36" s="3">
        <f>'$ Bal History'!F36</f>
        <v>3942306.95</v>
      </c>
      <c r="G36" s="3">
        <f>'$ Bal History'!G36</f>
        <v>2889052.94</v>
      </c>
      <c r="H36" s="3">
        <f>'$ Bal History'!H36</f>
        <v>847589.41</v>
      </c>
      <c r="I36" s="3">
        <f>'$ Bal History'!I36</f>
        <v>501627.7</v>
      </c>
      <c r="J36" s="3">
        <f>'$ Bal History'!J36</f>
        <v>1234026.27</v>
      </c>
      <c r="K36" s="3">
        <f>'$ Bal History'!K36</f>
        <v>1817545.38</v>
      </c>
      <c r="L36" s="3">
        <f>'$ Bal History'!L36</f>
        <v>2592372.9</v>
      </c>
      <c r="M36" s="3">
        <f>'$ Bal History'!M36</f>
        <v>3406106.21</v>
      </c>
      <c r="N36" s="3">
        <f>'$ Bal History'!N36</f>
        <v>4184335.83</v>
      </c>
    </row>
    <row r="37" spans="1:14" x14ac:dyDescent="0.2">
      <c r="A37" s="1"/>
      <c r="B37" s="1" t="s">
        <v>19</v>
      </c>
      <c r="C37" s="3">
        <f>'$ Bal History'!C37</f>
        <v>5022977.3</v>
      </c>
      <c r="D37" s="3">
        <f>'$ Bal History'!D37</f>
        <v>5982008.2800000003</v>
      </c>
      <c r="E37" s="3">
        <f>'$ Bal History'!E37</f>
        <v>4790521.55</v>
      </c>
      <c r="F37" s="3">
        <f>'$ Bal History'!F37</f>
        <v>3559319.97</v>
      </c>
      <c r="G37" s="3">
        <f>'$ Bal History'!G37</f>
        <v>2328114.96</v>
      </c>
      <c r="H37" s="3">
        <f>'$ Bal History'!H37</f>
        <v>1216061.3600000001</v>
      </c>
      <c r="I37" s="3">
        <f>'$ Bal History'!I37</f>
        <v>307431.15999999997</v>
      </c>
      <c r="J37" s="3">
        <f>'$ Bal History'!J37</f>
        <v>1248876.5900000001</v>
      </c>
      <c r="K37" s="3">
        <f>'$ Bal History'!K37</f>
        <v>2255408.2999999998</v>
      </c>
      <c r="L37" s="3">
        <f>'$ Bal History'!L37</f>
        <v>3335393.47</v>
      </c>
      <c r="M37" s="3">
        <f>'$ Bal History'!M37</f>
        <v>4455126.0999999996</v>
      </c>
      <c r="N37" s="3">
        <f>'$ Bal History'!N37</f>
        <v>5554204.0999999996</v>
      </c>
    </row>
    <row r="38" spans="1:14" x14ac:dyDescent="0.2">
      <c r="B38" s="1" t="s">
        <v>20</v>
      </c>
      <c r="C38" s="3">
        <f>'$ Bal History'!C38</f>
        <v>3529999.48</v>
      </c>
      <c r="D38" s="3">
        <f>'$ Bal History'!D38</f>
        <v>3892265.35</v>
      </c>
      <c r="E38" s="3">
        <f>'$ Bal History'!E38</f>
        <v>3434060.05</v>
      </c>
      <c r="F38" s="3">
        <f>'$ Bal History'!F38</f>
        <v>2546466.33</v>
      </c>
      <c r="G38" s="3">
        <f>'$ Bal History'!G38</f>
        <v>1584866.68</v>
      </c>
      <c r="H38" s="3">
        <f>'$ Bal History'!H38</f>
        <v>786619.14</v>
      </c>
      <c r="I38" s="3">
        <f>'$ Bal History'!I38</f>
        <v>213510.84</v>
      </c>
      <c r="J38" s="3">
        <f>'$ Bal History'!J38</f>
        <v>213510.84</v>
      </c>
      <c r="K38" s="3">
        <f>'$ Bal History'!K38</f>
        <v>736041.38</v>
      </c>
      <c r="L38" s="3">
        <f>'$ Bal History'!L38</f>
        <v>1296638.24</v>
      </c>
      <c r="M38" s="3">
        <f>'$ Bal History'!M38</f>
        <v>1877935.87</v>
      </c>
      <c r="N38" s="3">
        <f>'$ Bal History'!N38</f>
        <v>2574998.59</v>
      </c>
    </row>
    <row r="39" spans="1:14" x14ac:dyDescent="0.2">
      <c r="B39" s="1" t="s">
        <v>21</v>
      </c>
      <c r="C39" s="3">
        <f>'$ Bal History'!C39</f>
        <v>781152.51</v>
      </c>
      <c r="D39" s="3">
        <f>'$ Bal History'!D39</f>
        <v>921981.65</v>
      </c>
      <c r="E39" s="3">
        <f>'$ Bal History'!E39</f>
        <v>810276.23</v>
      </c>
      <c r="F39" s="3">
        <f>'$ Bal History'!F39</f>
        <v>597295.46</v>
      </c>
      <c r="G39" s="3">
        <f>'$ Bal History'!G39</f>
        <v>371720.79</v>
      </c>
      <c r="H39" s="3">
        <f>'$ Bal History'!H39</f>
        <v>181169.57</v>
      </c>
      <c r="I39" s="3">
        <f>'$ Bal History'!I39</f>
        <v>45024.25</v>
      </c>
      <c r="J39" s="3">
        <f>'$ Bal History'!J39</f>
        <v>207541.88</v>
      </c>
      <c r="K39" s="3">
        <f>'$ Bal History'!K39</f>
        <v>382535.46</v>
      </c>
      <c r="L39" s="3">
        <f>'$ Bal History'!L39</f>
        <v>570033.84</v>
      </c>
      <c r="M39" s="3">
        <f>'$ Bal History'!M39</f>
        <v>764785.26</v>
      </c>
      <c r="N39" s="3">
        <f>'$ Bal History'!N39</f>
        <v>944306.11</v>
      </c>
    </row>
    <row r="40" spans="1:14" x14ac:dyDescent="0.2">
      <c r="B40" s="1" t="s">
        <v>22</v>
      </c>
      <c r="C40" s="3">
        <f>'$ Bal History'!C40</f>
        <v>2054083.74</v>
      </c>
      <c r="D40" s="3">
        <f>'$ Bal History'!D40</f>
        <v>2264201.4300000002</v>
      </c>
      <c r="E40" s="3">
        <f>'$ Bal History'!E40</f>
        <v>1995451.13</v>
      </c>
      <c r="F40" s="3">
        <f>'$ Bal History'!F40</f>
        <v>1477717.03</v>
      </c>
      <c r="G40" s="3">
        <f>'$ Bal History'!G40</f>
        <v>919766.98</v>
      </c>
      <c r="H40" s="3">
        <f>'$ Bal History'!H40</f>
        <v>454549.02</v>
      </c>
      <c r="I40" s="3">
        <f>'$ Bal History'!I40</f>
        <v>121261.78</v>
      </c>
      <c r="J40" s="3">
        <f>'$ Bal History'!J40</f>
        <v>363493.52</v>
      </c>
      <c r="K40" s="3">
        <f>'$ Bal History'!K40</f>
        <v>623083.78</v>
      </c>
      <c r="L40" s="3">
        <f>'$ Bal History'!L40</f>
        <v>901267.99</v>
      </c>
      <c r="M40" s="3">
        <f>'$ Bal History'!M40</f>
        <v>1190126.21</v>
      </c>
      <c r="N40" s="3">
        <f>'$ Bal History'!N40</f>
        <v>1456926</v>
      </c>
    </row>
    <row r="41" spans="1:14" x14ac:dyDescent="0.2">
      <c r="A41" s="1"/>
      <c r="B41" s="1" t="s">
        <v>23</v>
      </c>
      <c r="C41" s="3">
        <f>'$ Bal History'!C41</f>
        <v>1152817.3700000001</v>
      </c>
      <c r="D41" s="3">
        <f>'$ Bal History'!D41</f>
        <v>1165600.46</v>
      </c>
      <c r="E41" s="3">
        <f>'$ Bal History'!E41</f>
        <v>1028367.55</v>
      </c>
      <c r="F41" s="3">
        <f>'$ Bal History'!F41</f>
        <v>762478.78</v>
      </c>
      <c r="G41" s="3">
        <f>'$ Bal History'!G41</f>
        <v>474516.23</v>
      </c>
      <c r="H41" s="3">
        <f>'$ Bal History'!H41</f>
        <v>235415.93</v>
      </c>
      <c r="I41" s="3">
        <f>'$ Bal History'!I41</f>
        <v>63842.42</v>
      </c>
      <c r="J41" s="3">
        <f>'$ Bal History'!J41</f>
        <v>183214.25</v>
      </c>
      <c r="K41" s="3">
        <f>'$ Bal History'!K41</f>
        <v>310786.44</v>
      </c>
      <c r="L41" s="3">
        <f>'$ Bal History'!L41</f>
        <v>447791.5</v>
      </c>
      <c r="M41" s="3">
        <f>'$ Bal History'!M41</f>
        <v>589711.27</v>
      </c>
      <c r="N41" s="3">
        <f>'$ Bal History'!N41</f>
        <v>721340.75</v>
      </c>
    </row>
    <row r="42" spans="1:14" x14ac:dyDescent="0.2">
      <c r="A42" s="1"/>
      <c r="B42" s="1" t="s">
        <v>24</v>
      </c>
      <c r="C42" s="3">
        <f>'$ Bal History'!C42</f>
        <v>7250182.79</v>
      </c>
      <c r="D42" s="3">
        <f>'$ Bal History'!D42</f>
        <v>8499642.3599999994</v>
      </c>
      <c r="E42" s="3">
        <f>'$ Bal History'!E42</f>
        <v>7498981.04</v>
      </c>
      <c r="F42" s="3">
        <f>'$ Bal History'!F42</f>
        <v>5560640.6100000003</v>
      </c>
      <c r="G42" s="3">
        <f>'$ Bal History'!G42</f>
        <v>3460864.18</v>
      </c>
      <c r="H42" s="3">
        <f>'$ Bal History'!H42</f>
        <v>1717841.73</v>
      </c>
      <c r="I42" s="3">
        <f>'$ Bal History'!I42</f>
        <v>466360.07</v>
      </c>
      <c r="J42" s="3">
        <f>'$ Bal History'!J42</f>
        <v>1910889.43</v>
      </c>
      <c r="K42" s="3">
        <f>'$ Bal History'!K42</f>
        <v>3455414.98</v>
      </c>
      <c r="L42" s="3">
        <f>'$ Bal History'!L42</f>
        <v>5112453.67</v>
      </c>
      <c r="M42" s="3">
        <f>'$ Bal History'!M42</f>
        <v>6830686.3200000003</v>
      </c>
      <c r="N42" s="3">
        <f>'$ Bal History'!N42</f>
        <v>8424701.2300000004</v>
      </c>
    </row>
    <row r="43" spans="1:14" x14ac:dyDescent="0.2">
      <c r="B43" s="1" t="s">
        <v>25</v>
      </c>
      <c r="C43" s="3">
        <f>'$ Bal History'!C43</f>
        <v>24700133.210000001</v>
      </c>
      <c r="D43" s="3">
        <f>'$ Bal History'!D43</f>
        <v>28262117.350000001</v>
      </c>
      <c r="E43" s="3">
        <f>'$ Bal History'!E43</f>
        <v>24641788.34</v>
      </c>
      <c r="F43" s="3">
        <f>'$ Bal History'!F43</f>
        <v>18446225.129999999</v>
      </c>
      <c r="G43" s="3">
        <f>'$ Bal History'!G43</f>
        <v>12028902.76</v>
      </c>
      <c r="H43" s="3">
        <f>'$ Bal History'!H43</f>
        <v>5439246.1600000001</v>
      </c>
      <c r="I43" s="3">
        <f>'$ Bal History'!I43</f>
        <v>1719058.22</v>
      </c>
      <c r="J43" s="3">
        <f>'$ Bal History'!J43</f>
        <v>5361552.78</v>
      </c>
      <c r="K43" s="3">
        <f>'$ Bal History'!K43</f>
        <v>9580815.7200000007</v>
      </c>
      <c r="L43" s="3">
        <f>'$ Bal History'!L43</f>
        <v>14255951.609999999</v>
      </c>
      <c r="M43" s="3">
        <f>'$ Bal History'!M43</f>
        <v>19114477.239999998</v>
      </c>
      <c r="N43" s="3">
        <f>'$ Bal History'!N43</f>
        <v>23860812.609999999</v>
      </c>
    </row>
    <row r="44" spans="1:14" x14ac:dyDescent="0.2">
      <c r="B44" s="1"/>
    </row>
    <row r="45" spans="1:14" x14ac:dyDescent="0.2">
      <c r="A45" s="1"/>
      <c r="B45" s="9" t="s">
        <v>26</v>
      </c>
      <c r="C45" s="3">
        <f>'$ Bal History'!C45</f>
        <v>2483322.9500000002</v>
      </c>
      <c r="D45" s="3">
        <f>'$ Bal History'!D45</f>
        <v>1757378.24</v>
      </c>
      <c r="E45" s="3">
        <f>'$ Bal History'!E45</f>
        <v>1984646.62</v>
      </c>
      <c r="F45" s="3">
        <f>'$ Bal History'!F45</f>
        <v>5781577.1500000004</v>
      </c>
      <c r="G45" s="3">
        <f>'$ Bal History'!G45</f>
        <v>10303366.25</v>
      </c>
      <c r="H45" s="3">
        <f>'$ Bal History'!H45</f>
        <v>13456264.359999999</v>
      </c>
      <c r="I45" s="3">
        <f>'$ Bal History'!I45</f>
        <v>15888621.210000001</v>
      </c>
      <c r="J45" s="3">
        <f>'$ Bal History'!J45</f>
        <v>11342994.380000001</v>
      </c>
      <c r="K45" s="3">
        <f>'$ Bal History'!K45</f>
        <v>12197962.9</v>
      </c>
      <c r="L45" s="3">
        <f>'$ Bal History'!L45</f>
        <v>8447134.5600000005</v>
      </c>
      <c r="M45" s="3">
        <f>'$ Bal History'!M45</f>
        <v>4025745.56</v>
      </c>
      <c r="N45" s="3">
        <f>'$ Bal History'!N45</f>
        <v>1095267.81</v>
      </c>
    </row>
    <row r="46" spans="1:14" x14ac:dyDescent="0.2">
      <c r="A46" s="1"/>
      <c r="B46" s="9" t="s">
        <v>27</v>
      </c>
      <c r="C46" s="3">
        <f>'$ Bal History'!C46</f>
        <v>-206417.15</v>
      </c>
      <c r="D46" s="3">
        <f>'$ Bal History'!D46</f>
        <v>-314597.37</v>
      </c>
      <c r="E46" s="3">
        <f>'$ Bal History'!E46</f>
        <v>-292915.51</v>
      </c>
      <c r="F46" s="3">
        <f>'$ Bal History'!F46</f>
        <v>-491704.54</v>
      </c>
      <c r="G46" s="3">
        <f>'$ Bal History'!G46</f>
        <v>-782636.23</v>
      </c>
      <c r="H46" s="3">
        <f>'$ Bal History'!H46</f>
        <v>-608538.43999999994</v>
      </c>
      <c r="I46" s="3">
        <f>'$ Bal History'!I46</f>
        <v>-497456.36</v>
      </c>
      <c r="J46" s="3">
        <f>'$ Bal History'!J46</f>
        <v>-236928.91</v>
      </c>
      <c r="K46" s="3">
        <f>'$ Bal History'!K46</f>
        <v>-282079.14</v>
      </c>
      <c r="L46" s="3">
        <f>'$ Bal History'!L46</f>
        <v>-320759.34000000003</v>
      </c>
      <c r="M46" s="3">
        <f>'$ Bal History'!M46</f>
        <v>-262496.8</v>
      </c>
      <c r="N46" s="3">
        <f>'$ Bal History'!N46</f>
        <v>-437323.82</v>
      </c>
    </row>
    <row r="47" spans="1:14" x14ac:dyDescent="0.2">
      <c r="A47" s="1"/>
      <c r="B47" s="10" t="s">
        <v>28</v>
      </c>
      <c r="C47" s="4">
        <f t="shared" ref="C47:N47" si="2">C43-C45+C46</f>
        <v>22010393.110000003</v>
      </c>
      <c r="D47" s="4">
        <f t="shared" si="2"/>
        <v>26190141.740000002</v>
      </c>
      <c r="E47" s="4">
        <f t="shared" si="2"/>
        <v>22364226.209999997</v>
      </c>
      <c r="F47" s="4">
        <f t="shared" si="2"/>
        <v>12172943.439999999</v>
      </c>
      <c r="G47" s="4">
        <f t="shared" si="2"/>
        <v>942900.2799999998</v>
      </c>
      <c r="H47" s="4">
        <f t="shared" si="2"/>
        <v>-8625556.6399999987</v>
      </c>
      <c r="I47" s="4">
        <f t="shared" si="2"/>
        <v>-14667019.35</v>
      </c>
      <c r="J47" s="4">
        <f t="shared" si="2"/>
        <v>-6218370.5100000007</v>
      </c>
      <c r="K47" s="4">
        <f t="shared" si="2"/>
        <v>-2899226.32</v>
      </c>
      <c r="L47" s="4">
        <f t="shared" si="2"/>
        <v>5488057.709999999</v>
      </c>
      <c r="M47" s="4">
        <f t="shared" si="2"/>
        <v>14826234.879999997</v>
      </c>
      <c r="N47" s="4">
        <f t="shared" si="2"/>
        <v>22328220.98</v>
      </c>
    </row>
    <row r="48" spans="1:14" x14ac:dyDescent="0.2">
      <c r="A48" s="1"/>
      <c r="B48" s="1"/>
    </row>
    <row r="49" spans="1:14" x14ac:dyDescent="0.2">
      <c r="A49" s="1" t="s">
        <v>31</v>
      </c>
      <c r="B49" s="1" t="s">
        <v>18</v>
      </c>
      <c r="C49" s="3">
        <f>'$ Bal History'!C49</f>
        <v>5004129.7300000004</v>
      </c>
      <c r="D49" s="3">
        <f>'$ Bal History'!D49</f>
        <v>5376694.1500000004</v>
      </c>
      <c r="E49" s="3">
        <f>'$ Bal History'!E49</f>
        <v>4749745.4400000004</v>
      </c>
      <c r="F49" s="3">
        <f>'$ Bal History'!F49</f>
        <v>3180778.74</v>
      </c>
      <c r="G49" s="3">
        <f>'$ Bal History'!G49</f>
        <v>2169462</v>
      </c>
      <c r="H49" s="3">
        <f>'$ Bal History'!H49</f>
        <v>1406348.51</v>
      </c>
      <c r="I49" s="3">
        <f>'$ Bal History'!I49</f>
        <v>387618.57</v>
      </c>
      <c r="J49" s="3">
        <f>'$ Bal History'!J49</f>
        <v>1242041.6399999999</v>
      </c>
      <c r="K49" s="3">
        <f>'$ Bal History'!K49</f>
        <v>1936276.02</v>
      </c>
      <c r="L49" s="3">
        <f>'$ Bal History'!L49</f>
        <v>2706423.44</v>
      </c>
      <c r="M49" s="3">
        <f>'$ Bal History'!M49</f>
        <v>3211903.89</v>
      </c>
      <c r="N49" s="3">
        <f>'$ Bal History'!N49</f>
        <v>3918587.77</v>
      </c>
    </row>
    <row r="50" spans="1:14" x14ac:dyDescent="0.2">
      <c r="B50" s="1" t="s">
        <v>19</v>
      </c>
      <c r="C50" s="3">
        <f>'$ Bal History'!C50</f>
        <v>6459237.9299999997</v>
      </c>
      <c r="D50" s="3">
        <f>'$ Bal History'!D50</f>
        <v>7042953.1699999999</v>
      </c>
      <c r="E50" s="3">
        <f>'$ Bal History'!E50</f>
        <v>6042006.9400000004</v>
      </c>
      <c r="F50" s="3">
        <f>'$ Bal History'!F50</f>
        <v>4507302.07</v>
      </c>
      <c r="G50" s="3">
        <f>'$ Bal History'!G50</f>
        <v>2839450.99</v>
      </c>
      <c r="H50" s="3">
        <f>'$ Bal History'!H50</f>
        <v>1424269.8</v>
      </c>
      <c r="I50" s="3">
        <f>'$ Bal History'!I50</f>
        <v>370656.11</v>
      </c>
      <c r="J50" s="3">
        <f>'$ Bal History'!J50</f>
        <v>1269281.81</v>
      </c>
      <c r="K50" s="3">
        <f>'$ Bal History'!K50</f>
        <v>2603813.37</v>
      </c>
      <c r="L50" s="3">
        <f>'$ Bal History'!L50</f>
        <v>3553517.9</v>
      </c>
      <c r="M50" s="3">
        <f>'$ Bal History'!M50</f>
        <v>4486023.95</v>
      </c>
      <c r="N50" s="3">
        <f>'$ Bal History'!N50</f>
        <v>5387899.9699999997</v>
      </c>
    </row>
    <row r="51" spans="1:14" x14ac:dyDescent="0.2">
      <c r="B51" s="1" t="s">
        <v>20</v>
      </c>
      <c r="C51" s="3">
        <f>'$ Bal History'!C51</f>
        <v>3044771.08</v>
      </c>
      <c r="D51" s="3">
        <f>'$ Bal History'!D51</f>
        <v>3256154.9</v>
      </c>
      <c r="E51" s="3">
        <f>'$ Bal History'!E51</f>
        <v>2793385.21</v>
      </c>
      <c r="F51" s="3">
        <f>'$ Bal History'!F51</f>
        <v>2083842.24</v>
      </c>
      <c r="G51" s="3">
        <f>'$ Bal History'!G51</f>
        <v>1312741.24</v>
      </c>
      <c r="H51" s="3">
        <f>'$ Bal History'!H51</f>
        <v>658460.06000000006</v>
      </c>
      <c r="I51" s="3">
        <f>'$ Bal History'!I51</f>
        <v>171342.89</v>
      </c>
      <c r="J51" s="3">
        <f>'$ Bal History'!J51</f>
        <v>571155.14</v>
      </c>
      <c r="K51" s="3">
        <f>'$ Bal History'!K51</f>
        <v>1165097.92</v>
      </c>
      <c r="L51" s="3">
        <f>'$ Bal History'!L51</f>
        <v>1587635.91</v>
      </c>
      <c r="M51" s="3">
        <f>'$ Bal History'!M51</f>
        <v>2002522.04</v>
      </c>
      <c r="N51" s="3">
        <f>'$ Bal History'!N51</f>
        <v>2403780.39</v>
      </c>
    </row>
    <row r="52" spans="1:14" x14ac:dyDescent="0.2">
      <c r="A52" s="1"/>
      <c r="B52" s="1" t="s">
        <v>21</v>
      </c>
      <c r="C52" s="3">
        <f>'$ Bal History'!C52</f>
        <v>1100094.1200000001</v>
      </c>
      <c r="D52" s="3">
        <f>'$ Bal History'!D52</f>
        <v>1207512.1499999999</v>
      </c>
      <c r="E52" s="3">
        <f>'$ Bal History'!E52</f>
        <v>1031874.3</v>
      </c>
      <c r="F52" s="3">
        <f>'$ Bal History'!F52</f>
        <v>766902.26</v>
      </c>
      <c r="G52" s="3">
        <f>'$ Bal History'!G52</f>
        <v>483137.35</v>
      </c>
      <c r="H52" s="3">
        <f>'$ Bal History'!H52</f>
        <v>239260.18</v>
      </c>
      <c r="I52" s="3">
        <f>'$ Bal History'!I52</f>
        <v>61115.54</v>
      </c>
      <c r="J52" s="3">
        <f>'$ Bal History'!J52</f>
        <v>217277</v>
      </c>
      <c r="K52" s="3">
        <f>'$ Bal History'!K52</f>
        <v>448964.93</v>
      </c>
      <c r="L52" s="3">
        <f>'$ Bal History'!L52</f>
        <v>614340.06999999995</v>
      </c>
      <c r="M52" s="3">
        <f>'$ Bal History'!M52</f>
        <v>776354.98</v>
      </c>
      <c r="N52" s="3">
        <f>'$ Bal History'!N52</f>
        <v>932280.91</v>
      </c>
    </row>
    <row r="53" spans="1:14" x14ac:dyDescent="0.2">
      <c r="B53" s="1" t="s">
        <v>22</v>
      </c>
      <c r="C53" s="3">
        <f>'$ Bal History'!C53</f>
        <v>1690286.03</v>
      </c>
      <c r="D53" s="3">
        <f>'$ Bal History'!D53</f>
        <v>1850148.09</v>
      </c>
      <c r="E53" s="3">
        <f>'$ Bal History'!E53</f>
        <v>1584751.27</v>
      </c>
      <c r="F53" s="3">
        <f>'$ Bal History'!F53</f>
        <v>1180196</v>
      </c>
      <c r="G53" s="3">
        <f>'$ Bal History'!G53</f>
        <v>743488.34</v>
      </c>
      <c r="H53" s="3">
        <f>'$ Bal History'!H53</f>
        <v>370967.72</v>
      </c>
      <c r="I53" s="3">
        <f>'$ Bal History'!I53</f>
        <v>96061.27</v>
      </c>
      <c r="J53" s="3">
        <f>'$ Bal History'!J53</f>
        <v>327650.55</v>
      </c>
      <c r="K53" s="3">
        <f>'$ Bal History'!K53</f>
        <v>671673.45</v>
      </c>
      <c r="L53" s="3">
        <f>'$ Bal History'!L53</f>
        <v>916672.15</v>
      </c>
      <c r="M53" s="3">
        <f>'$ Bal History'!M53</f>
        <v>1157004.3500000001</v>
      </c>
      <c r="N53" s="3">
        <f>'$ Bal History'!N53</f>
        <v>1389447.98</v>
      </c>
    </row>
    <row r="54" spans="1:14" x14ac:dyDescent="0.2">
      <c r="B54" s="1" t="s">
        <v>23</v>
      </c>
      <c r="C54" s="3">
        <f>'$ Bal History'!C54</f>
        <v>836097.62</v>
      </c>
      <c r="D54" s="3">
        <f>'$ Bal History'!D54</f>
        <v>914890.21</v>
      </c>
      <c r="E54" s="3">
        <f>'$ Bal History'!E54</f>
        <v>784872.05</v>
      </c>
      <c r="F54" s="3">
        <f>'$ Bal History'!F54</f>
        <v>585524.14</v>
      </c>
      <c r="G54" s="3">
        <f>'$ Bal History'!G54</f>
        <v>368880.84</v>
      </c>
      <c r="H54" s="3">
        <f>'$ Bal History'!H54</f>
        <v>185058.56</v>
      </c>
      <c r="I54" s="3">
        <f>'$ Bal History'!I54</f>
        <v>48202.69</v>
      </c>
      <c r="J54" s="3">
        <f>'$ Bal History'!J54</f>
        <v>162149.68</v>
      </c>
      <c r="K54" s="3">
        <f>'$ Bal History'!K54</f>
        <v>331374.21000000002</v>
      </c>
      <c r="L54" s="3">
        <f>'$ Bal History'!L54</f>
        <v>451798.07</v>
      </c>
      <c r="M54" s="3">
        <f>'$ Bal History'!M54</f>
        <v>570041.14</v>
      </c>
      <c r="N54" s="3">
        <f>'$ Bal History'!N54</f>
        <v>684400.27</v>
      </c>
    </row>
    <row r="55" spans="1:14" x14ac:dyDescent="0.2">
      <c r="B55" s="1" t="s">
        <v>24</v>
      </c>
      <c r="C55" s="3">
        <f>'$ Bal History'!C55</f>
        <v>9813384.5199999996</v>
      </c>
      <c r="D55" s="3">
        <f>'$ Bal History'!D55</f>
        <v>10766405.01</v>
      </c>
      <c r="E55" s="3">
        <f>'$ Bal History'!E55</f>
        <v>9236280.5700000003</v>
      </c>
      <c r="F55" s="3">
        <f>'$ Bal History'!F55</f>
        <v>6890210</v>
      </c>
      <c r="G55" s="3">
        <f>'$ Bal History'!G55</f>
        <v>4340595.55</v>
      </c>
      <c r="H55" s="3">
        <f>'$ Bal History'!H55</f>
        <v>2177233.54</v>
      </c>
      <c r="I55" s="3">
        <f>'$ Bal History'!I55</f>
        <v>566592.49</v>
      </c>
      <c r="J55" s="3">
        <f>'$ Bal History'!J55</f>
        <v>1945441.26</v>
      </c>
      <c r="K55" s="3">
        <f>'$ Bal History'!K55</f>
        <v>3993636.27</v>
      </c>
      <c r="L55" s="3">
        <f>'$ Bal History'!L55</f>
        <v>5450860.25</v>
      </c>
      <c r="M55" s="3">
        <f>'$ Bal History'!M55</f>
        <v>6881694.9299999997</v>
      </c>
      <c r="N55" s="3">
        <f>'$ Bal History'!N55</f>
        <v>8265531.7599999998</v>
      </c>
    </row>
    <row r="56" spans="1:14" x14ac:dyDescent="0.2">
      <c r="B56" s="1" t="s">
        <v>25</v>
      </c>
      <c r="C56" s="3">
        <f>'$ Bal History'!C56</f>
        <v>27948001.030000001</v>
      </c>
      <c r="D56" s="3">
        <f>'$ Bal History'!D56</f>
        <v>30414757.68</v>
      </c>
      <c r="E56" s="3">
        <f>'$ Bal History'!E56</f>
        <v>26222915.780000001</v>
      </c>
      <c r="F56" s="3">
        <f>'$ Bal History'!F56</f>
        <v>19194755.450000003</v>
      </c>
      <c r="G56" s="3">
        <f>'$ Bal History'!G56</f>
        <v>12257756.309999999</v>
      </c>
      <c r="H56" s="3">
        <f>'$ Bal History'!H56</f>
        <v>6461598.3700000001</v>
      </c>
      <c r="I56" s="3">
        <f>'$ Bal History'!I56</f>
        <v>1701589.5599999998</v>
      </c>
      <c r="J56" s="3">
        <f>'$ Bal History'!J56</f>
        <v>5734997.0800000001</v>
      </c>
      <c r="K56" s="3">
        <f>'$ Bal History'!K56</f>
        <v>11150836.17</v>
      </c>
      <c r="L56" s="3">
        <f>'$ Bal History'!L56</f>
        <v>15281247.790000001</v>
      </c>
      <c r="M56" s="3">
        <f>'$ Bal History'!M56</f>
        <v>19085545.280000001</v>
      </c>
      <c r="N56" s="3">
        <f>'$ Bal History'!N56</f>
        <v>22981929.050000001</v>
      </c>
    </row>
    <row r="57" spans="1:14" x14ac:dyDescent="0.2">
      <c r="B57" s="1"/>
    </row>
    <row r="58" spans="1:14" x14ac:dyDescent="0.2">
      <c r="A58" s="1"/>
      <c r="B58" s="9" t="s">
        <v>26</v>
      </c>
      <c r="C58" s="3">
        <f>'$ Bal History'!C58</f>
        <v>523383.03999999998</v>
      </c>
      <c r="D58" s="3">
        <f>'$ Bal History'!D58</f>
        <v>325110.37</v>
      </c>
      <c r="E58" s="3">
        <f>'$ Bal History'!E58</f>
        <v>1375632.4</v>
      </c>
      <c r="F58" s="3">
        <f>'$ Bal History'!F58</f>
        <v>7602211.0800000001</v>
      </c>
      <c r="G58" s="3">
        <f>'$ Bal History'!G58</f>
        <v>11177802.720000001</v>
      </c>
      <c r="H58" s="3">
        <f>'$ Bal History'!H58</f>
        <v>12045986.609999999</v>
      </c>
      <c r="I58" s="3">
        <f>'$ Bal History'!I58</f>
        <v>14659493.869999999</v>
      </c>
      <c r="J58" s="3">
        <f>'$ Bal History'!J58</f>
        <v>11253059.859999999</v>
      </c>
      <c r="K58" s="3">
        <f>'$ Bal History'!K58</f>
        <v>11050696.619999999</v>
      </c>
      <c r="L58" s="3">
        <f>'$ Bal History'!L58</f>
        <v>8357043.6500000004</v>
      </c>
      <c r="M58" s="3">
        <f>'$ Bal History'!M58</f>
        <v>6237466.2400000002</v>
      </c>
      <c r="N58" s="3">
        <f>'$ Bal History'!N58</f>
        <v>3983156.69</v>
      </c>
    </row>
    <row r="59" spans="1:14" x14ac:dyDescent="0.2">
      <c r="A59" s="1"/>
      <c r="B59" s="9" t="s">
        <v>27</v>
      </c>
      <c r="C59" s="3">
        <f>'$ Bal History'!C59</f>
        <v>-325986.78999999998</v>
      </c>
      <c r="D59" s="3">
        <f>'$ Bal History'!D59</f>
        <v>-287923.08</v>
      </c>
      <c r="E59" s="3">
        <f>'$ Bal History'!E59</f>
        <v>-245666.8</v>
      </c>
      <c r="F59" s="3">
        <f>'$ Bal History'!F59</f>
        <v>-647231.9</v>
      </c>
      <c r="G59" s="3">
        <f>'$ Bal History'!G59</f>
        <v>-538747.65</v>
      </c>
      <c r="H59" s="3">
        <f>'$ Bal History'!H59</f>
        <v>-448473.73</v>
      </c>
      <c r="I59" s="3">
        <f>'$ Bal History'!I59</f>
        <v>-317064.5</v>
      </c>
      <c r="J59" s="3">
        <f>'$ Bal History'!J59</f>
        <v>-458309.9</v>
      </c>
      <c r="K59" s="3">
        <f>'$ Bal History'!K59</f>
        <v>-570631.37</v>
      </c>
      <c r="L59" s="3">
        <f>'$ Bal History'!L59</f>
        <v>-410763.41</v>
      </c>
      <c r="M59" s="3">
        <f>'$ Bal History'!M59</f>
        <v>-249413.93</v>
      </c>
      <c r="N59" s="3">
        <f>'$ Bal History'!N59</f>
        <v>-265671.43</v>
      </c>
    </row>
    <row r="60" spans="1:14" x14ac:dyDescent="0.2">
      <c r="A60" s="1"/>
      <c r="B60" s="10" t="s">
        <v>28</v>
      </c>
      <c r="C60" s="4">
        <f t="shared" ref="C60:N60" si="3">C56-C58+C59</f>
        <v>27098631.200000003</v>
      </c>
      <c r="D60" s="4">
        <f t="shared" si="3"/>
        <v>29801724.23</v>
      </c>
      <c r="E60" s="4">
        <f t="shared" si="3"/>
        <v>24601616.580000002</v>
      </c>
      <c r="F60" s="4">
        <f t="shared" si="3"/>
        <v>10945312.470000003</v>
      </c>
      <c r="G60" s="4">
        <f t="shared" si="3"/>
        <v>541205.93999999797</v>
      </c>
      <c r="H60" s="4">
        <f t="shared" si="3"/>
        <v>-6032861.9699999988</v>
      </c>
      <c r="I60" s="4">
        <f t="shared" si="3"/>
        <v>-13274968.809999999</v>
      </c>
      <c r="J60" s="4">
        <f t="shared" si="3"/>
        <v>-5976372.6799999997</v>
      </c>
      <c r="K60" s="4">
        <f t="shared" si="3"/>
        <v>-470491.81999999925</v>
      </c>
      <c r="L60" s="4">
        <f t="shared" si="3"/>
        <v>6513440.7300000004</v>
      </c>
      <c r="M60" s="4">
        <f t="shared" si="3"/>
        <v>12598665.110000001</v>
      </c>
      <c r="N60" s="4">
        <f t="shared" si="3"/>
        <v>18733100.93</v>
      </c>
    </row>
    <row r="61" spans="1:14" x14ac:dyDescent="0.2">
      <c r="A61" s="1"/>
      <c r="B61" s="1"/>
    </row>
    <row r="62" spans="1:14" x14ac:dyDescent="0.2">
      <c r="A62" s="1" t="s">
        <v>32</v>
      </c>
      <c r="B62" s="1" t="s">
        <v>18</v>
      </c>
      <c r="C62" s="3">
        <f>'$ Bal History'!C62</f>
        <v>4558208.3499999996</v>
      </c>
      <c r="D62" s="3">
        <f>'$ Bal History'!D62</f>
        <v>5113507.3600000003</v>
      </c>
      <c r="E62" s="3">
        <f>'$ Bal History'!E62</f>
        <v>4737934.84</v>
      </c>
      <c r="F62" s="3">
        <f>'$ Bal History'!F62</f>
        <v>4036402.91</v>
      </c>
      <c r="G62" s="3">
        <f>'$ Bal History'!G62</f>
        <v>2480048.19</v>
      </c>
      <c r="H62" s="3">
        <f>'$ Bal History'!H62</f>
        <v>1370890.79</v>
      </c>
      <c r="I62" s="3">
        <f>'$ Bal History'!I62</f>
        <v>717750.99</v>
      </c>
      <c r="J62" s="3">
        <f>'$ Bal History'!J62</f>
        <v>808601.88</v>
      </c>
      <c r="K62" s="3">
        <f>'$ Bal History'!K62</f>
        <v>1193006.69</v>
      </c>
      <c r="L62" s="3">
        <f>'$ Bal History'!L62</f>
        <v>1584160.1</v>
      </c>
      <c r="M62" s="3">
        <f>'$ Bal History'!M62</f>
        <v>1996704.56</v>
      </c>
      <c r="N62" s="3">
        <f>'$ Bal History'!N62</f>
        <v>2556556.92</v>
      </c>
    </row>
    <row r="63" spans="1:14" x14ac:dyDescent="0.2">
      <c r="B63" s="1" t="s">
        <v>19</v>
      </c>
      <c r="C63" s="3">
        <f>'$ Bal History'!C63</f>
        <v>6216569.4199999999</v>
      </c>
      <c r="D63" s="3">
        <f>'$ Bal History'!D63</f>
        <v>7036474.2300000004</v>
      </c>
      <c r="E63" s="3">
        <f>'$ Bal History'!E63</f>
        <v>6524476.1399999997</v>
      </c>
      <c r="F63" s="3">
        <f>'$ Bal History'!F63</f>
        <v>5318705.97</v>
      </c>
      <c r="G63" s="3">
        <f>'$ Bal History'!G63</f>
        <v>3811518.04</v>
      </c>
      <c r="H63" s="3">
        <f>'$ Bal History'!H63</f>
        <v>2362169.91</v>
      </c>
      <c r="I63" s="3">
        <f>'$ Bal History'!I63</f>
        <v>1880097.22</v>
      </c>
      <c r="J63" s="3">
        <f>'$ Bal History'!J63</f>
        <v>1880097.22</v>
      </c>
      <c r="K63" s="3">
        <f>'$ Bal History'!K63</f>
        <v>2283981.25</v>
      </c>
      <c r="L63" s="3">
        <f>'$ Bal History'!L63</f>
        <v>2768323.03</v>
      </c>
      <c r="M63" s="3">
        <f>'$ Bal History'!M63</f>
        <v>3321335.07</v>
      </c>
      <c r="N63" s="3">
        <f>'$ Bal History'!N63</f>
        <v>3933249.03</v>
      </c>
    </row>
    <row r="64" spans="1:14" x14ac:dyDescent="0.2">
      <c r="B64" s="1" t="s">
        <v>20</v>
      </c>
      <c r="C64" s="3">
        <f>'$ Bal History'!C64</f>
        <v>2772468.04</v>
      </c>
      <c r="D64" s="3">
        <f>'$ Bal History'!D64</f>
        <v>3137216.57</v>
      </c>
      <c r="E64" s="3">
        <f>'$ Bal History'!E64</f>
        <v>3137216.57</v>
      </c>
      <c r="F64" s="3">
        <f>'$ Bal History'!F64</f>
        <v>3137216.57</v>
      </c>
      <c r="G64" s="3">
        <f>'$ Bal History'!G64</f>
        <v>3137216.57</v>
      </c>
      <c r="H64" s="3">
        <f>'$ Bal History'!H64</f>
        <v>3137216.57</v>
      </c>
      <c r="I64" s="3">
        <f>'$ Bal History'!I64</f>
        <v>3137216.57</v>
      </c>
      <c r="J64" s="3">
        <f>'$ Bal History'!J64</f>
        <v>3137216.57</v>
      </c>
      <c r="K64" s="3">
        <f>'$ Bal History'!K64</f>
        <v>3137216.57</v>
      </c>
      <c r="L64" s="3">
        <f>'$ Bal History'!L64</f>
        <v>3137216.57</v>
      </c>
      <c r="M64" s="3">
        <f>'$ Bal History'!M64</f>
        <v>3137216.57</v>
      </c>
      <c r="N64" s="3">
        <f>'$ Bal History'!N64</f>
        <v>3137216.57</v>
      </c>
    </row>
    <row r="65" spans="1:14" x14ac:dyDescent="0.2">
      <c r="A65" s="1"/>
      <c r="B65" s="1" t="s">
        <v>21</v>
      </c>
      <c r="C65" s="3">
        <f>'$ Bal History'!C65</f>
        <v>1071285.3600000001</v>
      </c>
      <c r="D65" s="3">
        <f>'$ Bal History'!D65</f>
        <v>1213103.04</v>
      </c>
      <c r="E65" s="3">
        <f>'$ Bal History'!E65</f>
        <v>1027579.41</v>
      </c>
      <c r="F65" s="3">
        <f>'$ Bal History'!F65</f>
        <v>594550.38</v>
      </c>
      <c r="G65" s="3">
        <f>'$ Bal History'!G65</f>
        <v>561868.26</v>
      </c>
      <c r="H65" s="3">
        <f>'$ Bal History'!H65</f>
        <v>306901.09000000003</v>
      </c>
      <c r="I65" s="3">
        <f>'$ Bal History'!I65</f>
        <v>269970.38</v>
      </c>
      <c r="J65" s="3">
        <f>'$ Bal History'!J65</f>
        <v>269970.38</v>
      </c>
      <c r="K65" s="3">
        <f>'$ Bal History'!K65</f>
        <v>344309.6</v>
      </c>
      <c r="L65" s="3">
        <f>'$ Bal History'!L65</f>
        <v>433713.78</v>
      </c>
      <c r="M65" s="3">
        <f>'$ Bal History'!M65</f>
        <v>535569.67000000004</v>
      </c>
      <c r="N65" s="3">
        <f>'$ Bal History'!N65</f>
        <v>648201.99</v>
      </c>
    </row>
    <row r="66" spans="1:14" x14ac:dyDescent="0.2">
      <c r="B66" s="1" t="s">
        <v>22</v>
      </c>
      <c r="C66" s="3">
        <f>'$ Bal History'!C66</f>
        <v>1603213.06</v>
      </c>
      <c r="D66" s="3">
        <f>'$ Bal History'!D66</f>
        <v>1814676.54</v>
      </c>
      <c r="E66" s="3">
        <f>'$ Bal History'!E66</f>
        <v>1538364.13</v>
      </c>
      <c r="F66" s="3">
        <f>'$ Bal History'!F66</f>
        <v>892004.47</v>
      </c>
      <c r="G66" s="3">
        <f>'$ Bal History'!G66</f>
        <v>844363.64</v>
      </c>
      <c r="H66" s="3">
        <f>'$ Bal History'!H66</f>
        <v>461888.45</v>
      </c>
      <c r="I66" s="3">
        <f>'$ Bal History'!I66</f>
        <v>406649.05</v>
      </c>
      <c r="J66" s="3">
        <f>'$ Bal History'!J66</f>
        <v>406649.05</v>
      </c>
      <c r="K66" s="3">
        <f>'$ Bal History'!K66</f>
        <v>516746.47</v>
      </c>
      <c r="L66" s="3">
        <f>'$ Bal History'!L66</f>
        <v>648884.34</v>
      </c>
      <c r="M66" s="3">
        <f>'$ Bal History'!M66</f>
        <v>799693.21</v>
      </c>
      <c r="N66" s="3">
        <f>'$ Bal History'!N66</f>
        <v>966633.24</v>
      </c>
    </row>
    <row r="67" spans="1:14" x14ac:dyDescent="0.2">
      <c r="B67" s="1" t="s">
        <v>23</v>
      </c>
      <c r="C67" s="3">
        <f>'$ Bal History'!C67</f>
        <v>789476.71</v>
      </c>
      <c r="D67" s="3">
        <f>'$ Bal History'!D67</f>
        <v>893467.9</v>
      </c>
      <c r="E67" s="3">
        <f>'$ Bal History'!E67</f>
        <v>826858.76</v>
      </c>
      <c r="F67" s="3">
        <f>'$ Bal History'!F67</f>
        <v>669688.49</v>
      </c>
      <c r="G67" s="3">
        <f>'$ Bal History'!G67</f>
        <v>473325.92</v>
      </c>
      <c r="H67" s="3">
        <f>'$ Bal History'!H67</f>
        <v>284595.90000000002</v>
      </c>
      <c r="I67" s="3">
        <f>'$ Bal History'!I67</f>
        <v>238932.88</v>
      </c>
      <c r="J67" s="3">
        <f>'$ Bal History'!J67</f>
        <v>238932.88</v>
      </c>
      <c r="K67" s="3">
        <f>'$ Bal History'!K67</f>
        <v>290125.21000000002</v>
      </c>
      <c r="L67" s="3">
        <f>'$ Bal History'!L67</f>
        <v>351488.2</v>
      </c>
      <c r="M67" s="3">
        <f>'$ Bal History'!M67</f>
        <v>421582.52</v>
      </c>
      <c r="N67" s="3">
        <f>'$ Bal History'!N67</f>
        <v>499142.66</v>
      </c>
    </row>
    <row r="68" spans="1:14" x14ac:dyDescent="0.2">
      <c r="B68" s="1" t="s">
        <v>24</v>
      </c>
      <c r="C68" s="3">
        <f>'$ Bal History'!C68</f>
        <v>9537039.8499999996</v>
      </c>
      <c r="D68" s="3">
        <f>'$ Bal History'!D68</f>
        <v>10795065.99</v>
      </c>
      <c r="E68" s="3">
        <f>'$ Bal History'!E68</f>
        <v>9990493.7200000007</v>
      </c>
      <c r="F68" s="3">
        <f>'$ Bal History'!F68</f>
        <v>8091413.3499999996</v>
      </c>
      <c r="G68" s="3">
        <f>'$ Bal History'!G68</f>
        <v>5719465.1100000003</v>
      </c>
      <c r="H68" s="3">
        <f>'$ Bal History'!H68</f>
        <v>3439005.59</v>
      </c>
      <c r="I68" s="3">
        <f>'$ Bal History'!I68</f>
        <v>2887360.89</v>
      </c>
      <c r="J68" s="3">
        <f>'$ Bal History'!J68</f>
        <v>2887360.89</v>
      </c>
      <c r="K68" s="3">
        <f>'$ Bal History'!K68</f>
        <v>3506842.23</v>
      </c>
      <c r="L68" s="3">
        <f>'$ Bal History'!L68</f>
        <v>4249690.4400000004</v>
      </c>
      <c r="M68" s="3">
        <f>'$ Bal History'!M68</f>
        <v>5097905.8099999996</v>
      </c>
      <c r="N68" s="3">
        <f>'$ Bal History'!N68</f>
        <v>6036465.5300000003</v>
      </c>
    </row>
    <row r="69" spans="1:14" x14ac:dyDescent="0.2">
      <c r="B69" s="1" t="s">
        <v>25</v>
      </c>
      <c r="C69" s="3">
        <f>'$ Bal History'!C69</f>
        <v>26548260.789999999</v>
      </c>
      <c r="D69" s="3">
        <f>'$ Bal History'!D69</f>
        <v>30003511.629999995</v>
      </c>
      <c r="E69" s="3">
        <f>'$ Bal History'!E69</f>
        <v>27782923.57</v>
      </c>
      <c r="F69" s="3">
        <f>'$ Bal History'!F69</f>
        <v>22739982.140000001</v>
      </c>
      <c r="G69" s="3">
        <f>'$ Bal History'!G69</f>
        <v>17027805.73</v>
      </c>
      <c r="H69" s="3">
        <f>'$ Bal History'!H69</f>
        <v>11362668.300000001</v>
      </c>
      <c r="I69" s="3">
        <f>'$ Bal History'!I69</f>
        <v>9537977.9799999986</v>
      </c>
      <c r="J69" s="3">
        <f>'$ Bal History'!J69</f>
        <v>9628828.8699999992</v>
      </c>
      <c r="K69" s="3">
        <f>'$ Bal History'!K69</f>
        <v>11272228.02</v>
      </c>
      <c r="L69" s="3">
        <f>'$ Bal History'!L69</f>
        <v>13173476.460000001</v>
      </c>
      <c r="M69" s="3">
        <f>'$ Bal History'!M69</f>
        <v>15310007.409999996</v>
      </c>
      <c r="N69" s="3">
        <f>'$ Bal History'!N69</f>
        <v>17777465.940000001</v>
      </c>
    </row>
    <row r="70" spans="1:14" x14ac:dyDescent="0.2">
      <c r="B70" s="1"/>
    </row>
    <row r="71" spans="1:14" x14ac:dyDescent="0.2">
      <c r="A71" s="1"/>
      <c r="B71" s="9" t="s">
        <v>26</v>
      </c>
      <c r="C71" s="3">
        <f>'$ Bal History'!C71</f>
        <v>1503388.44</v>
      </c>
      <c r="D71" s="3">
        <f>'$ Bal History'!D71</f>
        <v>1295549.99</v>
      </c>
      <c r="E71" s="3">
        <f>'$ Bal History'!E71</f>
        <v>1669568.95</v>
      </c>
      <c r="F71" s="3">
        <f>'$ Bal History'!F71</f>
        <v>2802239.22</v>
      </c>
      <c r="G71" s="3">
        <f>'$ Bal History'!G71</f>
        <v>4086169.71</v>
      </c>
      <c r="H71" s="3">
        <f>'$ Bal History'!H71</f>
        <v>5058955.1100000003</v>
      </c>
      <c r="I71" s="3">
        <f>'$ Bal History'!I71</f>
        <v>5924802.7599999998</v>
      </c>
      <c r="J71" s="3">
        <f>'$ Bal History'!J71</f>
        <v>6155391.2300000004</v>
      </c>
      <c r="K71" s="3">
        <f>'$ Bal History'!K71</f>
        <v>6522603.75</v>
      </c>
      <c r="L71" s="3">
        <f>'$ Bal History'!L71</f>
        <v>5111589.25</v>
      </c>
      <c r="M71" s="3">
        <f>'$ Bal History'!M71</f>
        <v>3414660.62</v>
      </c>
      <c r="N71" s="3">
        <f>'$ Bal History'!N71</f>
        <v>3102012.15</v>
      </c>
    </row>
    <row r="72" spans="1:14" x14ac:dyDescent="0.2">
      <c r="A72" s="1"/>
      <c r="B72" s="9" t="s">
        <v>27</v>
      </c>
      <c r="C72" s="3">
        <f>'$ Bal History'!C72</f>
        <v>-260828.97</v>
      </c>
      <c r="D72" s="3">
        <f>'$ Bal History'!D72</f>
        <v>-233028.07</v>
      </c>
      <c r="E72" s="3">
        <f>'$ Bal History'!E72</f>
        <v>-327755.03999999998</v>
      </c>
      <c r="F72" s="3">
        <f>'$ Bal History'!F72</f>
        <v>-346821</v>
      </c>
      <c r="G72" s="3">
        <f>'$ Bal History'!G72</f>
        <v>-330313.65000000002</v>
      </c>
      <c r="H72" s="3">
        <f>'$ Bal History'!H72</f>
        <v>-399452.3</v>
      </c>
      <c r="I72" s="3">
        <f>'$ Bal History'!I72</f>
        <v>-245095.53</v>
      </c>
      <c r="J72" s="3">
        <f>'$ Bal History'!J72</f>
        <v>-197262.47</v>
      </c>
      <c r="K72" s="3">
        <f>'$ Bal History'!K72</f>
        <v>-149260.32</v>
      </c>
      <c r="L72" s="3">
        <f>'$ Bal History'!L72</f>
        <v>-272472.90999999997</v>
      </c>
      <c r="M72" s="3">
        <f>'$ Bal History'!M72</f>
        <v>-251485.66</v>
      </c>
      <c r="N72" s="3">
        <f>'$ Bal History'!N72</f>
        <v>-197933.16</v>
      </c>
    </row>
    <row r="73" spans="1:14" x14ac:dyDescent="0.2">
      <c r="A73" s="1"/>
      <c r="B73" s="10" t="s">
        <v>28</v>
      </c>
      <c r="C73" s="4">
        <f t="shared" ref="C73:N73" si="4">C69-C71+C72</f>
        <v>24784043.379999999</v>
      </c>
      <c r="D73" s="4">
        <f t="shared" si="4"/>
        <v>28474933.569999997</v>
      </c>
      <c r="E73" s="4">
        <f t="shared" si="4"/>
        <v>25785599.580000002</v>
      </c>
      <c r="F73" s="4">
        <f t="shared" si="4"/>
        <v>19590921.920000002</v>
      </c>
      <c r="G73" s="4">
        <f t="shared" si="4"/>
        <v>12611322.369999999</v>
      </c>
      <c r="H73" s="4">
        <f t="shared" si="4"/>
        <v>5904260.8900000006</v>
      </c>
      <c r="I73" s="4">
        <f t="shared" si="4"/>
        <v>3368079.689999999</v>
      </c>
      <c r="J73" s="4">
        <f t="shared" si="4"/>
        <v>3276175.1699999985</v>
      </c>
      <c r="K73" s="4">
        <f t="shared" si="4"/>
        <v>4600363.9499999993</v>
      </c>
      <c r="L73" s="4">
        <f t="shared" si="4"/>
        <v>7789414.3000000007</v>
      </c>
      <c r="M73" s="4">
        <f t="shared" si="4"/>
        <v>11643861.129999995</v>
      </c>
      <c r="N73" s="4">
        <f t="shared" si="4"/>
        <v>14477520.630000001</v>
      </c>
    </row>
    <row r="74" spans="1:14" x14ac:dyDescent="0.2">
      <c r="A74" s="1"/>
      <c r="B74" s="1"/>
    </row>
    <row r="75" spans="1:14" x14ac:dyDescent="0.2">
      <c r="A75" s="1" t="s">
        <v>33</v>
      </c>
      <c r="B75" s="1" t="s">
        <v>18</v>
      </c>
      <c r="C75" s="4">
        <v>3032290.93</v>
      </c>
      <c r="D75" s="4">
        <v>3311941.82</v>
      </c>
      <c r="E75" s="4">
        <v>2813607.89</v>
      </c>
      <c r="F75" s="4">
        <v>2425007.2599999998</v>
      </c>
      <c r="G75" s="4">
        <v>1384483.96</v>
      </c>
      <c r="H75" s="3">
        <v>551625.16</v>
      </c>
      <c r="I75" s="3">
        <v>283675.31</v>
      </c>
      <c r="J75" s="3">
        <v>893431.68</v>
      </c>
      <c r="K75" s="3">
        <v>1595701.3</v>
      </c>
      <c r="L75" s="3">
        <v>2374154.94</v>
      </c>
      <c r="M75" s="3">
        <v>2974486.92</v>
      </c>
      <c r="N75" s="3">
        <v>3534936.25</v>
      </c>
    </row>
    <row r="76" spans="1:14" x14ac:dyDescent="0.2">
      <c r="B76" s="1" t="s">
        <v>19</v>
      </c>
      <c r="C76" s="4">
        <v>4457657.76</v>
      </c>
      <c r="D76" s="4">
        <v>5063657.37</v>
      </c>
      <c r="E76" s="4">
        <v>4695213.99</v>
      </c>
      <c r="F76" s="4">
        <v>3827593.33</v>
      </c>
      <c r="G76" s="4">
        <v>2743044.47</v>
      </c>
      <c r="H76" s="3">
        <v>1700053.83</v>
      </c>
      <c r="I76" s="3">
        <v>252965.53</v>
      </c>
      <c r="J76" s="3">
        <v>1118609.1399999999</v>
      </c>
      <c r="K76" s="3">
        <v>2023188.24</v>
      </c>
      <c r="L76" s="3">
        <v>3123808.26</v>
      </c>
      <c r="M76" s="3">
        <v>3988489.66</v>
      </c>
      <c r="N76" s="3">
        <v>4795579.5999999996</v>
      </c>
    </row>
    <row r="77" spans="1:14" x14ac:dyDescent="0.2">
      <c r="B77" s="1" t="s">
        <v>20</v>
      </c>
      <c r="C77" s="4">
        <v>3137216.57</v>
      </c>
      <c r="D77" s="4">
        <v>3137216.57</v>
      </c>
      <c r="E77" s="4">
        <v>2902226.05</v>
      </c>
      <c r="F77" s="4">
        <v>2352570.02</v>
      </c>
      <c r="G77" s="4">
        <v>1662325.19</v>
      </c>
      <c r="H77" s="3">
        <v>648890.81000000006</v>
      </c>
      <c r="I77" s="3">
        <v>165126.47</v>
      </c>
      <c r="J77" s="3">
        <v>549158.27</v>
      </c>
      <c r="K77" s="3">
        <v>965344.43</v>
      </c>
      <c r="L77" s="3">
        <v>1380515.33</v>
      </c>
      <c r="M77" s="3">
        <v>1706919.07</v>
      </c>
      <c r="N77" s="3">
        <v>2036758.92</v>
      </c>
    </row>
    <row r="78" spans="1:14" x14ac:dyDescent="0.2">
      <c r="B78" s="1" t="s">
        <v>21</v>
      </c>
      <c r="C78" s="4">
        <v>743215.27</v>
      </c>
      <c r="D78" s="4">
        <v>853995.6</v>
      </c>
      <c r="E78" s="4">
        <v>789042.44</v>
      </c>
      <c r="F78" s="4">
        <v>638046.6</v>
      </c>
      <c r="G78" s="4">
        <v>448396.25</v>
      </c>
      <c r="H78" s="3">
        <v>172599.92</v>
      </c>
      <c r="I78" s="3">
        <v>43272.639999999999</v>
      </c>
      <c r="J78" s="3">
        <v>193965.82</v>
      </c>
      <c r="K78" s="3">
        <v>355027.47</v>
      </c>
      <c r="L78" s="3">
        <v>517627.31</v>
      </c>
      <c r="M78" s="3">
        <v>645358.41</v>
      </c>
      <c r="N78" s="3">
        <v>773839.12</v>
      </c>
    </row>
    <row r="79" spans="1:14" x14ac:dyDescent="0.2">
      <c r="B79" s="1" t="s">
        <v>22</v>
      </c>
      <c r="C79" s="3">
        <v>1109679.96</v>
      </c>
      <c r="D79" s="3">
        <v>1274458.53</v>
      </c>
      <c r="E79" s="3">
        <v>1178388.93</v>
      </c>
      <c r="F79" s="3">
        <v>954179.26</v>
      </c>
      <c r="G79" s="3">
        <v>672388.6</v>
      </c>
      <c r="H79" s="3">
        <v>261077.72</v>
      </c>
      <c r="I79" s="3">
        <v>66187.95</v>
      </c>
      <c r="J79" s="3">
        <v>288971.31</v>
      </c>
      <c r="K79" s="3">
        <v>529889.73</v>
      </c>
      <c r="L79" s="3">
        <v>770674.96</v>
      </c>
      <c r="M79" s="3">
        <v>959955.47</v>
      </c>
      <c r="N79" s="3">
        <v>1151109.6399999999</v>
      </c>
    </row>
    <row r="80" spans="1:14" x14ac:dyDescent="0.2">
      <c r="B80" s="1" t="s">
        <v>23</v>
      </c>
      <c r="C80" s="4">
        <v>565581.88</v>
      </c>
      <c r="D80" s="4">
        <v>642390.16</v>
      </c>
      <c r="E80" s="4">
        <v>594490.09</v>
      </c>
      <c r="F80" s="4">
        <v>481486.37</v>
      </c>
      <c r="G80" s="4">
        <v>340369.98</v>
      </c>
      <c r="H80" s="3">
        <v>234222.72</v>
      </c>
      <c r="I80" s="3">
        <v>33818.47</v>
      </c>
      <c r="J80" s="3">
        <v>143301.22</v>
      </c>
      <c r="K80" s="3">
        <v>261870.27</v>
      </c>
      <c r="L80" s="3">
        <v>380230.40000000002</v>
      </c>
      <c r="M80" s="3">
        <v>473218.31</v>
      </c>
      <c r="N80" s="3">
        <v>567187.79</v>
      </c>
    </row>
    <row r="81" spans="1:14" x14ac:dyDescent="0.2">
      <c r="B81" s="1" t="s">
        <v>24</v>
      </c>
      <c r="C81" s="4">
        <v>6840765.5199999996</v>
      </c>
      <c r="D81" s="4">
        <v>7770226.96</v>
      </c>
      <c r="E81" s="4">
        <v>7191109.7400000002</v>
      </c>
      <c r="F81" s="4">
        <v>5824119.1100000003</v>
      </c>
      <c r="G81" s="4">
        <v>4116739.61</v>
      </c>
      <c r="H81" s="3">
        <v>2833279.39</v>
      </c>
      <c r="I81" s="3">
        <v>408930.3</v>
      </c>
      <c r="J81" s="3">
        <v>1733390.85</v>
      </c>
      <c r="K81" s="3">
        <v>3168793.03</v>
      </c>
      <c r="L81" s="3">
        <v>4600647.0599999996</v>
      </c>
      <c r="M81" s="3">
        <v>5726396.2999999998</v>
      </c>
      <c r="N81" s="3">
        <v>6863994.9900000002</v>
      </c>
    </row>
    <row r="82" spans="1:14" x14ac:dyDescent="0.2">
      <c r="B82" s="1" t="s">
        <v>25</v>
      </c>
      <c r="C82" s="4">
        <v>19886407.890000001</v>
      </c>
      <c r="D82" s="4">
        <v>22053887.009999998</v>
      </c>
      <c r="E82" s="4">
        <v>20164079.129999999</v>
      </c>
      <c r="F82" s="4">
        <v>16503001.949999999</v>
      </c>
      <c r="G82" s="4">
        <v>11367748.059999999</v>
      </c>
      <c r="H82" s="3">
        <v>6401749.5500000007</v>
      </c>
      <c r="I82" s="3">
        <v>1253976.67</v>
      </c>
      <c r="J82" s="3">
        <v>4920828.29</v>
      </c>
      <c r="K82" s="3">
        <v>8899814.4699999988</v>
      </c>
      <c r="L82" s="3">
        <v>13147658.259999998</v>
      </c>
      <c r="M82" s="3">
        <v>16474824.140000001</v>
      </c>
      <c r="N82" s="3">
        <v>19723406.310000002</v>
      </c>
    </row>
    <row r="83" spans="1:14" x14ac:dyDescent="0.2">
      <c r="B83" s="1"/>
      <c r="H83" s="3"/>
      <c r="I83" s="3"/>
      <c r="J83" s="3"/>
      <c r="K83" s="3"/>
      <c r="L83" s="3"/>
      <c r="M83" s="3"/>
      <c r="N83" s="3"/>
    </row>
    <row r="84" spans="1:14" x14ac:dyDescent="0.2">
      <c r="B84" s="1" t="s">
        <v>26</v>
      </c>
      <c r="C84" s="4">
        <v>2262999.48</v>
      </c>
      <c r="D84" s="4">
        <v>978728.46</v>
      </c>
      <c r="E84" s="4">
        <v>3220680.6</v>
      </c>
      <c r="F84" s="4">
        <v>4231678.3499999996</v>
      </c>
      <c r="G84" s="4">
        <v>8394817.9600000009</v>
      </c>
      <c r="H84" s="3">
        <v>11456846.460000001</v>
      </c>
      <c r="I84" s="3">
        <v>15278400.07</v>
      </c>
      <c r="J84" s="3">
        <v>13590388.880000001</v>
      </c>
      <c r="K84" s="3">
        <v>10265818.18</v>
      </c>
      <c r="L84" s="3">
        <v>7644159.6799999997</v>
      </c>
      <c r="M84" s="3">
        <v>5691392.2599999998</v>
      </c>
      <c r="N84" s="3">
        <v>3460055.38</v>
      </c>
    </row>
    <row r="85" spans="1:14" x14ac:dyDescent="0.2">
      <c r="B85" s="1" t="s">
        <v>27</v>
      </c>
      <c r="C85" s="4">
        <v>-121858.11</v>
      </c>
      <c r="D85" s="4">
        <v>-55140.97</v>
      </c>
      <c r="E85" s="4">
        <v>-177410.97</v>
      </c>
      <c r="F85" s="4">
        <v>-302612.3</v>
      </c>
      <c r="G85" s="4">
        <v>-275596.46999999997</v>
      </c>
      <c r="H85" s="3">
        <v>-349166.74</v>
      </c>
      <c r="I85" s="3">
        <v>-392570.73</v>
      </c>
      <c r="J85" s="3">
        <v>-173218.81</v>
      </c>
      <c r="K85" s="3">
        <v>-262559.03000000003</v>
      </c>
      <c r="L85" s="3">
        <v>-231546.04</v>
      </c>
      <c r="M85" s="3">
        <v>-65326.25</v>
      </c>
      <c r="N85" s="3">
        <v>-202867.61</v>
      </c>
    </row>
    <row r="86" spans="1:14" x14ac:dyDescent="0.2">
      <c r="B86" s="10" t="s">
        <v>28</v>
      </c>
      <c r="C86" s="4">
        <f t="shared" ref="C86:N86" si="5">C82-C84+C85</f>
        <v>17501550.300000001</v>
      </c>
      <c r="D86" s="4">
        <f t="shared" si="5"/>
        <v>21020017.579999998</v>
      </c>
      <c r="E86" s="4">
        <f t="shared" si="5"/>
        <v>16765987.559999997</v>
      </c>
      <c r="F86" s="4">
        <f t="shared" si="5"/>
        <v>11968711.299999999</v>
      </c>
      <c r="G86" s="4">
        <f t="shared" si="5"/>
        <v>2697333.629999998</v>
      </c>
      <c r="H86" s="4">
        <f t="shared" si="5"/>
        <v>-5404263.6500000004</v>
      </c>
      <c r="I86" s="4">
        <f t="shared" si="5"/>
        <v>-14416994.130000001</v>
      </c>
      <c r="J86" s="4">
        <f t="shared" si="5"/>
        <v>-8842779.4000000004</v>
      </c>
      <c r="K86" s="4">
        <f t="shared" si="5"/>
        <v>-1628562.7400000009</v>
      </c>
      <c r="L86" s="4">
        <f t="shared" si="5"/>
        <v>5271952.5399999982</v>
      </c>
      <c r="M86" s="4">
        <f t="shared" si="5"/>
        <v>10718105.630000001</v>
      </c>
      <c r="N86" s="4">
        <f t="shared" si="5"/>
        <v>16060483.320000004</v>
      </c>
    </row>
    <row r="87" spans="1:14" x14ac:dyDescent="0.2">
      <c r="B87" s="1"/>
    </row>
    <row r="88" spans="1:14" x14ac:dyDescent="0.2">
      <c r="A88" s="1" t="s">
        <v>34</v>
      </c>
      <c r="B88" s="1" t="s">
        <v>18</v>
      </c>
      <c r="C88" s="4">
        <v>4141976.78</v>
      </c>
      <c r="D88" s="4">
        <v>4682410.74</v>
      </c>
      <c r="E88" s="4">
        <v>3864996.79</v>
      </c>
      <c r="F88" s="4">
        <v>3049731.91</v>
      </c>
      <c r="G88" s="4">
        <v>1699569.59</v>
      </c>
      <c r="H88" s="4">
        <v>333155.86</v>
      </c>
      <c r="I88" s="4">
        <v>1327697.2</v>
      </c>
      <c r="J88" s="4">
        <v>1754742.27</v>
      </c>
      <c r="K88" s="4">
        <v>2631226.6800000002</v>
      </c>
      <c r="L88" s="4">
        <v>3421578.78</v>
      </c>
      <c r="M88" s="4">
        <v>3933020.2</v>
      </c>
      <c r="N88" s="4">
        <v>4663930.5</v>
      </c>
    </row>
    <row r="89" spans="1:14" x14ac:dyDescent="0.2">
      <c r="B89" s="1" t="s">
        <v>19</v>
      </c>
      <c r="C89" s="4">
        <v>5626648.3499999996</v>
      </c>
      <c r="D89" s="4">
        <v>6442874.29</v>
      </c>
      <c r="E89" s="4">
        <v>5974093.8799999999</v>
      </c>
      <c r="F89" s="4">
        <v>4870144.18</v>
      </c>
      <c r="G89" s="4">
        <v>3384368.5</v>
      </c>
      <c r="H89" s="4">
        <v>1083925.83</v>
      </c>
      <c r="I89" s="4">
        <v>1846550.98</v>
      </c>
      <c r="J89" s="4">
        <v>2773658.93</v>
      </c>
      <c r="K89" s="4">
        <v>3786767.74</v>
      </c>
      <c r="L89" s="4">
        <v>4655398.16</v>
      </c>
      <c r="M89" s="4">
        <v>5484645.2699999996</v>
      </c>
      <c r="N89" s="4">
        <v>6249946.6900000004</v>
      </c>
    </row>
    <row r="90" spans="1:14" x14ac:dyDescent="0.2">
      <c r="B90" s="1" t="s">
        <v>20</v>
      </c>
      <c r="C90" s="4">
        <v>2377237.02</v>
      </c>
      <c r="D90" s="4">
        <v>2733935.03</v>
      </c>
      <c r="E90" s="4">
        <v>2529145.7599999998</v>
      </c>
      <c r="F90" s="4">
        <v>2050132.14</v>
      </c>
      <c r="G90" s="4">
        <v>1429071.43</v>
      </c>
      <c r="H90" s="4">
        <v>532650.63</v>
      </c>
      <c r="I90" s="4">
        <v>784171.36</v>
      </c>
      <c r="J90" s="4">
        <v>1172187.8</v>
      </c>
      <c r="K90" s="4">
        <v>1615059.7</v>
      </c>
      <c r="L90" s="4">
        <v>1981024.84</v>
      </c>
      <c r="M90" s="4">
        <v>2382600.39</v>
      </c>
      <c r="N90" s="4">
        <v>2720931.36</v>
      </c>
    </row>
    <row r="91" spans="1:14" x14ac:dyDescent="0.2">
      <c r="B91" s="1" t="s">
        <v>21</v>
      </c>
      <c r="C91" s="4">
        <v>902560.11</v>
      </c>
      <c r="D91" s="4">
        <v>1040292.68</v>
      </c>
      <c r="E91" s="4">
        <v>960774.18</v>
      </c>
      <c r="F91" s="4">
        <v>776490.59</v>
      </c>
      <c r="G91" s="4">
        <v>534398.77</v>
      </c>
      <c r="H91" s="4">
        <v>384002.19</v>
      </c>
      <c r="I91" s="4">
        <v>355051.73</v>
      </c>
      <c r="J91" s="4">
        <v>497203.77</v>
      </c>
      <c r="K91" s="4">
        <v>655916.36</v>
      </c>
      <c r="L91" s="4">
        <v>780622.79</v>
      </c>
      <c r="M91" s="4">
        <v>933018.89</v>
      </c>
      <c r="N91" s="4">
        <v>1046879.03</v>
      </c>
    </row>
    <row r="92" spans="1:14" x14ac:dyDescent="0.2">
      <c r="B92" s="1" t="s">
        <v>22</v>
      </c>
      <c r="C92" s="4">
        <v>1347406.31</v>
      </c>
      <c r="D92" s="4">
        <v>1553934.22</v>
      </c>
      <c r="E92" s="4">
        <v>1436993.82</v>
      </c>
      <c r="F92" s="4">
        <v>1164096.77</v>
      </c>
      <c r="G92" s="4">
        <v>795277.56</v>
      </c>
      <c r="H92" s="4">
        <v>297852.24</v>
      </c>
      <c r="I92" s="4">
        <v>469391.42</v>
      </c>
      <c r="J92" s="4">
        <v>696332.65</v>
      </c>
      <c r="K92" s="4">
        <v>949575.23</v>
      </c>
      <c r="L92" s="4">
        <v>1154252.18</v>
      </c>
      <c r="M92" s="4">
        <v>1385080.6</v>
      </c>
      <c r="N92" s="4">
        <v>1574512.65</v>
      </c>
    </row>
    <row r="93" spans="1:14" x14ac:dyDescent="0.2">
      <c r="B93" s="1" t="s">
        <v>23</v>
      </c>
      <c r="C93" s="4">
        <v>664253.92000000004</v>
      </c>
      <c r="D93" s="4">
        <v>765875.14</v>
      </c>
      <c r="E93" s="4">
        <v>708768.43</v>
      </c>
      <c r="F93" s="4">
        <v>574044.79</v>
      </c>
      <c r="G93" s="4">
        <v>412901.77</v>
      </c>
      <c r="H93" s="4">
        <v>98051.97</v>
      </c>
      <c r="I93" s="4">
        <v>197410.3</v>
      </c>
      <c r="J93" s="4">
        <v>320406.24</v>
      </c>
      <c r="K93" s="4">
        <v>455437.05</v>
      </c>
      <c r="L93" s="4">
        <v>566947.94999999995</v>
      </c>
      <c r="M93" s="4">
        <v>681030.45</v>
      </c>
      <c r="N93" s="4">
        <v>781380.95</v>
      </c>
    </row>
    <row r="94" spans="1:14" x14ac:dyDescent="0.2">
      <c r="B94" s="1" t="s">
        <v>24</v>
      </c>
      <c r="C94" s="4">
        <v>8038246.2199999997</v>
      </c>
      <c r="D94" s="4">
        <v>9268477.1899999995</v>
      </c>
      <c r="E94" s="4">
        <v>8577686.5</v>
      </c>
      <c r="F94" s="4">
        <v>6947093.6399999997</v>
      </c>
      <c r="G94" s="4">
        <v>5034998.6100000003</v>
      </c>
      <c r="H94" s="4">
        <v>2210806.62</v>
      </c>
      <c r="I94" s="4">
        <v>2588428.13</v>
      </c>
      <c r="J94" s="4">
        <v>3996363.45</v>
      </c>
      <c r="K94" s="4">
        <v>5563822.0800000001</v>
      </c>
      <c r="L94" s="4">
        <v>6850342.9100000001</v>
      </c>
      <c r="M94" s="4">
        <v>8234428.0300000003</v>
      </c>
      <c r="N94" s="4">
        <v>9413630.8499999996</v>
      </c>
    </row>
    <row r="95" spans="1:14" x14ac:dyDescent="0.2">
      <c r="B95" s="1" t="s">
        <v>25</v>
      </c>
      <c r="C95" s="4">
        <v>23098328.709999997</v>
      </c>
      <c r="D95" s="4">
        <v>26487799.289999999</v>
      </c>
      <c r="E95" s="4">
        <v>24052459.359999999</v>
      </c>
      <c r="F95" s="4">
        <v>19431734.02</v>
      </c>
      <c r="G95" s="4">
        <v>13290586.23</v>
      </c>
      <c r="H95" s="4">
        <v>4940445.34</v>
      </c>
      <c r="I95" s="4">
        <v>7568701.1199999992</v>
      </c>
      <c r="J95" s="4">
        <v>11210895.109999999</v>
      </c>
      <c r="K95" s="4">
        <v>15657804.840000002</v>
      </c>
      <c r="L95" s="4">
        <v>19410167.609999999</v>
      </c>
      <c r="M95" s="4">
        <v>23033823.829999998</v>
      </c>
      <c r="N95" s="4">
        <v>26451212.030000001</v>
      </c>
    </row>
    <row r="96" spans="1:14" x14ac:dyDescent="0.2">
      <c r="B96" s="1"/>
    </row>
    <row r="97" spans="1:15" x14ac:dyDescent="0.2">
      <c r="B97" s="1" t="s">
        <v>26</v>
      </c>
      <c r="C97" s="4">
        <v>1979083.66</v>
      </c>
      <c r="D97" s="4">
        <v>436374.27</v>
      </c>
      <c r="E97" s="4">
        <v>3809670.93</v>
      </c>
      <c r="F97" s="4">
        <v>6422664.0099999998</v>
      </c>
      <c r="G97" s="4">
        <v>11893583.199999999</v>
      </c>
      <c r="H97" s="4">
        <v>15455731.810000001</v>
      </c>
      <c r="I97" s="4">
        <v>13181810.27</v>
      </c>
      <c r="J97" s="4">
        <v>10354821.529999999</v>
      </c>
      <c r="K97" s="4">
        <v>8343774.1100000003</v>
      </c>
      <c r="L97" s="4">
        <v>6247969.2300000004</v>
      </c>
      <c r="M97" s="4">
        <v>3621477.25</v>
      </c>
      <c r="N97" s="4">
        <v>2255863.06</v>
      </c>
    </row>
    <row r="98" spans="1:15" x14ac:dyDescent="0.2">
      <c r="B98" s="1" t="s">
        <v>27</v>
      </c>
      <c r="C98" s="4">
        <v>-269603.46999999997</v>
      </c>
      <c r="D98" s="4">
        <v>-241655.41</v>
      </c>
      <c r="E98" s="4">
        <v>-95460.56</v>
      </c>
      <c r="F98" s="4">
        <v>-350761.1</v>
      </c>
      <c r="G98" s="4">
        <v>-294749.09999999998</v>
      </c>
      <c r="H98" s="4">
        <v>-380749.29</v>
      </c>
      <c r="I98" s="4">
        <v>-392560.36</v>
      </c>
      <c r="J98" s="4">
        <v>-317245.12</v>
      </c>
      <c r="K98" s="4">
        <v>-322724.27</v>
      </c>
      <c r="L98" s="4">
        <v>-312290.18</v>
      </c>
      <c r="M98" s="4">
        <v>-248495.39</v>
      </c>
      <c r="N98" s="4">
        <v>-305064.76</v>
      </c>
    </row>
    <row r="99" spans="1:15" x14ac:dyDescent="0.2">
      <c r="B99" s="10" t="s">
        <v>28</v>
      </c>
      <c r="C99" s="4">
        <f t="shared" ref="C99:N99" si="6">C95-C97+C98</f>
        <v>20849641.579999998</v>
      </c>
      <c r="D99" s="4">
        <f t="shared" si="6"/>
        <v>25809769.609999999</v>
      </c>
      <c r="E99" s="4">
        <f t="shared" si="6"/>
        <v>20147327.870000001</v>
      </c>
      <c r="F99" s="4">
        <f t="shared" si="6"/>
        <v>12658308.91</v>
      </c>
      <c r="G99" s="4">
        <f t="shared" si="6"/>
        <v>1102253.9300000011</v>
      </c>
      <c r="H99" s="4">
        <f t="shared" si="6"/>
        <v>-10896035.76</v>
      </c>
      <c r="I99" s="4">
        <f t="shared" si="6"/>
        <v>-6005669.5100000007</v>
      </c>
      <c r="J99" s="4">
        <f t="shared" si="6"/>
        <v>538828.46000000008</v>
      </c>
      <c r="K99" s="4">
        <f t="shared" si="6"/>
        <v>6991306.4600000009</v>
      </c>
      <c r="L99" s="4">
        <f t="shared" si="6"/>
        <v>12849908.199999999</v>
      </c>
      <c r="M99" s="4">
        <f t="shared" si="6"/>
        <v>19163851.189999998</v>
      </c>
      <c r="N99" s="4">
        <f t="shared" si="6"/>
        <v>23890284.210000001</v>
      </c>
    </row>
    <row r="100" spans="1:15" x14ac:dyDescent="0.2">
      <c r="B100" s="1"/>
    </row>
    <row r="101" spans="1:15" x14ac:dyDescent="0.2">
      <c r="A101" s="1" t="s">
        <v>35</v>
      </c>
      <c r="B101" s="1" t="s">
        <v>18</v>
      </c>
      <c r="C101" s="4">
        <v>5243964.16</v>
      </c>
      <c r="D101" s="4">
        <v>4701491.0599999996</v>
      </c>
      <c r="E101" s="4">
        <v>3732213.41</v>
      </c>
      <c r="F101" s="4">
        <v>2017389.15</v>
      </c>
      <c r="G101" s="3">
        <v>962630.66</v>
      </c>
      <c r="H101" s="3">
        <v>468324.43</v>
      </c>
      <c r="I101" s="3">
        <v>965608.71</v>
      </c>
      <c r="J101" s="3">
        <v>1157963.57</v>
      </c>
      <c r="K101" s="3">
        <v>1581561.81</v>
      </c>
      <c r="L101" s="3">
        <v>2017143.05</v>
      </c>
      <c r="M101" s="3">
        <v>2543645.4500000002</v>
      </c>
      <c r="N101" s="3">
        <v>2957574.96</v>
      </c>
      <c r="O101" s="5" t="s">
        <v>38</v>
      </c>
    </row>
    <row r="102" spans="1:15" x14ac:dyDescent="0.2">
      <c r="B102" s="1" t="s">
        <v>19</v>
      </c>
      <c r="C102" s="4">
        <v>7019367.7400000002</v>
      </c>
      <c r="D102" s="4">
        <v>7019367.7400000002</v>
      </c>
      <c r="E102" s="4">
        <v>6751543.5199999996</v>
      </c>
      <c r="F102" s="4">
        <v>4959811.47</v>
      </c>
      <c r="G102" s="3">
        <v>2920906.47</v>
      </c>
      <c r="H102" s="3">
        <v>1592528.97</v>
      </c>
      <c r="I102" s="3">
        <v>2362987.92</v>
      </c>
      <c r="J102" s="3">
        <v>2468012.4500000002</v>
      </c>
      <c r="K102" s="3">
        <v>2957265.97</v>
      </c>
      <c r="L102" s="3">
        <v>3440084.35</v>
      </c>
      <c r="M102" s="3">
        <v>3943395.96</v>
      </c>
      <c r="N102" s="3">
        <v>4400240.6399999997</v>
      </c>
      <c r="O102" s="5" t="s">
        <v>38</v>
      </c>
    </row>
    <row r="103" spans="1:15" x14ac:dyDescent="0.2">
      <c r="B103" s="1" t="s">
        <v>20</v>
      </c>
      <c r="C103" s="4">
        <v>3061063.13</v>
      </c>
      <c r="D103" s="4">
        <v>2828669.57</v>
      </c>
      <c r="E103" s="4">
        <v>2295220.2000000002</v>
      </c>
      <c r="F103" s="4">
        <v>1621804.19</v>
      </c>
      <c r="G103" s="3">
        <v>630369.48</v>
      </c>
      <c r="H103" s="3">
        <v>305245.64</v>
      </c>
      <c r="I103" s="3">
        <v>701033.12</v>
      </c>
      <c r="J103" s="3">
        <v>764129.98</v>
      </c>
      <c r="K103" s="3">
        <v>1020564.71</v>
      </c>
      <c r="L103" s="3">
        <v>1273656.46</v>
      </c>
      <c r="M103" s="3">
        <v>1537489.93</v>
      </c>
      <c r="N103" s="3">
        <v>1776251.6</v>
      </c>
      <c r="O103" s="5" t="s">
        <v>38</v>
      </c>
    </row>
    <row r="104" spans="1:15" x14ac:dyDescent="0.2">
      <c r="B104" s="1" t="s">
        <v>21</v>
      </c>
      <c r="C104" s="4">
        <v>1166130.3400000001</v>
      </c>
      <c r="D104" s="4">
        <v>1029454.14</v>
      </c>
      <c r="E104" s="4">
        <v>873925.25</v>
      </c>
      <c r="F104" s="4">
        <v>615728.85</v>
      </c>
      <c r="G104" s="3">
        <v>238696.42</v>
      </c>
      <c r="H104" s="3">
        <v>150367.66</v>
      </c>
      <c r="I104" s="3">
        <v>291486.45</v>
      </c>
      <c r="J104" s="3">
        <v>319620.90999999997</v>
      </c>
      <c r="K104" s="3">
        <v>418207.63</v>
      </c>
      <c r="L104" s="3">
        <v>513863.3</v>
      </c>
      <c r="M104" s="3">
        <v>613482.81000000006</v>
      </c>
      <c r="N104" s="3">
        <v>703212.99</v>
      </c>
      <c r="O104" s="5" t="s">
        <v>38</v>
      </c>
    </row>
    <row r="105" spans="1:15" x14ac:dyDescent="0.2">
      <c r="B105" s="1" t="s">
        <v>22</v>
      </c>
      <c r="C105" s="4">
        <v>1766620.34</v>
      </c>
      <c r="D105" s="4">
        <v>1684683.03</v>
      </c>
      <c r="E105" s="4">
        <v>1324332.23</v>
      </c>
      <c r="F105" s="4">
        <v>935314.18</v>
      </c>
      <c r="G105" s="3">
        <v>348182.88</v>
      </c>
      <c r="H105" s="3">
        <v>162220</v>
      </c>
      <c r="I105" s="3">
        <v>387791.3</v>
      </c>
      <c r="J105" s="3">
        <v>427065.56</v>
      </c>
      <c r="K105" s="3">
        <v>576049.1</v>
      </c>
      <c r="L105" s="3">
        <v>722774.32</v>
      </c>
      <c r="M105" s="3">
        <v>875692.39</v>
      </c>
      <c r="N105" s="3">
        <v>1013944.3199999999</v>
      </c>
      <c r="O105" s="5" t="s">
        <v>38</v>
      </c>
    </row>
    <row r="106" spans="1:15" x14ac:dyDescent="0.2">
      <c r="B106" s="1" t="s">
        <v>23</v>
      </c>
      <c r="C106" s="4">
        <v>882238.73</v>
      </c>
      <c r="D106" s="4">
        <v>815494.07</v>
      </c>
      <c r="E106" s="4">
        <v>661277.18999999994</v>
      </c>
      <c r="F106" s="4">
        <v>459637.86</v>
      </c>
      <c r="G106" s="3">
        <v>193258.96</v>
      </c>
      <c r="H106" s="3">
        <v>84150.82</v>
      </c>
      <c r="I106" s="3">
        <v>198216.94</v>
      </c>
      <c r="J106" s="3">
        <v>219931.42</v>
      </c>
      <c r="K106" s="3">
        <v>292985.5</v>
      </c>
      <c r="L106" s="3">
        <v>365080.24</v>
      </c>
      <c r="M106" s="3">
        <v>440234.82</v>
      </c>
      <c r="N106" s="3">
        <v>508254.14</v>
      </c>
      <c r="O106" s="5" t="s">
        <v>38</v>
      </c>
    </row>
    <row r="107" spans="1:15" x14ac:dyDescent="0.2">
      <c r="B107" s="1" t="s">
        <v>24</v>
      </c>
      <c r="C107" s="4">
        <v>10599119.35</v>
      </c>
      <c r="D107" s="4">
        <v>9800396.5500000007</v>
      </c>
      <c r="E107" s="4">
        <v>7945199.4699999997</v>
      </c>
      <c r="F107" s="4">
        <v>5879735.1200000001</v>
      </c>
      <c r="G107" s="3">
        <v>4047197.39</v>
      </c>
      <c r="H107" s="3">
        <v>2959355.14</v>
      </c>
      <c r="I107" s="3">
        <v>4043232.58</v>
      </c>
      <c r="J107" s="3">
        <v>4210340.38</v>
      </c>
      <c r="K107" s="3">
        <v>4909650.76</v>
      </c>
      <c r="L107" s="3">
        <v>5599791.8700000001</v>
      </c>
      <c r="M107" s="3">
        <v>6319223.96</v>
      </c>
      <c r="N107" s="3">
        <v>6970339.0300000003</v>
      </c>
      <c r="O107" s="5" t="s">
        <v>38</v>
      </c>
    </row>
    <row r="108" spans="1:15" x14ac:dyDescent="0.2">
      <c r="B108" s="1" t="s">
        <v>25</v>
      </c>
      <c r="C108" s="4">
        <v>29738503.789999999</v>
      </c>
      <c r="D108" s="4">
        <v>27879556.160000004</v>
      </c>
      <c r="E108" s="4">
        <v>23583711.27</v>
      </c>
      <c r="F108" s="4">
        <v>16489420.819999997</v>
      </c>
      <c r="G108" s="3">
        <v>9341242.2599999998</v>
      </c>
      <c r="H108" s="3">
        <v>5722192.6600000001</v>
      </c>
      <c r="I108" s="3">
        <v>8950357.0199999996</v>
      </c>
      <c r="J108" s="3">
        <v>9567064.2699999996</v>
      </c>
      <c r="K108" s="3">
        <v>11756285.48</v>
      </c>
      <c r="L108" s="3">
        <v>13932393.59</v>
      </c>
      <c r="M108" s="3">
        <v>16273165.32</v>
      </c>
      <c r="N108" s="3">
        <v>18329817.68</v>
      </c>
      <c r="O108" s="5" t="s">
        <v>38</v>
      </c>
    </row>
    <row r="109" spans="1:15" x14ac:dyDescent="0.2">
      <c r="B109" s="1"/>
      <c r="H109" s="15">
        <f>H108/'Mcf Bal current'!H108</f>
        <v>4.0770557979239213</v>
      </c>
      <c r="I109" s="15">
        <f>I108/'Mcf Bal current'!I108</f>
        <v>4.0624185086389897</v>
      </c>
      <c r="J109" s="15">
        <f>J108/'Mcf Bal current'!J108</f>
        <v>3.1263802269788425</v>
      </c>
      <c r="K109" s="15">
        <f>K108/'Mcf Bal current'!K108</f>
        <v>3.0257118730570194</v>
      </c>
      <c r="L109" s="15">
        <f>L108/'Mcf Bal current'!L108</f>
        <v>2.9532580604476606</v>
      </c>
      <c r="M109" s="15">
        <f>M108/'Mcf Bal current'!M108</f>
        <v>2.9188361436240049</v>
      </c>
    </row>
    <row r="110" spans="1:15" x14ac:dyDescent="0.2">
      <c r="B110" s="1" t="s">
        <v>26</v>
      </c>
      <c r="C110" s="4">
        <v>608289.56999999995</v>
      </c>
      <c r="D110" s="4">
        <v>1331216.5</v>
      </c>
      <c r="E110" s="4">
        <v>2179107.2000000002</v>
      </c>
      <c r="F110" s="4">
        <v>5419455.9500000002</v>
      </c>
      <c r="G110" s="3">
        <v>7715296.8899999997</v>
      </c>
      <c r="H110" s="3">
        <v>9277185.1899999995</v>
      </c>
      <c r="I110" s="3">
        <v>7003338.3300000001</v>
      </c>
      <c r="J110" s="3">
        <v>8290430.8700000001</v>
      </c>
      <c r="K110" s="3">
        <v>5222460.83</v>
      </c>
      <c r="L110" s="3">
        <v>4554114.9000000004</v>
      </c>
      <c r="M110" s="3">
        <v>3261607.4</v>
      </c>
      <c r="N110" s="3">
        <v>1525635.98</v>
      </c>
      <c r="O110" s="5" t="s">
        <v>37</v>
      </c>
    </row>
    <row r="111" spans="1:15" x14ac:dyDescent="0.2">
      <c r="B111" s="1" t="s">
        <v>27</v>
      </c>
      <c r="C111" s="4">
        <v>-215224.64</v>
      </c>
      <c r="D111" s="4">
        <v>-167817.67</v>
      </c>
      <c r="E111" s="4">
        <v>-431344.87</v>
      </c>
      <c r="F111" s="4">
        <v>-565072.98</v>
      </c>
      <c r="G111" s="3">
        <v>-304168.75</v>
      </c>
      <c r="H111" s="3">
        <v>-199272.32000000001</v>
      </c>
      <c r="I111" s="3">
        <v>-234430.94</v>
      </c>
      <c r="J111" s="3">
        <v>-120198.36</v>
      </c>
      <c r="K111" s="3">
        <v>-192097.07</v>
      </c>
      <c r="L111" s="3">
        <v>-203957.35</v>
      </c>
      <c r="M111" s="3">
        <v>-128510.04</v>
      </c>
      <c r="N111" s="3">
        <v>-230064.73</v>
      </c>
      <c r="O111" s="5" t="s">
        <v>38</v>
      </c>
    </row>
    <row r="112" spans="1:15" x14ac:dyDescent="0.2">
      <c r="B112" s="10" t="s">
        <v>28</v>
      </c>
      <c r="C112" s="4">
        <f t="shared" ref="C112:N112" si="7">C108-C110+C111</f>
        <v>28914989.579999998</v>
      </c>
      <c r="D112" s="4">
        <f t="shared" si="7"/>
        <v>26380521.990000002</v>
      </c>
      <c r="E112" s="4">
        <f t="shared" si="7"/>
        <v>20973259.199999999</v>
      </c>
      <c r="F112" s="4">
        <f t="shared" si="7"/>
        <v>10504891.889999997</v>
      </c>
      <c r="G112" s="4">
        <f t="shared" si="7"/>
        <v>1321776.6200000001</v>
      </c>
      <c r="H112" s="4">
        <f t="shared" si="7"/>
        <v>-3754264.8499999992</v>
      </c>
      <c r="I112" s="4">
        <f t="shared" si="7"/>
        <v>1712587.7499999995</v>
      </c>
      <c r="J112" s="4">
        <f t="shared" si="7"/>
        <v>1156435.0399999993</v>
      </c>
      <c r="K112" s="4">
        <f t="shared" si="7"/>
        <v>6341727.5800000001</v>
      </c>
      <c r="L112" s="4">
        <f t="shared" si="7"/>
        <v>9174321.3399999999</v>
      </c>
      <c r="M112" s="4">
        <f t="shared" si="7"/>
        <v>12883047.880000001</v>
      </c>
      <c r="N112" s="4">
        <f t="shared" si="7"/>
        <v>16574116.969999999</v>
      </c>
    </row>
    <row r="113" spans="1:14" x14ac:dyDescent="0.2">
      <c r="B113" s="1"/>
    </row>
    <row r="114" spans="1:14" x14ac:dyDescent="0.2">
      <c r="A114" s="1" t="s">
        <v>42</v>
      </c>
      <c r="B114" s="1" t="s">
        <v>18</v>
      </c>
      <c r="C114" s="4">
        <v>3447479.59</v>
      </c>
      <c r="D114" s="4">
        <v>2931784.33</v>
      </c>
      <c r="E114" s="4">
        <v>2547150.06</v>
      </c>
      <c r="F114" s="4">
        <v>1420393.61</v>
      </c>
      <c r="G114" s="3">
        <v>709972.5</v>
      </c>
      <c r="H114" s="3">
        <v>209542.56</v>
      </c>
      <c r="I114" s="3">
        <v>492279.41</v>
      </c>
      <c r="J114" s="3">
        <v>800974.95</v>
      </c>
      <c r="K114" s="3">
        <v>1178831.69</v>
      </c>
      <c r="L114" s="3">
        <v>1651833.18</v>
      </c>
      <c r="M114" s="3">
        <v>2153473.3199999998</v>
      </c>
      <c r="N114" s="3">
        <v>2623367.27</v>
      </c>
    </row>
    <row r="115" spans="1:14" x14ac:dyDescent="0.2">
      <c r="B115" s="1" t="s">
        <v>19</v>
      </c>
      <c r="C115" s="4">
        <v>4833516.53</v>
      </c>
      <c r="D115" s="4">
        <v>4833516.53</v>
      </c>
      <c r="E115" s="4">
        <v>4492270.2</v>
      </c>
      <c r="F115" s="4">
        <v>3059562.2</v>
      </c>
      <c r="G115" s="3">
        <v>2039257.2</v>
      </c>
      <c r="H115" s="3">
        <v>1448479.2</v>
      </c>
      <c r="I115" s="3">
        <v>1730766.77</v>
      </c>
      <c r="J115" s="3">
        <v>2026668.4</v>
      </c>
      <c r="K115" s="3">
        <v>2325354.86</v>
      </c>
      <c r="L115" s="3">
        <v>2788772.43</v>
      </c>
      <c r="M115" s="3">
        <v>3207999.84</v>
      </c>
      <c r="N115" s="3">
        <v>3658091.13</v>
      </c>
    </row>
    <row r="116" spans="1:14" x14ac:dyDescent="0.2">
      <c r="B116" s="1" t="s">
        <v>20</v>
      </c>
      <c r="C116" s="4">
        <v>2007720.87</v>
      </c>
      <c r="D116" s="4">
        <v>1860531.34</v>
      </c>
      <c r="E116" s="4">
        <v>1629916.14</v>
      </c>
      <c r="F116" s="4">
        <v>1071970.7</v>
      </c>
      <c r="G116" s="3">
        <v>556353.9</v>
      </c>
      <c r="H116" s="3">
        <v>276010.98</v>
      </c>
      <c r="I116" s="3">
        <v>431456.76</v>
      </c>
      <c r="J116" s="3">
        <v>594320.48</v>
      </c>
      <c r="K116" s="3">
        <v>754636.35</v>
      </c>
      <c r="L116" s="3">
        <v>1004971.94</v>
      </c>
      <c r="M116" s="3">
        <v>1237175.6100000001</v>
      </c>
      <c r="N116" s="3">
        <v>1482373.25</v>
      </c>
    </row>
    <row r="117" spans="1:14" x14ac:dyDescent="0.2">
      <c r="B117" s="1" t="s">
        <v>21</v>
      </c>
      <c r="C117" s="4">
        <v>787699.07</v>
      </c>
      <c r="D117" s="4">
        <v>729562.99</v>
      </c>
      <c r="E117" s="4">
        <v>638349.49</v>
      </c>
      <c r="F117" s="4">
        <v>431224.68</v>
      </c>
      <c r="G117" s="3">
        <v>349907.92</v>
      </c>
      <c r="H117" s="3">
        <v>296157.24</v>
      </c>
      <c r="I117" s="3">
        <v>339245.29</v>
      </c>
      <c r="J117" s="3">
        <v>384642.45</v>
      </c>
      <c r="K117" s="3">
        <v>429212.61</v>
      </c>
      <c r="L117" s="3">
        <v>499308.57</v>
      </c>
      <c r="M117" s="3">
        <v>564166.27</v>
      </c>
      <c r="N117" s="3">
        <v>635206.64</v>
      </c>
    </row>
    <row r="118" spans="1:14" x14ac:dyDescent="0.2">
      <c r="B118" s="1" t="s">
        <v>22</v>
      </c>
      <c r="C118" s="4">
        <v>1147434.8400000001</v>
      </c>
      <c r="D118" s="4">
        <v>1062647.98</v>
      </c>
      <c r="E118" s="4">
        <v>929504.36</v>
      </c>
      <c r="F118" s="4">
        <v>611687.72</v>
      </c>
      <c r="G118" s="3">
        <v>410321.26</v>
      </c>
      <c r="H118" s="3">
        <v>315387.03999999998</v>
      </c>
      <c r="I118" s="3">
        <v>391247.49</v>
      </c>
      <c r="J118" s="3">
        <v>470857.19</v>
      </c>
      <c r="K118" s="3">
        <v>549057.61</v>
      </c>
      <c r="L118" s="3">
        <v>671422.87</v>
      </c>
      <c r="M118" s="3">
        <v>785090.15</v>
      </c>
      <c r="N118" s="3">
        <v>905523.22</v>
      </c>
    </row>
    <row r="119" spans="1:14" x14ac:dyDescent="0.2">
      <c r="B119" s="1" t="s">
        <v>23</v>
      </c>
      <c r="C119" s="4">
        <v>574189.57999999996</v>
      </c>
      <c r="D119" s="4">
        <v>532180.69999999995</v>
      </c>
      <c r="E119" s="4">
        <v>466289.22</v>
      </c>
      <c r="F119" s="4">
        <v>302196.42</v>
      </c>
      <c r="G119" s="3">
        <v>205042.98</v>
      </c>
      <c r="H119" s="3">
        <v>164653.14000000001</v>
      </c>
      <c r="I119" s="3">
        <v>201373.08</v>
      </c>
      <c r="J119" s="3">
        <v>239877.29</v>
      </c>
      <c r="K119" s="3">
        <v>277805.90000000002</v>
      </c>
      <c r="L119" s="3">
        <v>337005.05</v>
      </c>
      <c r="M119" s="3">
        <v>391731.39</v>
      </c>
      <c r="N119" s="3">
        <v>449755.37</v>
      </c>
    </row>
    <row r="120" spans="1:14" x14ac:dyDescent="0.2">
      <c r="B120" s="1" t="s">
        <v>24</v>
      </c>
      <c r="C120" s="4">
        <v>7601519.0599999996</v>
      </c>
      <c r="D120" s="4">
        <v>7038817.4900000002</v>
      </c>
      <c r="E120" s="4">
        <v>6156782.5700000003</v>
      </c>
      <c r="F120" s="4">
        <v>4263989.8600000003</v>
      </c>
      <c r="G120" s="3">
        <v>3274118.24</v>
      </c>
      <c r="H120" s="3">
        <v>2686609.45</v>
      </c>
      <c r="I120" s="3">
        <v>3089295.76</v>
      </c>
      <c r="J120" s="3">
        <v>3502954.15</v>
      </c>
      <c r="K120" s="3">
        <v>3923337.39</v>
      </c>
      <c r="L120" s="3">
        <v>4580747.8899999997</v>
      </c>
      <c r="M120" s="3">
        <v>5189372.17</v>
      </c>
      <c r="N120" s="3">
        <v>5833231.5499999998</v>
      </c>
    </row>
    <row r="121" spans="1:14" x14ac:dyDescent="0.2">
      <c r="B121" s="1" t="s">
        <v>44</v>
      </c>
      <c r="C121" s="4">
        <v>20399559.539999999</v>
      </c>
      <c r="D121" s="4">
        <v>18989041.359999999</v>
      </c>
      <c r="E121" s="4">
        <v>16860262.039999999</v>
      </c>
      <c r="F121" s="4">
        <v>11161025.190000001</v>
      </c>
      <c r="G121" s="3">
        <v>7544974.0000000009</v>
      </c>
      <c r="H121" s="3">
        <v>5396839.6100000003</v>
      </c>
      <c r="I121" s="3">
        <v>6675664.5600000005</v>
      </c>
      <c r="J121" s="3">
        <v>8020294.9100000001</v>
      </c>
      <c r="K121" s="3">
        <v>9438236.4100000001</v>
      </c>
      <c r="L121" s="3">
        <v>11534061.93</v>
      </c>
      <c r="M121" s="3">
        <v>13529008.75</v>
      </c>
      <c r="N121" s="3">
        <v>15587548.43</v>
      </c>
    </row>
    <row r="122" spans="1:14" x14ac:dyDescent="0.2">
      <c r="B122" s="1"/>
    </row>
    <row r="123" spans="1:14" x14ac:dyDescent="0.2">
      <c r="B123" s="1" t="s">
        <v>26</v>
      </c>
      <c r="C123" s="4">
        <v>178137.17</v>
      </c>
      <c r="D123" s="4">
        <v>1028890.98</v>
      </c>
      <c r="E123" s="4">
        <v>1946818.14</v>
      </c>
      <c r="F123" s="4">
        <v>4135069.09</v>
      </c>
      <c r="G123" s="3">
        <v>4927693.58</v>
      </c>
      <c r="H123" s="3">
        <v>6720476.04</v>
      </c>
      <c r="I123" s="3">
        <v>5383217.1900000004</v>
      </c>
      <c r="J123" s="3">
        <v>5003943.87</v>
      </c>
      <c r="K123" s="3">
        <v>3485665.44</v>
      </c>
      <c r="L123" s="3">
        <v>3127611.63</v>
      </c>
      <c r="M123" s="3">
        <v>2124660.38</v>
      </c>
      <c r="N123" s="3">
        <v>1178133.1599999999</v>
      </c>
    </row>
    <row r="124" spans="1:14" x14ac:dyDescent="0.2">
      <c r="B124" s="1" t="s">
        <v>27</v>
      </c>
      <c r="C124" s="4">
        <v>-142792.19</v>
      </c>
      <c r="D124" s="4">
        <v>-175301.84</v>
      </c>
      <c r="E124" s="4">
        <v>-88989.35</v>
      </c>
      <c r="F124" s="4">
        <v>-284285.55</v>
      </c>
      <c r="G124" s="3">
        <v>-236951.84</v>
      </c>
      <c r="H124" s="3">
        <v>-261590.69</v>
      </c>
      <c r="I124" s="3">
        <v>-169119.96</v>
      </c>
      <c r="J124" s="3">
        <v>-142560.64000000001</v>
      </c>
      <c r="K124" s="3">
        <v>-140495.32</v>
      </c>
      <c r="L124" s="3">
        <v>-133666.57999999999</v>
      </c>
      <c r="M124" s="3">
        <v>-63594.49</v>
      </c>
      <c r="N124" s="3">
        <v>-78101.179999999993</v>
      </c>
    </row>
    <row r="125" spans="1:14" x14ac:dyDescent="0.2">
      <c r="B125" s="10" t="s">
        <v>28</v>
      </c>
      <c r="C125" s="4">
        <f t="shared" ref="C125:N125" si="8">C121-C123+C124</f>
        <v>20078630.179999996</v>
      </c>
      <c r="D125" s="4">
        <f t="shared" si="8"/>
        <v>17784848.539999999</v>
      </c>
      <c r="E125" s="4">
        <f t="shared" si="8"/>
        <v>14824454.549999999</v>
      </c>
      <c r="F125" s="4">
        <f t="shared" si="8"/>
        <v>6741670.5500000017</v>
      </c>
      <c r="G125" s="4">
        <f t="shared" si="8"/>
        <v>2380328.580000001</v>
      </c>
      <c r="H125" s="4">
        <f t="shared" si="8"/>
        <v>-1585227.1199999996</v>
      </c>
      <c r="I125" s="4">
        <f t="shared" si="8"/>
        <v>1123327.4100000001</v>
      </c>
      <c r="J125" s="4">
        <f t="shared" si="8"/>
        <v>2873790.4</v>
      </c>
      <c r="K125" s="4">
        <f t="shared" si="8"/>
        <v>5812075.6500000004</v>
      </c>
      <c r="L125" s="4">
        <f t="shared" si="8"/>
        <v>8272783.7200000007</v>
      </c>
      <c r="M125" s="4">
        <f t="shared" si="8"/>
        <v>11340753.880000001</v>
      </c>
      <c r="N125" s="4">
        <f t="shared" si="8"/>
        <v>14331314.09</v>
      </c>
    </row>
    <row r="126" spans="1:14" x14ac:dyDescent="0.2">
      <c r="B126" s="1"/>
    </row>
    <row r="127" spans="1:14" x14ac:dyDescent="0.2">
      <c r="A127" s="1" t="s">
        <v>43</v>
      </c>
      <c r="B127" s="1" t="s">
        <v>18</v>
      </c>
      <c r="C127" s="4">
        <v>3235052.1</v>
      </c>
      <c r="D127" s="4">
        <v>2830769.57</v>
      </c>
      <c r="E127" s="4">
        <v>2119527.86</v>
      </c>
      <c r="F127" s="4">
        <v>1310083.74</v>
      </c>
      <c r="G127" s="3">
        <v>661798.40000000002</v>
      </c>
      <c r="H127" s="3">
        <v>216954.28</v>
      </c>
      <c r="I127" s="3">
        <v>812584.41</v>
      </c>
      <c r="J127" s="3">
        <v>1069613.94</v>
      </c>
      <c r="K127" s="3">
        <v>1741338.81</v>
      </c>
      <c r="L127" s="3">
        <v>2280651.73</v>
      </c>
      <c r="M127" s="3">
        <v>2739265.61</v>
      </c>
      <c r="N127" s="3">
        <v>3290420.08</v>
      </c>
    </row>
    <row r="128" spans="1:14" x14ac:dyDescent="0.2">
      <c r="B128" s="1" t="s">
        <v>19</v>
      </c>
      <c r="C128" s="4">
        <v>4115358.03</v>
      </c>
      <c r="D128" s="4">
        <v>4117062.12</v>
      </c>
      <c r="E128" s="4">
        <v>4117062.11</v>
      </c>
      <c r="F128" s="4">
        <v>3764326.11</v>
      </c>
      <c r="G128" s="3">
        <v>2808752.16</v>
      </c>
      <c r="H128" s="3">
        <v>2160102.11</v>
      </c>
      <c r="I128" s="3">
        <v>2484553.2400000002</v>
      </c>
      <c r="J128" s="3">
        <v>2823915.9</v>
      </c>
      <c r="K128" s="3">
        <v>2825039.62</v>
      </c>
      <c r="L128" s="3">
        <v>2825039.62</v>
      </c>
      <c r="M128" s="3">
        <v>3350950.88</v>
      </c>
      <c r="N128" s="3">
        <v>3639241.53</v>
      </c>
    </row>
    <row r="129" spans="1:14" x14ac:dyDescent="0.2">
      <c r="B129" s="1" t="s">
        <v>20</v>
      </c>
      <c r="C129" s="4">
        <v>1723277.22</v>
      </c>
      <c r="D129" s="4">
        <v>1594622.04</v>
      </c>
      <c r="E129" s="4">
        <v>1397379.82</v>
      </c>
      <c r="F129" s="4">
        <v>1165686.51</v>
      </c>
      <c r="G129" s="3">
        <v>934193.31</v>
      </c>
      <c r="H129" s="3">
        <v>638800.71</v>
      </c>
      <c r="I129" s="3">
        <v>836804.69</v>
      </c>
      <c r="J129" s="3">
        <v>1032753.15</v>
      </c>
      <c r="K129" s="3">
        <v>1235020.42</v>
      </c>
      <c r="L129" s="3">
        <v>1425051.34</v>
      </c>
      <c r="M129" s="3">
        <v>1608601.77</v>
      </c>
      <c r="N129" s="3">
        <v>1786389.29</v>
      </c>
    </row>
    <row r="130" spans="1:14" x14ac:dyDescent="0.2">
      <c r="B130" s="1" t="s">
        <v>21</v>
      </c>
      <c r="C130" s="4">
        <v>725447.48</v>
      </c>
      <c r="D130" s="4">
        <v>694378.82</v>
      </c>
      <c r="E130" s="4">
        <v>566195.91</v>
      </c>
      <c r="F130" s="4">
        <v>488509.93</v>
      </c>
      <c r="G130" s="3">
        <v>433026.47</v>
      </c>
      <c r="H130" s="3">
        <v>363650.56</v>
      </c>
      <c r="I130" s="3">
        <v>421949.68</v>
      </c>
      <c r="J130" s="3">
        <v>479983.47</v>
      </c>
      <c r="K130" s="3">
        <v>538532.57999999996</v>
      </c>
      <c r="L130" s="3">
        <v>594104.44999999995</v>
      </c>
      <c r="M130" s="3">
        <v>648587.23</v>
      </c>
      <c r="N130" s="3">
        <v>699622.51</v>
      </c>
    </row>
    <row r="131" spans="1:14" x14ac:dyDescent="0.2">
      <c r="B131" s="1" t="s">
        <v>22</v>
      </c>
      <c r="C131" s="4">
        <v>1060047.8899999999</v>
      </c>
      <c r="D131" s="4">
        <v>981866.16</v>
      </c>
      <c r="E131" s="4">
        <v>830484.23</v>
      </c>
      <c r="F131" s="4">
        <v>685383.66</v>
      </c>
      <c r="G131" s="3">
        <v>560580.06999999995</v>
      </c>
      <c r="H131" s="3">
        <v>422948.21</v>
      </c>
      <c r="I131" s="3">
        <v>529849.63</v>
      </c>
      <c r="J131" s="3">
        <v>635513.06000000006</v>
      </c>
      <c r="K131" s="3">
        <v>744676.58</v>
      </c>
      <c r="L131" s="3">
        <v>847116.51</v>
      </c>
      <c r="M131" s="3">
        <v>946347.82</v>
      </c>
      <c r="N131" s="3">
        <v>1042385.08</v>
      </c>
    </row>
    <row r="132" spans="1:14" x14ac:dyDescent="0.2">
      <c r="B132" s="1" t="s">
        <v>23</v>
      </c>
      <c r="C132" s="4">
        <v>524972.88</v>
      </c>
      <c r="D132" s="4">
        <v>503988.06</v>
      </c>
      <c r="E132" s="4">
        <v>411541.4</v>
      </c>
      <c r="F132" s="4">
        <v>338679.65</v>
      </c>
      <c r="G132" s="3">
        <v>266769.65000000002</v>
      </c>
      <c r="H132" s="3">
        <v>193684.65</v>
      </c>
      <c r="I132" s="3">
        <v>249078.55</v>
      </c>
      <c r="J132" s="3">
        <v>303899.40000000002</v>
      </c>
      <c r="K132" s="3">
        <v>360640.85</v>
      </c>
      <c r="L132" s="3">
        <v>413757.23</v>
      </c>
      <c r="M132" s="3">
        <v>465378.55</v>
      </c>
      <c r="N132" s="3">
        <v>515685.79</v>
      </c>
    </row>
    <row r="133" spans="1:14" x14ac:dyDescent="0.2">
      <c r="B133" s="1" t="s">
        <v>24</v>
      </c>
      <c r="C133" s="4">
        <v>6636307.8099999996</v>
      </c>
      <c r="D133" s="4">
        <v>6216496.6299999999</v>
      </c>
      <c r="E133" s="4">
        <v>5260107.5599999996</v>
      </c>
      <c r="F133" s="4">
        <v>4586051.95</v>
      </c>
      <c r="G133" s="3">
        <v>3996345.14</v>
      </c>
      <c r="H133" s="3">
        <v>3245540.14</v>
      </c>
      <c r="I133" s="3">
        <v>3788179.79</v>
      </c>
      <c r="J133" s="3">
        <v>4323773.7699999996</v>
      </c>
      <c r="K133" s="3">
        <v>4878730.17</v>
      </c>
      <c r="L133" s="3">
        <v>5399296.96</v>
      </c>
      <c r="M133" s="3">
        <v>5901187.5499999998</v>
      </c>
      <c r="N133" s="3">
        <v>6397677.2300000004</v>
      </c>
    </row>
    <row r="134" spans="1:14" x14ac:dyDescent="0.2">
      <c r="B134" s="1" t="s">
        <v>44</v>
      </c>
      <c r="C134" s="4">
        <v>18020463.41</v>
      </c>
      <c r="D134" s="4">
        <v>16939183.400000002</v>
      </c>
      <c r="E134" s="4">
        <v>14702298.890000001</v>
      </c>
      <c r="F134" s="4">
        <v>12338721.550000001</v>
      </c>
      <c r="G134" s="3">
        <v>9661465.2000000011</v>
      </c>
      <c r="H134" s="3">
        <v>7241680.6600000001</v>
      </c>
      <c r="I134" s="3">
        <v>9122999.9900000002</v>
      </c>
      <c r="J134" s="3">
        <v>10669452.689999999</v>
      </c>
      <c r="K134" s="3">
        <v>12323979.029999999</v>
      </c>
      <c r="L134" s="3">
        <v>13785017.84</v>
      </c>
      <c r="M134" s="3">
        <v>15660319.41</v>
      </c>
      <c r="N134" s="3">
        <v>17371421.509999998</v>
      </c>
    </row>
    <row r="135" spans="1:14" x14ac:dyDescent="0.2">
      <c r="B135" s="1"/>
    </row>
    <row r="136" spans="1:14" x14ac:dyDescent="0.2">
      <c r="B136" s="1" t="s">
        <v>26</v>
      </c>
      <c r="C136" s="4">
        <v>165630.39000000001</v>
      </c>
      <c r="D136" s="4">
        <v>1131873.44</v>
      </c>
      <c r="E136" s="4">
        <v>2231796.7999999998</v>
      </c>
      <c r="F136" s="4">
        <v>4184932.93</v>
      </c>
      <c r="G136" s="3">
        <v>6444797.79</v>
      </c>
      <c r="H136" s="3">
        <v>11304890.109999999</v>
      </c>
      <c r="I136" s="3">
        <v>9576679.9000000004</v>
      </c>
      <c r="J136" s="3">
        <v>8985525.3699999992</v>
      </c>
      <c r="K136" s="3">
        <v>6601169.9199999999</v>
      </c>
      <c r="L136" s="3">
        <v>4581723.72</v>
      </c>
      <c r="M136" s="3">
        <v>3223433.58</v>
      </c>
      <c r="N136" s="3">
        <v>2063925.3</v>
      </c>
    </row>
    <row r="137" spans="1:14" x14ac:dyDescent="0.2">
      <c r="B137" s="1" t="s">
        <v>27</v>
      </c>
      <c r="C137" s="4">
        <v>-75457.42</v>
      </c>
      <c r="D137" s="4">
        <v>-138946.67000000001</v>
      </c>
      <c r="E137" s="4">
        <v>-133224.73000000001</v>
      </c>
      <c r="F137" s="4">
        <v>-511947.49</v>
      </c>
      <c r="G137" s="3">
        <v>-251746.21</v>
      </c>
      <c r="H137" s="3">
        <v>-221434.48</v>
      </c>
      <c r="I137" s="3">
        <v>-195320.17</v>
      </c>
      <c r="J137" s="3">
        <v>-264173.09000000003</v>
      </c>
      <c r="K137" s="3">
        <v>-162117.89000000001</v>
      </c>
      <c r="L137" s="3">
        <v>-152537.9</v>
      </c>
      <c r="M137" s="3">
        <v>-115873.66</v>
      </c>
      <c r="N137" s="3">
        <v>-151366.06</v>
      </c>
    </row>
    <row r="138" spans="1:14" x14ac:dyDescent="0.2">
      <c r="B138" s="10" t="s">
        <v>28</v>
      </c>
      <c r="C138" s="4">
        <f t="shared" ref="C138:N138" si="9">C134-C136+C137</f>
        <v>17779375.599999998</v>
      </c>
      <c r="D138" s="4">
        <f t="shared" si="9"/>
        <v>15668363.290000003</v>
      </c>
      <c r="E138" s="4">
        <f t="shared" si="9"/>
        <v>12337277.359999999</v>
      </c>
      <c r="F138" s="4">
        <f t="shared" si="9"/>
        <v>7641841.1300000008</v>
      </c>
      <c r="G138" s="4">
        <f t="shared" si="9"/>
        <v>2964921.2000000011</v>
      </c>
      <c r="H138" s="4">
        <f t="shared" si="9"/>
        <v>-4284643.93</v>
      </c>
      <c r="I138" s="4">
        <f t="shared" si="9"/>
        <v>-649000.08000000019</v>
      </c>
      <c r="J138" s="4">
        <f t="shared" si="9"/>
        <v>1419754.2300000002</v>
      </c>
      <c r="K138" s="4">
        <f t="shared" si="9"/>
        <v>5560691.2199999997</v>
      </c>
      <c r="L138" s="4">
        <f t="shared" si="9"/>
        <v>9050756.2200000007</v>
      </c>
      <c r="M138" s="4">
        <f t="shared" si="9"/>
        <v>12321012.17</v>
      </c>
      <c r="N138" s="4">
        <f t="shared" si="9"/>
        <v>15156130.149999997</v>
      </c>
    </row>
    <row r="139" spans="1:14" x14ac:dyDescent="0.2">
      <c r="B139" s="1"/>
    </row>
    <row r="140" spans="1:14" x14ac:dyDescent="0.2">
      <c r="A140" s="1" t="s">
        <v>45</v>
      </c>
      <c r="B140" s="1" t="s">
        <v>18</v>
      </c>
      <c r="C140" s="4">
        <v>3779338.56</v>
      </c>
      <c r="D140" s="4">
        <v>3228340.64</v>
      </c>
      <c r="E140" s="4">
        <v>2476277.86</v>
      </c>
      <c r="F140" s="4">
        <v>1567871.85</v>
      </c>
      <c r="G140" s="3">
        <v>937147.36</v>
      </c>
      <c r="H140" s="3">
        <v>192326.04</v>
      </c>
      <c r="I140" s="3">
        <v>557009.25</v>
      </c>
      <c r="J140" s="3">
        <v>1129346.74</v>
      </c>
      <c r="K140" s="3">
        <v>1547794.35</v>
      </c>
      <c r="L140" s="3">
        <v>2040762.79</v>
      </c>
      <c r="M140" s="3">
        <v>0</v>
      </c>
      <c r="N140" s="3">
        <v>0</v>
      </c>
    </row>
    <row r="141" spans="1:14" x14ac:dyDescent="0.2">
      <c r="B141" s="1" t="s">
        <v>19</v>
      </c>
      <c r="C141" s="4">
        <v>4350089.8899999997</v>
      </c>
      <c r="D141" s="4">
        <v>4795882.5</v>
      </c>
      <c r="E141" s="4">
        <v>5329685.91</v>
      </c>
      <c r="F141" s="4">
        <v>4821101.47</v>
      </c>
      <c r="G141" s="3">
        <v>3466041.85</v>
      </c>
      <c r="H141" s="3">
        <v>2205340.85</v>
      </c>
      <c r="I141" s="3">
        <v>2511038.5699999998</v>
      </c>
      <c r="J141" s="3">
        <v>2903013.08</v>
      </c>
      <c r="K141" s="3">
        <v>3454358.38</v>
      </c>
      <c r="L141" s="3">
        <v>3961587.47</v>
      </c>
      <c r="M141" s="3">
        <v>0</v>
      </c>
      <c r="N141" s="3">
        <v>0</v>
      </c>
    </row>
    <row r="142" spans="1:14" x14ac:dyDescent="0.2">
      <c r="B142" s="1" t="s">
        <v>20</v>
      </c>
      <c r="C142" s="4">
        <v>1962878.83</v>
      </c>
      <c r="D142" s="4">
        <v>1777156.65</v>
      </c>
      <c r="E142" s="4">
        <v>1527045.96</v>
      </c>
      <c r="F142" s="4">
        <v>1356782.65</v>
      </c>
      <c r="G142" s="3">
        <v>1108737.6499999999</v>
      </c>
      <c r="H142" s="3">
        <v>675311.65</v>
      </c>
      <c r="I142" s="3">
        <v>720605.34</v>
      </c>
      <c r="J142" s="3">
        <v>947156.1</v>
      </c>
      <c r="K142" s="3">
        <v>1148912.3999999999</v>
      </c>
      <c r="L142" s="3">
        <v>1346882.1</v>
      </c>
      <c r="M142" s="3">
        <v>0</v>
      </c>
      <c r="N142" s="3">
        <v>0</v>
      </c>
    </row>
    <row r="143" spans="1:14" x14ac:dyDescent="0.2">
      <c r="B143" s="1" t="s">
        <v>21</v>
      </c>
      <c r="C143" s="4">
        <v>750715.84</v>
      </c>
      <c r="D143" s="4">
        <v>676833.84</v>
      </c>
      <c r="E143" s="4">
        <v>591100.46</v>
      </c>
      <c r="F143" s="4">
        <v>518071.68</v>
      </c>
      <c r="G143" s="3">
        <v>390842.28</v>
      </c>
      <c r="H143" s="3">
        <v>299595.56</v>
      </c>
      <c r="I143" s="3">
        <v>295192.09000000003</v>
      </c>
      <c r="J143" s="3">
        <v>381751.7</v>
      </c>
      <c r="K143" s="3">
        <v>476319.62</v>
      </c>
      <c r="L143" s="3">
        <v>548080.65</v>
      </c>
      <c r="M143" s="3">
        <v>0</v>
      </c>
      <c r="N143" s="3">
        <v>0</v>
      </c>
    </row>
    <row r="144" spans="1:14" x14ac:dyDescent="0.2">
      <c r="B144" s="1" t="s">
        <v>22</v>
      </c>
      <c r="C144" s="4">
        <v>1141257.6499999999</v>
      </c>
      <c r="D144" s="4">
        <v>1028125.2</v>
      </c>
      <c r="E144" s="4">
        <v>931399.52</v>
      </c>
      <c r="F144" s="4">
        <v>857731.09</v>
      </c>
      <c r="G144" s="3">
        <v>641262.9</v>
      </c>
      <c r="H144" s="3">
        <v>494346.81</v>
      </c>
      <c r="I144" s="3">
        <v>466396.84</v>
      </c>
      <c r="J144" s="3">
        <v>609853.97</v>
      </c>
      <c r="K144" s="3">
        <v>792584.49</v>
      </c>
      <c r="L144" s="3">
        <v>917533.73</v>
      </c>
      <c r="M144" s="3">
        <v>0</v>
      </c>
      <c r="N144" s="3">
        <v>0</v>
      </c>
    </row>
    <row r="145" spans="2:16" x14ac:dyDescent="0.2">
      <c r="B145" s="1" t="s">
        <v>23</v>
      </c>
      <c r="C145" s="4">
        <v>565679.11</v>
      </c>
      <c r="D145" s="4">
        <v>510732.91</v>
      </c>
      <c r="E145" s="4">
        <v>461869.27</v>
      </c>
      <c r="F145" s="4">
        <v>429434.19</v>
      </c>
      <c r="G145" s="3">
        <v>328233.28000000003</v>
      </c>
      <c r="H145" s="3">
        <v>225962.11</v>
      </c>
      <c r="I145" s="3">
        <v>216570.25</v>
      </c>
      <c r="J145" s="3">
        <v>290729.89</v>
      </c>
      <c r="K145" s="3">
        <v>383565.48</v>
      </c>
      <c r="L145" s="3">
        <v>449893.66</v>
      </c>
      <c r="M145" s="3">
        <v>0</v>
      </c>
      <c r="N145" s="3">
        <v>0</v>
      </c>
    </row>
    <row r="146" spans="2:16" x14ac:dyDescent="0.2">
      <c r="B146" s="1" t="s">
        <v>24</v>
      </c>
      <c r="C146" s="4">
        <v>6889665.9900000002</v>
      </c>
      <c r="D146" s="4">
        <v>6206111.2000000002</v>
      </c>
      <c r="E146" s="4">
        <v>5434190.75</v>
      </c>
      <c r="F146" s="4">
        <v>4717085.0599999996</v>
      </c>
      <c r="G146" s="3">
        <v>4066169.06</v>
      </c>
      <c r="H146" s="3">
        <v>2891874.26</v>
      </c>
      <c r="I146" s="3">
        <v>2939573.78</v>
      </c>
      <c r="J146" s="3">
        <v>3688443.15</v>
      </c>
      <c r="K146" s="3">
        <v>4386394.03</v>
      </c>
      <c r="L146" s="3">
        <v>5010078.3499999996</v>
      </c>
      <c r="M146" s="3">
        <v>0</v>
      </c>
      <c r="N146" s="3">
        <v>0</v>
      </c>
    </row>
    <row r="147" spans="2:16" x14ac:dyDescent="0.2">
      <c r="B147" s="1" t="s">
        <v>44</v>
      </c>
      <c r="C147" s="4">
        <v>19439625.869999997</v>
      </c>
      <c r="D147" s="4">
        <v>18223182.940000001</v>
      </c>
      <c r="E147" s="4">
        <v>16751569.73</v>
      </c>
      <c r="F147" s="4">
        <v>14268077.989999998</v>
      </c>
      <c r="G147" s="3">
        <v>10938434.380000001</v>
      </c>
      <c r="H147" s="3">
        <v>6984757.2799999993</v>
      </c>
      <c r="I147" s="3">
        <v>7706386.1199999992</v>
      </c>
      <c r="J147" s="3">
        <v>9950294.629999999</v>
      </c>
      <c r="K147" s="3">
        <v>12189928.75</v>
      </c>
      <c r="L147" s="3">
        <v>14274818.75</v>
      </c>
      <c r="M147" s="3">
        <v>0</v>
      </c>
      <c r="N147" s="3">
        <v>0</v>
      </c>
    </row>
    <row r="148" spans="2:16" x14ac:dyDescent="0.2">
      <c r="B148" s="1"/>
    </row>
    <row r="149" spans="2:16" x14ac:dyDescent="0.2">
      <c r="B149" s="1" t="s">
        <v>26</v>
      </c>
      <c r="C149" s="4">
        <v>649922.57999999996</v>
      </c>
      <c r="D149" s="4">
        <v>1642974.3</v>
      </c>
      <c r="E149" s="4">
        <v>2892346.32</v>
      </c>
      <c r="F149" s="4">
        <v>6268142.2199999997</v>
      </c>
      <c r="G149" s="3">
        <v>7713719.3399999999</v>
      </c>
      <c r="H149" s="3">
        <v>9002057.4000000004</v>
      </c>
      <c r="I149" s="3">
        <v>7638580.8300000001</v>
      </c>
      <c r="J149" s="3">
        <v>6608314.46</v>
      </c>
      <c r="K149" s="3">
        <v>5743441.1299999999</v>
      </c>
      <c r="L149" s="3">
        <v>4291101.01</v>
      </c>
      <c r="M149" s="3">
        <v>0</v>
      </c>
      <c r="N149" s="3">
        <v>0</v>
      </c>
    </row>
    <row r="150" spans="2:16" x14ac:dyDescent="0.2">
      <c r="B150" s="1" t="s">
        <v>27</v>
      </c>
      <c r="C150" s="4">
        <v>-134569.25</v>
      </c>
      <c r="D150" s="4">
        <v>-74853.48</v>
      </c>
      <c r="E150" s="4">
        <v>-167292.22</v>
      </c>
      <c r="F150" s="4">
        <v>-137838.09</v>
      </c>
      <c r="G150" s="3">
        <v>-276011.71000000002</v>
      </c>
      <c r="H150" s="3">
        <v>-94934.99</v>
      </c>
      <c r="I150" s="3">
        <v>-186683.57</v>
      </c>
      <c r="J150" s="3">
        <v>-26706.69</v>
      </c>
      <c r="K150" s="3">
        <v>-151144.42000000001</v>
      </c>
      <c r="L150" s="3">
        <v>-100047.88</v>
      </c>
      <c r="M150" s="3">
        <v>0</v>
      </c>
      <c r="N150" s="3">
        <v>0</v>
      </c>
    </row>
    <row r="151" spans="2:16" x14ac:dyDescent="0.2">
      <c r="B151" s="10" t="s">
        <v>28</v>
      </c>
      <c r="C151" s="4">
        <f t="shared" ref="C151:N151" si="10">C147-C149+C150</f>
        <v>18655134.039999999</v>
      </c>
      <c r="D151" s="4">
        <f t="shared" si="10"/>
        <v>16505355.16</v>
      </c>
      <c r="E151" s="4">
        <f t="shared" si="10"/>
        <v>13691931.189999999</v>
      </c>
      <c r="F151" s="4">
        <f t="shared" si="10"/>
        <v>7862097.6799999988</v>
      </c>
      <c r="G151" s="4">
        <f t="shared" si="10"/>
        <v>2948703.330000001</v>
      </c>
      <c r="H151" s="4">
        <f t="shared" si="10"/>
        <v>-2112235.1100000013</v>
      </c>
      <c r="I151" s="4">
        <f t="shared" si="10"/>
        <v>-118878.2800000009</v>
      </c>
      <c r="J151" s="4">
        <f t="shared" si="10"/>
        <v>3315273.4799999991</v>
      </c>
      <c r="K151" s="4">
        <f t="shared" si="10"/>
        <v>6295343.2000000002</v>
      </c>
      <c r="L151" s="4">
        <f t="shared" si="10"/>
        <v>9883669.8599999994</v>
      </c>
      <c r="M151" s="4">
        <f t="shared" si="10"/>
        <v>0</v>
      </c>
      <c r="N151" s="4">
        <f t="shared" si="10"/>
        <v>0</v>
      </c>
    </row>
    <row r="152" spans="2:16" x14ac:dyDescent="0.2">
      <c r="B152" s="1"/>
      <c r="C152" s="14"/>
    </row>
    <row r="153" spans="2:16" x14ac:dyDescent="0.2">
      <c r="B153" s="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2:16" x14ac:dyDescent="0.2">
      <c r="B154" s="1" t="s">
        <v>25</v>
      </c>
    </row>
    <row r="155" spans="2:16" x14ac:dyDescent="0.2">
      <c r="B155" s="1" t="s">
        <v>17</v>
      </c>
      <c r="C155" s="4">
        <f>C17</f>
        <v>50381995.799999997</v>
      </c>
      <c r="D155" s="4">
        <f t="shared" ref="D155:N155" si="11">D17</f>
        <v>52802217.699999996</v>
      </c>
      <c r="E155" s="4">
        <f t="shared" si="11"/>
        <v>48691543.649999999</v>
      </c>
      <c r="F155" s="4">
        <f t="shared" si="11"/>
        <v>41763862.640000001</v>
      </c>
      <c r="G155" s="4">
        <f t="shared" si="11"/>
        <v>31746035.359999999</v>
      </c>
      <c r="H155" s="4">
        <f t="shared" si="11"/>
        <v>19801065.210000001</v>
      </c>
      <c r="I155" s="4">
        <f t="shared" si="11"/>
        <v>8378420.8999999994</v>
      </c>
      <c r="J155" s="4">
        <f t="shared" si="11"/>
        <v>15790674.449999999</v>
      </c>
      <c r="K155" s="4">
        <f t="shared" si="11"/>
        <v>29873803.270000003</v>
      </c>
      <c r="L155" s="4">
        <f t="shared" si="11"/>
        <v>49500645.560000002</v>
      </c>
      <c r="M155" s="4">
        <f t="shared" si="11"/>
        <v>58356658.879999995</v>
      </c>
      <c r="N155" s="4">
        <f t="shared" si="11"/>
        <v>66049939.009999998</v>
      </c>
      <c r="P155" s="13"/>
    </row>
    <row r="156" spans="2:16" x14ac:dyDescent="0.2">
      <c r="B156" s="1" t="s">
        <v>29</v>
      </c>
      <c r="C156" s="4">
        <f>C30</f>
        <v>69618652.159999996</v>
      </c>
      <c r="D156" s="4">
        <f t="shared" ref="D156:N156" si="12">D30</f>
        <v>71727079.639999986</v>
      </c>
      <c r="E156" s="4">
        <f t="shared" si="12"/>
        <v>62789871.780000001</v>
      </c>
      <c r="F156" s="4">
        <f t="shared" si="12"/>
        <v>49797476</v>
      </c>
      <c r="G156" s="4">
        <f t="shared" si="12"/>
        <v>36941901.149999999</v>
      </c>
      <c r="H156" s="4">
        <f t="shared" si="12"/>
        <v>18796358.530000001</v>
      </c>
      <c r="I156" s="4">
        <f t="shared" si="12"/>
        <v>6036290.6600000001</v>
      </c>
      <c r="J156" s="4">
        <f t="shared" si="12"/>
        <v>6892625.7800000003</v>
      </c>
      <c r="K156" s="4">
        <f t="shared" si="12"/>
        <v>9239666.120000001</v>
      </c>
      <c r="L156" s="4">
        <f t="shared" si="12"/>
        <v>14695917.549999999</v>
      </c>
      <c r="M156" s="4">
        <f t="shared" si="12"/>
        <v>18079315.529999997</v>
      </c>
      <c r="N156" s="4">
        <f t="shared" si="12"/>
        <v>21757164.659999996</v>
      </c>
      <c r="P156" s="13"/>
    </row>
    <row r="157" spans="2:16" x14ac:dyDescent="0.2">
      <c r="B157" s="1" t="s">
        <v>30</v>
      </c>
      <c r="C157" s="4">
        <f>C43</f>
        <v>24700133.210000001</v>
      </c>
      <c r="D157" s="4">
        <f t="shared" ref="D157:N157" si="13">D43</f>
        <v>28262117.350000001</v>
      </c>
      <c r="E157" s="4">
        <f t="shared" si="13"/>
        <v>24641788.34</v>
      </c>
      <c r="F157" s="4">
        <f t="shared" si="13"/>
        <v>18446225.129999999</v>
      </c>
      <c r="G157" s="4">
        <f t="shared" si="13"/>
        <v>12028902.76</v>
      </c>
      <c r="H157" s="4">
        <f t="shared" si="13"/>
        <v>5439246.1600000001</v>
      </c>
      <c r="I157" s="4">
        <f t="shared" si="13"/>
        <v>1719058.22</v>
      </c>
      <c r="J157" s="4">
        <f t="shared" si="13"/>
        <v>5361552.78</v>
      </c>
      <c r="K157" s="4">
        <f t="shared" si="13"/>
        <v>9580815.7200000007</v>
      </c>
      <c r="L157" s="4">
        <f t="shared" si="13"/>
        <v>14255951.609999999</v>
      </c>
      <c r="M157" s="4">
        <f t="shared" si="13"/>
        <v>19114477.239999998</v>
      </c>
      <c r="N157" s="4">
        <f t="shared" si="13"/>
        <v>23860812.609999999</v>
      </c>
      <c r="P157" s="13"/>
    </row>
    <row r="158" spans="2:16" x14ac:dyDescent="0.2">
      <c r="B158" s="1" t="s">
        <v>31</v>
      </c>
      <c r="C158" s="4">
        <f>C56</f>
        <v>27948001.030000001</v>
      </c>
      <c r="D158" s="4">
        <f t="shared" ref="D158:N158" si="14">D56</f>
        <v>30414757.68</v>
      </c>
      <c r="E158" s="4">
        <f t="shared" si="14"/>
        <v>26222915.780000001</v>
      </c>
      <c r="F158" s="4">
        <f t="shared" si="14"/>
        <v>19194755.450000003</v>
      </c>
      <c r="G158" s="4">
        <f t="shared" si="14"/>
        <v>12257756.309999999</v>
      </c>
      <c r="H158" s="4">
        <f t="shared" si="14"/>
        <v>6461598.3700000001</v>
      </c>
      <c r="I158" s="4">
        <f t="shared" si="14"/>
        <v>1701589.5599999998</v>
      </c>
      <c r="J158" s="4">
        <f t="shared" si="14"/>
        <v>5734997.0800000001</v>
      </c>
      <c r="K158" s="4">
        <f t="shared" si="14"/>
        <v>11150836.17</v>
      </c>
      <c r="L158" s="4">
        <f t="shared" si="14"/>
        <v>15281247.790000001</v>
      </c>
      <c r="M158" s="4">
        <f t="shared" si="14"/>
        <v>19085545.280000001</v>
      </c>
      <c r="N158" s="4">
        <f t="shared" si="14"/>
        <v>22981929.050000001</v>
      </c>
      <c r="P158" s="13"/>
    </row>
    <row r="159" spans="2:16" x14ac:dyDescent="0.2">
      <c r="B159" s="1" t="s">
        <v>32</v>
      </c>
      <c r="C159" s="4">
        <f>C69</f>
        <v>26548260.789999999</v>
      </c>
      <c r="D159" s="4">
        <f t="shared" ref="D159:N159" si="15">D69</f>
        <v>30003511.629999995</v>
      </c>
      <c r="E159" s="4">
        <f t="shared" si="15"/>
        <v>27782923.57</v>
      </c>
      <c r="F159" s="4">
        <f t="shared" si="15"/>
        <v>22739982.140000001</v>
      </c>
      <c r="G159" s="4">
        <f t="shared" si="15"/>
        <v>17027805.73</v>
      </c>
      <c r="H159" s="4">
        <f t="shared" si="15"/>
        <v>11362668.300000001</v>
      </c>
      <c r="I159" s="4">
        <f t="shared" si="15"/>
        <v>9537977.9799999986</v>
      </c>
      <c r="J159" s="4">
        <f t="shared" si="15"/>
        <v>9628828.8699999992</v>
      </c>
      <c r="K159" s="4">
        <f t="shared" si="15"/>
        <v>11272228.02</v>
      </c>
      <c r="L159" s="4">
        <f t="shared" si="15"/>
        <v>13173476.460000001</v>
      </c>
      <c r="M159" s="4">
        <f t="shared" si="15"/>
        <v>15310007.409999996</v>
      </c>
      <c r="N159" s="4">
        <f t="shared" si="15"/>
        <v>17777465.940000001</v>
      </c>
      <c r="P159" s="13"/>
    </row>
    <row r="160" spans="2:16" x14ac:dyDescent="0.2">
      <c r="B160" s="1" t="s">
        <v>33</v>
      </c>
      <c r="C160" s="4">
        <f>C82</f>
        <v>19886407.890000001</v>
      </c>
      <c r="D160" s="4">
        <f t="shared" ref="D160:N160" si="16">D82</f>
        <v>22053887.009999998</v>
      </c>
      <c r="E160" s="4">
        <f t="shared" si="16"/>
        <v>20164079.129999999</v>
      </c>
      <c r="F160" s="4">
        <f t="shared" si="16"/>
        <v>16503001.949999999</v>
      </c>
      <c r="G160" s="4">
        <f t="shared" si="16"/>
        <v>11367748.059999999</v>
      </c>
      <c r="H160" s="4">
        <f t="shared" si="16"/>
        <v>6401749.5500000007</v>
      </c>
      <c r="I160" s="4">
        <f t="shared" si="16"/>
        <v>1253976.67</v>
      </c>
      <c r="J160" s="4">
        <f t="shared" si="16"/>
        <v>4920828.29</v>
      </c>
      <c r="K160" s="4">
        <f t="shared" si="16"/>
        <v>8899814.4699999988</v>
      </c>
      <c r="L160" s="4">
        <f t="shared" si="16"/>
        <v>13147658.259999998</v>
      </c>
      <c r="M160" s="4">
        <f t="shared" si="16"/>
        <v>16474824.140000001</v>
      </c>
      <c r="N160" s="4">
        <f t="shared" si="16"/>
        <v>19723406.310000002</v>
      </c>
      <c r="P160" s="13"/>
    </row>
    <row r="161" spans="2:16" x14ac:dyDescent="0.2">
      <c r="B161" s="1" t="s">
        <v>34</v>
      </c>
      <c r="C161" s="4">
        <f>C95</f>
        <v>23098328.709999997</v>
      </c>
      <c r="D161" s="4">
        <f t="shared" ref="D161:N161" si="17">D95</f>
        <v>26487799.289999999</v>
      </c>
      <c r="E161" s="4">
        <f t="shared" si="17"/>
        <v>24052459.359999999</v>
      </c>
      <c r="F161" s="4">
        <f t="shared" si="17"/>
        <v>19431734.02</v>
      </c>
      <c r="G161" s="4">
        <f t="shared" si="17"/>
        <v>13290586.23</v>
      </c>
      <c r="H161" s="4">
        <f t="shared" si="17"/>
        <v>4940445.34</v>
      </c>
      <c r="I161" s="4">
        <f t="shared" si="17"/>
        <v>7568701.1199999992</v>
      </c>
      <c r="J161" s="4">
        <f t="shared" si="17"/>
        <v>11210895.109999999</v>
      </c>
      <c r="K161" s="4">
        <f t="shared" si="17"/>
        <v>15657804.840000002</v>
      </c>
      <c r="L161" s="4">
        <f t="shared" si="17"/>
        <v>19410167.609999999</v>
      </c>
      <c r="M161" s="4">
        <f t="shared" si="17"/>
        <v>23033823.829999998</v>
      </c>
      <c r="N161" s="4">
        <f t="shared" si="17"/>
        <v>26451212.030000001</v>
      </c>
      <c r="P161" s="13"/>
    </row>
    <row r="162" spans="2:16" x14ac:dyDescent="0.2">
      <c r="B162" s="1" t="s">
        <v>35</v>
      </c>
      <c r="C162" s="4">
        <f>C108</f>
        <v>29738503.789999999</v>
      </c>
      <c r="D162" s="4">
        <f t="shared" ref="D162:N162" si="18">D108</f>
        <v>27879556.160000004</v>
      </c>
      <c r="E162" s="4">
        <f t="shared" si="18"/>
        <v>23583711.27</v>
      </c>
      <c r="F162" s="4">
        <f t="shared" si="18"/>
        <v>16489420.819999997</v>
      </c>
      <c r="G162" s="4">
        <f t="shared" si="18"/>
        <v>9341242.2599999998</v>
      </c>
      <c r="H162" s="4">
        <f t="shared" si="18"/>
        <v>5722192.6600000001</v>
      </c>
      <c r="I162" s="4">
        <f t="shared" si="18"/>
        <v>8950357.0199999996</v>
      </c>
      <c r="J162" s="4">
        <f t="shared" si="18"/>
        <v>9567064.2699999996</v>
      </c>
      <c r="K162" s="4">
        <f t="shared" si="18"/>
        <v>11756285.48</v>
      </c>
      <c r="L162" s="4">
        <f t="shared" si="18"/>
        <v>13932393.59</v>
      </c>
      <c r="M162" s="4">
        <f t="shared" si="18"/>
        <v>16273165.32</v>
      </c>
      <c r="N162" s="4">
        <f t="shared" si="18"/>
        <v>18329817.68</v>
      </c>
      <c r="P162" s="13"/>
    </row>
    <row r="163" spans="2:16" x14ac:dyDescent="0.2">
      <c r="B163" s="1" t="s">
        <v>42</v>
      </c>
      <c r="C163" s="4">
        <f>C121</f>
        <v>20399559.539999999</v>
      </c>
      <c r="D163" s="4">
        <f t="shared" ref="D163:N163" si="19">D121</f>
        <v>18989041.359999999</v>
      </c>
      <c r="E163" s="4">
        <f t="shared" si="19"/>
        <v>16860262.039999999</v>
      </c>
      <c r="F163" s="4">
        <f t="shared" si="19"/>
        <v>11161025.190000001</v>
      </c>
      <c r="G163" s="4">
        <f t="shared" si="19"/>
        <v>7544974.0000000009</v>
      </c>
      <c r="H163" s="4">
        <f t="shared" si="19"/>
        <v>5396839.6100000003</v>
      </c>
      <c r="I163" s="4">
        <f t="shared" si="19"/>
        <v>6675664.5600000005</v>
      </c>
      <c r="J163" s="4">
        <f t="shared" si="19"/>
        <v>8020294.9100000001</v>
      </c>
      <c r="K163" s="4">
        <f t="shared" si="19"/>
        <v>9438236.4100000001</v>
      </c>
      <c r="L163" s="4">
        <f t="shared" si="19"/>
        <v>11534061.93</v>
      </c>
      <c r="M163" s="4">
        <f t="shared" si="19"/>
        <v>13529008.75</v>
      </c>
      <c r="N163" s="4">
        <f t="shared" si="19"/>
        <v>15587548.43</v>
      </c>
      <c r="P163" s="13"/>
    </row>
    <row r="164" spans="2:16" x14ac:dyDescent="0.2">
      <c r="B164" s="1" t="s">
        <v>43</v>
      </c>
      <c r="C164" s="4">
        <f>C134</f>
        <v>18020463.41</v>
      </c>
      <c r="D164" s="4">
        <f t="shared" ref="D164:N164" si="20">D134</f>
        <v>16939183.400000002</v>
      </c>
      <c r="E164" s="4">
        <f t="shared" si="20"/>
        <v>14702298.890000001</v>
      </c>
      <c r="F164" s="4">
        <f t="shared" si="20"/>
        <v>12338721.550000001</v>
      </c>
      <c r="G164" s="4">
        <f t="shared" si="20"/>
        <v>9661465.2000000011</v>
      </c>
      <c r="H164" s="4">
        <f t="shared" si="20"/>
        <v>7241680.6600000001</v>
      </c>
      <c r="I164" s="4">
        <f t="shared" si="20"/>
        <v>9122999.9900000002</v>
      </c>
      <c r="J164" s="4">
        <f t="shared" si="20"/>
        <v>10669452.689999999</v>
      </c>
      <c r="K164" s="4">
        <f t="shared" si="20"/>
        <v>12323979.029999999</v>
      </c>
      <c r="L164" s="4">
        <f t="shared" si="20"/>
        <v>13785017.84</v>
      </c>
      <c r="M164" s="4">
        <f t="shared" si="20"/>
        <v>15660319.41</v>
      </c>
      <c r="N164" s="4">
        <f t="shared" si="20"/>
        <v>17371421.509999998</v>
      </c>
      <c r="P164" s="13"/>
    </row>
    <row r="165" spans="2:16" x14ac:dyDescent="0.2">
      <c r="B165" s="1" t="s">
        <v>45</v>
      </c>
      <c r="C165" s="4">
        <f>C147</f>
        <v>19439625.869999997</v>
      </c>
      <c r="D165" s="4">
        <f t="shared" ref="D165:L165" si="21">D147</f>
        <v>18223182.940000001</v>
      </c>
      <c r="E165" s="4">
        <f t="shared" si="21"/>
        <v>16751569.73</v>
      </c>
      <c r="F165" s="4">
        <f t="shared" si="21"/>
        <v>14268077.989999998</v>
      </c>
      <c r="G165" s="4">
        <f t="shared" si="21"/>
        <v>10938434.380000001</v>
      </c>
      <c r="H165" s="4">
        <f t="shared" si="21"/>
        <v>6984757.2799999993</v>
      </c>
      <c r="I165" s="4">
        <f t="shared" si="21"/>
        <v>7706386.1199999992</v>
      </c>
      <c r="J165" s="4">
        <f t="shared" si="21"/>
        <v>9950294.629999999</v>
      </c>
      <c r="K165" s="4">
        <f t="shared" si="21"/>
        <v>12189928.75</v>
      </c>
      <c r="L165" s="4">
        <f t="shared" si="21"/>
        <v>14274818.75</v>
      </c>
      <c r="P165" s="13"/>
    </row>
    <row r="166" spans="2:16" x14ac:dyDescent="0.2">
      <c r="B166" s="1"/>
      <c r="H166" s="14"/>
    </row>
    <row r="167" spans="2:16" x14ac:dyDescent="0.2">
      <c r="B167" s="1" t="s">
        <v>46</v>
      </c>
      <c r="C167" s="4">
        <f t="shared" ref="C167:N167" si="22">MAX(C155:C165)</f>
        <v>69618652.159999996</v>
      </c>
      <c r="D167" s="4">
        <f t="shared" si="22"/>
        <v>71727079.639999986</v>
      </c>
      <c r="E167" s="4">
        <f t="shared" si="22"/>
        <v>62789871.780000001</v>
      </c>
      <c r="F167" s="4">
        <f t="shared" si="22"/>
        <v>49797476</v>
      </c>
      <c r="G167" s="4">
        <f t="shared" si="22"/>
        <v>36941901.149999999</v>
      </c>
      <c r="H167" s="4">
        <f t="shared" si="22"/>
        <v>19801065.210000001</v>
      </c>
      <c r="I167" s="4">
        <f t="shared" si="22"/>
        <v>9537977.9799999986</v>
      </c>
      <c r="J167" s="4">
        <f t="shared" si="22"/>
        <v>15790674.449999999</v>
      </c>
      <c r="K167" s="4">
        <f t="shared" si="22"/>
        <v>29873803.270000003</v>
      </c>
      <c r="L167" s="4">
        <f t="shared" si="22"/>
        <v>49500645.560000002</v>
      </c>
      <c r="M167" s="4">
        <f t="shared" si="22"/>
        <v>58356658.879999995</v>
      </c>
      <c r="N167" s="4">
        <f t="shared" si="22"/>
        <v>66049939.009999998</v>
      </c>
    </row>
    <row r="168" spans="2:16" x14ac:dyDescent="0.2">
      <c r="B168" s="1" t="s">
        <v>47</v>
      </c>
      <c r="C168" s="4">
        <f t="shared" ref="C168:N168" si="23">MIN(C155:C165)</f>
        <v>18020463.41</v>
      </c>
      <c r="D168" s="4">
        <f t="shared" si="23"/>
        <v>16939183.400000002</v>
      </c>
      <c r="E168" s="4">
        <f t="shared" si="23"/>
        <v>14702298.890000001</v>
      </c>
      <c r="F168" s="4">
        <f t="shared" si="23"/>
        <v>11161025.190000001</v>
      </c>
      <c r="G168" s="4">
        <f t="shared" si="23"/>
        <v>7544974.0000000009</v>
      </c>
      <c r="H168" s="4">
        <f t="shared" si="23"/>
        <v>4940445.34</v>
      </c>
      <c r="I168" s="4">
        <f t="shared" si="23"/>
        <v>1253976.67</v>
      </c>
      <c r="J168" s="4">
        <f t="shared" si="23"/>
        <v>4920828.29</v>
      </c>
      <c r="K168" s="4">
        <f t="shared" si="23"/>
        <v>8899814.4699999988</v>
      </c>
      <c r="L168" s="4">
        <f t="shared" si="23"/>
        <v>11534061.93</v>
      </c>
      <c r="M168" s="4">
        <f t="shared" si="23"/>
        <v>13529008.75</v>
      </c>
      <c r="N168" s="4">
        <f t="shared" si="23"/>
        <v>15587548.43</v>
      </c>
    </row>
    <row r="169" spans="2:16" x14ac:dyDescent="0.2">
      <c r="B169" s="1" t="s">
        <v>48</v>
      </c>
      <c r="C169" s="4">
        <f t="shared" ref="C169:N169" si="24">AVERAGE(C155:C165)</f>
        <v>29979993.83636364</v>
      </c>
      <c r="D169" s="4">
        <f t="shared" si="24"/>
        <v>31252939.469090905</v>
      </c>
      <c r="E169" s="4">
        <f t="shared" si="24"/>
        <v>27840311.230909094</v>
      </c>
      <c r="F169" s="4">
        <f t="shared" si="24"/>
        <v>22012207.534545455</v>
      </c>
      <c r="G169" s="4">
        <f t="shared" si="24"/>
        <v>15649713.767272724</v>
      </c>
      <c r="H169" s="4">
        <f t="shared" si="24"/>
        <v>8958963.788181819</v>
      </c>
      <c r="I169" s="4">
        <f t="shared" si="24"/>
        <v>6241038.4363636365</v>
      </c>
      <c r="J169" s="4">
        <f t="shared" si="24"/>
        <v>8886137.169090908</v>
      </c>
      <c r="K169" s="4">
        <f t="shared" si="24"/>
        <v>12853036.207272727</v>
      </c>
      <c r="L169" s="4">
        <f t="shared" si="24"/>
        <v>17544668.813636363</v>
      </c>
      <c r="M169" s="4">
        <f t="shared" si="24"/>
        <v>21491714.579</v>
      </c>
      <c r="N169" s="4">
        <f t="shared" si="24"/>
        <v>24989071.722999997</v>
      </c>
    </row>
    <row r="170" spans="2:16" x14ac:dyDescent="0.2">
      <c r="B170" s="1" t="s">
        <v>39</v>
      </c>
      <c r="C170" s="4">
        <f>'[1]Gas Cost Worksheet'!W$43</f>
        <v>20633564.197668277</v>
      </c>
      <c r="D170" s="4">
        <f>'[1]Gas Cost Worksheet'!X$43</f>
        <v>18960854.038827978</v>
      </c>
      <c r="E170" s="4">
        <f>'[1]Gas Cost Worksheet'!Y$43</f>
        <v>16880698.536333587</v>
      </c>
      <c r="F170" s="4">
        <f>'[1]Gas Cost Worksheet'!Z$43</f>
        <v>14115025.038226541</v>
      </c>
      <c r="G170" s="4">
        <f>'[1]Gas Cost Worksheet'!AA$43</f>
        <v>10658504.43515558</v>
      </c>
      <c r="H170" s="4">
        <f>'[1]Gas Cost Worksheet'!AB$43</f>
        <v>7127080.3917531259</v>
      </c>
      <c r="I170" s="4">
        <f>'[1]Gas Cost Worksheet'!Q$43</f>
        <v>9051753.3073703162</v>
      </c>
      <c r="J170" s="4">
        <f>'[1]Gas Cost Worksheet'!R$43</f>
        <v>10951215.282963028</v>
      </c>
      <c r="K170" s="4">
        <f>'[1]Gas Cost Worksheet'!S$43</f>
        <v>12872027.916641319</v>
      </c>
      <c r="L170" s="4">
        <f>'[1]Gas Cost Worksheet'!T$43</f>
        <v>14815614.585610894</v>
      </c>
      <c r="M170" s="4">
        <f>'[1]Gas Cost Worksheet'!U$43</f>
        <v>16760624.631786175</v>
      </c>
      <c r="N170" s="4">
        <f>'[1]Gas Cost Worksheet'!V$43</f>
        <v>18691400.905904405</v>
      </c>
    </row>
    <row r="171" spans="2:16" x14ac:dyDescent="0.2">
      <c r="B171" s="1"/>
    </row>
    <row r="172" spans="2:16" x14ac:dyDescent="0.2">
      <c r="B172" s="1" t="s">
        <v>26</v>
      </c>
    </row>
    <row r="173" spans="2:16" x14ac:dyDescent="0.2">
      <c r="B173" s="1" t="s">
        <v>17</v>
      </c>
      <c r="C173" s="16">
        <f t="shared" ref="C173:C180" si="25">C191-C155</f>
        <v>-6248085.5399999991</v>
      </c>
      <c r="D173" s="4">
        <f t="shared" ref="D173:N173" si="26">D191-D155</f>
        <v>260697.18999999762</v>
      </c>
      <c r="E173" s="4">
        <f t="shared" si="26"/>
        <v>-6109481.4399999976</v>
      </c>
      <c r="F173" s="4">
        <f t="shared" si="26"/>
        <v>-14256257.100000001</v>
      </c>
      <c r="G173" s="4">
        <f t="shared" si="26"/>
        <v>-26808708.469999999</v>
      </c>
      <c r="H173" s="4">
        <f t="shared" si="26"/>
        <v>-36332245.969999999</v>
      </c>
      <c r="I173" s="16">
        <f t="shared" si="26"/>
        <v>-47437375.600000001</v>
      </c>
      <c r="J173" s="16">
        <f t="shared" si="26"/>
        <v>-37987802.650000006</v>
      </c>
      <c r="K173" s="16">
        <f t="shared" si="26"/>
        <v>-41257445.939999998</v>
      </c>
      <c r="L173" s="16">
        <f t="shared" si="26"/>
        <v>-32725387.479999997</v>
      </c>
      <c r="M173" s="16">
        <f t="shared" si="26"/>
        <v>-23710609.699999996</v>
      </c>
      <c r="N173" s="16">
        <f t="shared" si="26"/>
        <v>-15699829.079999998</v>
      </c>
    </row>
    <row r="174" spans="2:16" x14ac:dyDescent="0.2">
      <c r="B174" s="1" t="s">
        <v>29</v>
      </c>
      <c r="C174" s="16">
        <f t="shared" si="25"/>
        <v>-8537469.4100000039</v>
      </c>
      <c r="D174" s="4">
        <f t="shared" ref="D174:N174" si="27">D192-D156</f>
        <v>-4067382.7800000012</v>
      </c>
      <c r="E174" s="4">
        <f t="shared" si="27"/>
        <v>-8031923.5899999961</v>
      </c>
      <c r="F174" s="4">
        <f t="shared" si="27"/>
        <v>-11414643.329999998</v>
      </c>
      <c r="G174" s="4">
        <f t="shared" si="27"/>
        <v>-15791227.329999998</v>
      </c>
      <c r="H174" s="4">
        <f t="shared" si="27"/>
        <v>-9714620.7799999993</v>
      </c>
      <c r="I174" s="16">
        <f t="shared" si="27"/>
        <v>-9208666.6400000006</v>
      </c>
      <c r="J174" s="16">
        <f t="shared" si="27"/>
        <v>-11681494.690000001</v>
      </c>
      <c r="K174" s="16">
        <f t="shared" si="27"/>
        <v>-8461022.5299999993</v>
      </c>
      <c r="L174" s="16">
        <f t="shared" si="27"/>
        <v>-5155918.76</v>
      </c>
      <c r="M174" s="16">
        <f t="shared" si="27"/>
        <v>-4743280.7100000009</v>
      </c>
      <c r="N174" s="16">
        <f t="shared" si="27"/>
        <v>-4205479.2899999991</v>
      </c>
    </row>
    <row r="175" spans="2:16" x14ac:dyDescent="0.2">
      <c r="B175" s="1" t="s">
        <v>30</v>
      </c>
      <c r="C175" s="16">
        <f t="shared" si="25"/>
        <v>-2689740.0999999978</v>
      </c>
      <c r="D175" s="4">
        <f t="shared" ref="D175:N175" si="28">D193-D157</f>
        <v>-2071975.6099999994</v>
      </c>
      <c r="E175" s="4">
        <f t="shared" si="28"/>
        <v>-2277562.1300000027</v>
      </c>
      <c r="F175" s="4">
        <f t="shared" si="28"/>
        <v>-6273281.6899999995</v>
      </c>
      <c r="G175" s="4">
        <f t="shared" si="28"/>
        <v>-11086002.48</v>
      </c>
      <c r="H175" s="4">
        <f t="shared" si="28"/>
        <v>-14064802.799999999</v>
      </c>
      <c r="I175" s="16">
        <f t="shared" si="28"/>
        <v>-16386077.57</v>
      </c>
      <c r="J175" s="16">
        <f t="shared" si="28"/>
        <v>-11579923.290000001</v>
      </c>
      <c r="K175" s="16">
        <f t="shared" si="28"/>
        <v>-12480042.040000001</v>
      </c>
      <c r="L175" s="16">
        <f t="shared" si="28"/>
        <v>-8767893.9000000004</v>
      </c>
      <c r="M175" s="16">
        <f t="shared" si="28"/>
        <v>-4288242.3600000013</v>
      </c>
      <c r="N175" s="16">
        <f t="shared" si="28"/>
        <v>-1532591.629999999</v>
      </c>
    </row>
    <row r="176" spans="2:16" x14ac:dyDescent="0.2">
      <c r="B176" s="1" t="s">
        <v>31</v>
      </c>
      <c r="C176" s="16">
        <f t="shared" si="25"/>
        <v>-849369.82999999821</v>
      </c>
      <c r="D176" s="4">
        <f t="shared" ref="D176:N176" si="29">D194-D158</f>
        <v>-613033.44999999925</v>
      </c>
      <c r="E176" s="4">
        <f t="shared" si="29"/>
        <v>-1621299.1999999993</v>
      </c>
      <c r="F176" s="4">
        <f t="shared" si="29"/>
        <v>-8249442.9800000004</v>
      </c>
      <c r="G176" s="4">
        <f t="shared" si="29"/>
        <v>-11716550.370000001</v>
      </c>
      <c r="H176" s="4">
        <f t="shared" si="29"/>
        <v>-12494460.34</v>
      </c>
      <c r="I176" s="16">
        <f t="shared" si="29"/>
        <v>-14976558.369999999</v>
      </c>
      <c r="J176" s="16">
        <f t="shared" si="29"/>
        <v>-11711369.76</v>
      </c>
      <c r="K176" s="16">
        <f t="shared" si="29"/>
        <v>-11621327.989999998</v>
      </c>
      <c r="L176" s="16">
        <f t="shared" si="29"/>
        <v>-8767807.0600000005</v>
      </c>
      <c r="M176" s="16">
        <f t="shared" si="29"/>
        <v>-6486880.1699999999</v>
      </c>
      <c r="N176" s="16">
        <f t="shared" si="29"/>
        <v>-4248828.120000001</v>
      </c>
    </row>
    <row r="177" spans="2:14" x14ac:dyDescent="0.2">
      <c r="B177" s="1" t="s">
        <v>32</v>
      </c>
      <c r="C177" s="16">
        <f t="shared" si="25"/>
        <v>-1764217.4100000001</v>
      </c>
      <c r="D177" s="4">
        <f t="shared" ref="D177:N177" si="30">D195-D159</f>
        <v>-1528578.0599999987</v>
      </c>
      <c r="E177" s="4">
        <f t="shared" si="30"/>
        <v>-1997323.9899999984</v>
      </c>
      <c r="F177" s="4">
        <f t="shared" si="30"/>
        <v>-3149060.2199999988</v>
      </c>
      <c r="G177" s="4">
        <f t="shared" si="30"/>
        <v>-4416483.3600000013</v>
      </c>
      <c r="H177" s="4">
        <f t="shared" si="30"/>
        <v>-5458407.4100000001</v>
      </c>
      <c r="I177" s="16">
        <f t="shared" si="30"/>
        <v>-6169898.2899999991</v>
      </c>
      <c r="J177" s="16">
        <f t="shared" si="30"/>
        <v>-6352653.7000000011</v>
      </c>
      <c r="K177" s="16">
        <f t="shared" si="30"/>
        <v>-6671864.0700000003</v>
      </c>
      <c r="L177" s="16">
        <f t="shared" si="30"/>
        <v>-5384062.1600000001</v>
      </c>
      <c r="M177" s="16">
        <f t="shared" si="30"/>
        <v>-3666146.2800000012</v>
      </c>
      <c r="N177" s="16">
        <f t="shared" si="30"/>
        <v>-3299945.3100000005</v>
      </c>
    </row>
    <row r="178" spans="2:14" x14ac:dyDescent="0.2">
      <c r="B178" s="1" t="s">
        <v>33</v>
      </c>
      <c r="C178" s="16">
        <f t="shared" si="25"/>
        <v>-2384857.59</v>
      </c>
      <c r="D178" s="4">
        <f t="shared" ref="D178:N178" si="31">D196-D160</f>
        <v>-1033869.4299999997</v>
      </c>
      <c r="E178" s="4">
        <f t="shared" si="31"/>
        <v>-3398091.5700000022</v>
      </c>
      <c r="F178" s="4">
        <f t="shared" si="31"/>
        <v>-4534290.6500000004</v>
      </c>
      <c r="G178" s="4">
        <f t="shared" si="31"/>
        <v>-8670414.4299999997</v>
      </c>
      <c r="H178" s="4">
        <f t="shared" si="31"/>
        <v>-11806013.200000001</v>
      </c>
      <c r="I178" s="16">
        <f t="shared" si="31"/>
        <v>-15670970.800000001</v>
      </c>
      <c r="J178" s="16">
        <f t="shared" si="31"/>
        <v>-13763607.690000001</v>
      </c>
      <c r="K178" s="16">
        <f t="shared" si="31"/>
        <v>-10528377.209999999</v>
      </c>
      <c r="L178" s="16">
        <f t="shared" si="31"/>
        <v>-7875705.7199999997</v>
      </c>
      <c r="M178" s="16">
        <f t="shared" si="31"/>
        <v>-5756718.5099999998</v>
      </c>
      <c r="N178" s="16">
        <f t="shared" si="31"/>
        <v>-3662922.9899999984</v>
      </c>
    </row>
    <row r="179" spans="2:14" x14ac:dyDescent="0.2">
      <c r="B179" s="1" t="s">
        <v>34</v>
      </c>
      <c r="C179" s="16">
        <f t="shared" si="25"/>
        <v>-2248687.129999999</v>
      </c>
      <c r="D179" s="4">
        <f t="shared" ref="D179:N179" si="32">D197-D161</f>
        <v>-678029.6799999997</v>
      </c>
      <c r="E179" s="4">
        <f t="shared" si="32"/>
        <v>-3905131.4899999984</v>
      </c>
      <c r="F179" s="4">
        <f t="shared" si="32"/>
        <v>-6773425.1099999994</v>
      </c>
      <c r="G179" s="4">
        <f t="shared" si="32"/>
        <v>-12188332.299999999</v>
      </c>
      <c r="H179" s="4">
        <f t="shared" si="32"/>
        <v>-15836481.1</v>
      </c>
      <c r="I179" s="16">
        <f t="shared" si="32"/>
        <v>-13574370.629999999</v>
      </c>
      <c r="J179" s="16">
        <f t="shared" si="32"/>
        <v>-10672066.649999999</v>
      </c>
      <c r="K179" s="16">
        <f t="shared" si="32"/>
        <v>-8666498.3800000008</v>
      </c>
      <c r="L179" s="16">
        <f t="shared" si="32"/>
        <v>-6560259.4100000001</v>
      </c>
      <c r="M179" s="16">
        <f t="shared" si="32"/>
        <v>-3869972.6400000006</v>
      </c>
      <c r="N179" s="16">
        <f t="shared" si="32"/>
        <v>-2560927.8200000003</v>
      </c>
    </row>
    <row r="180" spans="2:14" x14ac:dyDescent="0.2">
      <c r="B180" s="1" t="s">
        <v>35</v>
      </c>
      <c r="C180" s="16">
        <f t="shared" si="25"/>
        <v>-823514.21000000089</v>
      </c>
      <c r="D180" s="4">
        <f t="shared" ref="D180:N180" si="33">D198-D162</f>
        <v>-1499034.1700000018</v>
      </c>
      <c r="E180" s="4">
        <f t="shared" si="33"/>
        <v>-2610452.0700000003</v>
      </c>
      <c r="F180" s="4">
        <f t="shared" si="33"/>
        <v>-5984528.9299999997</v>
      </c>
      <c r="G180" s="4">
        <f t="shared" si="33"/>
        <v>-8019465.6399999997</v>
      </c>
      <c r="H180" s="4">
        <f t="shared" si="33"/>
        <v>-9476457.5099999998</v>
      </c>
      <c r="I180" s="16">
        <f t="shared" si="33"/>
        <v>-7237769.2699999996</v>
      </c>
      <c r="J180" s="16">
        <f t="shared" si="33"/>
        <v>-8410629.2300000004</v>
      </c>
      <c r="K180" s="16">
        <f t="shared" si="33"/>
        <v>-5414557.9000000004</v>
      </c>
      <c r="L180" s="16">
        <f t="shared" si="33"/>
        <v>-4758072.25</v>
      </c>
      <c r="M180" s="16">
        <f t="shared" si="33"/>
        <v>-3390117.4399999995</v>
      </c>
      <c r="N180" s="16">
        <f t="shared" si="33"/>
        <v>-1755700.7100000009</v>
      </c>
    </row>
    <row r="181" spans="2:14" x14ac:dyDescent="0.2">
      <c r="B181" s="1" t="s">
        <v>42</v>
      </c>
      <c r="C181" s="16">
        <f t="shared" ref="C181:N181" si="34">C199-C163</f>
        <v>-320929.36000000313</v>
      </c>
      <c r="D181" s="4">
        <f t="shared" si="34"/>
        <v>-1204192.8200000003</v>
      </c>
      <c r="E181" s="4">
        <f t="shared" si="34"/>
        <v>-2035807.4900000002</v>
      </c>
      <c r="F181" s="4">
        <f t="shared" si="34"/>
        <v>-4419354.6399999997</v>
      </c>
      <c r="G181" s="4">
        <f t="shared" si="34"/>
        <v>-5164645.42</v>
      </c>
      <c r="H181" s="4">
        <f t="shared" si="34"/>
        <v>-6982066.7300000004</v>
      </c>
      <c r="I181" s="16">
        <f t="shared" si="34"/>
        <v>-5552337.1500000004</v>
      </c>
      <c r="J181" s="16">
        <f t="shared" si="34"/>
        <v>-5146504.51</v>
      </c>
      <c r="K181" s="16">
        <f t="shared" si="34"/>
        <v>-3626160.76</v>
      </c>
      <c r="L181" s="16">
        <f t="shared" si="34"/>
        <v>-3261278.209999999</v>
      </c>
      <c r="M181" s="16">
        <f t="shared" si="34"/>
        <v>-2188254.8699999992</v>
      </c>
      <c r="N181" s="16">
        <f t="shared" si="34"/>
        <v>-1256234.3399999999</v>
      </c>
    </row>
    <row r="182" spans="2:14" x14ac:dyDescent="0.2">
      <c r="B182" s="1" t="s">
        <v>43</v>
      </c>
      <c r="C182" s="16">
        <f t="shared" ref="C182:N182" si="35">C200-C164</f>
        <v>-241087.81000000238</v>
      </c>
      <c r="D182" s="4">
        <f t="shared" si="35"/>
        <v>-1270820.1099999994</v>
      </c>
      <c r="E182" s="4">
        <f t="shared" si="35"/>
        <v>-2365021.5300000012</v>
      </c>
      <c r="F182" s="4">
        <f t="shared" si="35"/>
        <v>-4696880.42</v>
      </c>
      <c r="G182" s="4">
        <f t="shared" si="35"/>
        <v>-6696544</v>
      </c>
      <c r="H182" s="4">
        <f t="shared" si="35"/>
        <v>-11526324.59</v>
      </c>
      <c r="I182" s="16">
        <f t="shared" si="35"/>
        <v>-9772000.0700000003</v>
      </c>
      <c r="J182" s="16">
        <f t="shared" si="35"/>
        <v>-9249698.459999999</v>
      </c>
      <c r="K182" s="16">
        <f t="shared" si="35"/>
        <v>-6763287.8099999996</v>
      </c>
      <c r="L182" s="16">
        <f t="shared" si="35"/>
        <v>-4734261.6199999992</v>
      </c>
      <c r="M182" s="16">
        <f t="shared" si="35"/>
        <v>-3339307.24</v>
      </c>
      <c r="N182" s="16">
        <f t="shared" si="35"/>
        <v>-2215291.3600000013</v>
      </c>
    </row>
    <row r="183" spans="2:14" x14ac:dyDescent="0.2">
      <c r="B183" s="1" t="s">
        <v>45</v>
      </c>
      <c r="C183" s="16">
        <f>C201-C165</f>
        <v>-784491.82999999821</v>
      </c>
      <c r="D183" s="4">
        <f t="shared" ref="D183:L183" si="36">D201-D165</f>
        <v>-1717827.7800000012</v>
      </c>
      <c r="E183" s="4">
        <f t="shared" si="36"/>
        <v>-3059638.540000001</v>
      </c>
      <c r="F183" s="4">
        <f t="shared" si="36"/>
        <v>-6405980.3099999996</v>
      </c>
      <c r="G183" s="4">
        <f t="shared" si="36"/>
        <v>-7989731.0499999998</v>
      </c>
      <c r="H183" s="4">
        <f t="shared" si="36"/>
        <v>-9096992.3900000006</v>
      </c>
      <c r="I183" s="16">
        <f t="shared" si="36"/>
        <v>-7825264.4000000004</v>
      </c>
      <c r="J183" s="16">
        <f t="shared" si="36"/>
        <v>-6635021.1500000004</v>
      </c>
      <c r="K183" s="16">
        <f t="shared" si="36"/>
        <v>-5894585.5499999998</v>
      </c>
      <c r="L183" s="16">
        <f t="shared" si="36"/>
        <v>-4391148.8900000006</v>
      </c>
      <c r="M183" s="16"/>
      <c r="N183" s="16"/>
    </row>
    <row r="184" spans="2:14" x14ac:dyDescent="0.2">
      <c r="B184" s="1"/>
    </row>
    <row r="185" spans="2:14" x14ac:dyDescent="0.2">
      <c r="B185" s="1" t="s">
        <v>46</v>
      </c>
      <c r="C185" s="4">
        <f t="shared" ref="C185:N185" si="37">MAX(C173:C183)</f>
        <v>-241087.81000000238</v>
      </c>
      <c r="D185" s="4">
        <f t="shared" si="37"/>
        <v>260697.18999999762</v>
      </c>
      <c r="E185" s="4">
        <f t="shared" si="37"/>
        <v>-1621299.1999999993</v>
      </c>
      <c r="F185" s="4">
        <f t="shared" si="37"/>
        <v>-3149060.2199999988</v>
      </c>
      <c r="G185" s="4">
        <f t="shared" si="37"/>
        <v>-4416483.3600000013</v>
      </c>
      <c r="H185" s="4">
        <f t="shared" si="37"/>
        <v>-5458407.4100000001</v>
      </c>
      <c r="I185" s="4">
        <f t="shared" si="37"/>
        <v>-5552337.1500000004</v>
      </c>
      <c r="J185" s="4">
        <f t="shared" si="37"/>
        <v>-5146504.51</v>
      </c>
      <c r="K185" s="4">
        <f t="shared" si="37"/>
        <v>-3626160.76</v>
      </c>
      <c r="L185" s="4">
        <f t="shared" si="37"/>
        <v>-3261278.209999999</v>
      </c>
      <c r="M185" s="4">
        <f t="shared" si="37"/>
        <v>-2188254.8699999992</v>
      </c>
      <c r="N185" s="4">
        <f t="shared" si="37"/>
        <v>-1256234.3399999999</v>
      </c>
    </row>
    <row r="186" spans="2:14" x14ac:dyDescent="0.2">
      <c r="B186" s="1" t="s">
        <v>47</v>
      </c>
      <c r="C186" s="4">
        <f t="shared" ref="C186:N186" si="38">MIN(C173:C183)</f>
        <v>-8537469.4100000039</v>
      </c>
      <c r="D186" s="4">
        <f t="shared" si="38"/>
        <v>-4067382.7800000012</v>
      </c>
      <c r="E186" s="4">
        <f t="shared" si="38"/>
        <v>-8031923.5899999961</v>
      </c>
      <c r="F186" s="4">
        <f t="shared" si="38"/>
        <v>-14256257.100000001</v>
      </c>
      <c r="G186" s="4">
        <f t="shared" si="38"/>
        <v>-26808708.469999999</v>
      </c>
      <c r="H186" s="4">
        <f t="shared" si="38"/>
        <v>-36332245.969999999</v>
      </c>
      <c r="I186" s="4">
        <f t="shared" si="38"/>
        <v>-47437375.600000001</v>
      </c>
      <c r="J186" s="4">
        <f t="shared" si="38"/>
        <v>-37987802.650000006</v>
      </c>
      <c r="K186" s="4">
        <f t="shared" si="38"/>
        <v>-41257445.939999998</v>
      </c>
      <c r="L186" s="4">
        <f t="shared" si="38"/>
        <v>-32725387.479999997</v>
      </c>
      <c r="M186" s="4">
        <f t="shared" si="38"/>
        <v>-23710609.699999996</v>
      </c>
      <c r="N186" s="4">
        <f t="shared" si="38"/>
        <v>-15699829.079999998</v>
      </c>
    </row>
    <row r="187" spans="2:14" x14ac:dyDescent="0.2">
      <c r="B187" s="1" t="s">
        <v>48</v>
      </c>
      <c r="C187" s="4">
        <f t="shared" ref="C187:N187" si="39">AVERAGE(C173:C183)</f>
        <v>-2444768.2018181821</v>
      </c>
      <c r="D187" s="4">
        <f t="shared" si="39"/>
        <v>-1402186.0636363639</v>
      </c>
      <c r="E187" s="4">
        <f t="shared" si="39"/>
        <v>-3401066.6399999992</v>
      </c>
      <c r="F187" s="4">
        <f t="shared" si="39"/>
        <v>-6923376.8527272725</v>
      </c>
      <c r="G187" s="4">
        <f t="shared" si="39"/>
        <v>-10777100.44090909</v>
      </c>
      <c r="H187" s="4">
        <f t="shared" si="39"/>
        <v>-12980806.619999999</v>
      </c>
      <c r="I187" s="4">
        <f t="shared" si="39"/>
        <v>-13982844.435454546</v>
      </c>
      <c r="J187" s="4">
        <f t="shared" si="39"/>
        <v>-12108251.980000002</v>
      </c>
      <c r="K187" s="4">
        <f t="shared" si="39"/>
        <v>-11035015.470909091</v>
      </c>
      <c r="L187" s="4">
        <f t="shared" si="39"/>
        <v>-8398345.0418181811</v>
      </c>
      <c r="M187" s="4">
        <f t="shared" si="39"/>
        <v>-6143952.9919999996</v>
      </c>
      <c r="N187" s="4">
        <f t="shared" si="39"/>
        <v>-4043775.064999999</v>
      </c>
    </row>
    <row r="188" spans="2:14" x14ac:dyDescent="0.2">
      <c r="B188" s="1" t="s">
        <v>39</v>
      </c>
      <c r="C188" s="4">
        <f>'[1]Gas Cost Worksheet'!W$48</f>
        <v>81503.722053250065</v>
      </c>
      <c r="D188" s="4">
        <f>'[1]Gas Cost Worksheet'!X$48</f>
        <v>-916106.08319263987</v>
      </c>
      <c r="E188" s="4">
        <f>'[1]Gas Cost Worksheet'!Y$48</f>
        <v>-2911325.6936844196</v>
      </c>
      <c r="F188" s="4">
        <f>'[1]Gas Cost Worksheet'!Z$48</f>
        <v>-5305589.2262745555</v>
      </c>
      <c r="G188" s="4">
        <f>'[1]Gas Cost Worksheet'!AA$48</f>
        <v>-7400569.8172909245</v>
      </c>
      <c r="H188" s="4">
        <f>'[1]Gas Cost Worksheet'!AB$48</f>
        <v>-8896984.5251597594</v>
      </c>
      <c r="I188" s="4">
        <f>'[1]Gas Cost Worksheet'!Q$48</f>
        <v>-8063247.0530068111</v>
      </c>
      <c r="J188" s="4">
        <f>'[1]Gas Cost Worksheet'!R$48</f>
        <v>-6727416.2044569086</v>
      </c>
      <c r="K188" s="4">
        <f>'[1]Gas Cost Worksheet'!S$48</f>
        <v>-5376612.3923961623</v>
      </c>
      <c r="L188" s="4">
        <f>'[1]Gas Cost Worksheet'!T$48</f>
        <v>-4009837.4192571826</v>
      </c>
      <c r="M188" s="4">
        <f>'[1]Gas Cost Worksheet'!U$48</f>
        <v>-2642064.2485508136</v>
      </c>
      <c r="N188" s="4">
        <f>'[1]Gas Cost Worksheet'!V$48</f>
        <v>-1284273.05351834</v>
      </c>
    </row>
    <row r="189" spans="2:14" x14ac:dyDescent="0.2">
      <c r="B189" s="1"/>
    </row>
    <row r="190" spans="2:14" x14ac:dyDescent="0.2">
      <c r="B190" s="12" t="s">
        <v>28</v>
      </c>
    </row>
    <row r="191" spans="2:14" x14ac:dyDescent="0.2">
      <c r="B191" s="1" t="s">
        <v>17</v>
      </c>
      <c r="C191" s="18">
        <f>C21</f>
        <v>44133910.259999998</v>
      </c>
      <c r="D191" s="18">
        <f>D21</f>
        <v>53062914.889999993</v>
      </c>
      <c r="E191" s="18">
        <f t="shared" ref="E191:N191" si="40">E21</f>
        <v>42582062.210000001</v>
      </c>
      <c r="F191" s="18">
        <f t="shared" si="40"/>
        <v>27507605.539999999</v>
      </c>
      <c r="G191" s="18">
        <f t="shared" si="40"/>
        <v>4937326.8899999987</v>
      </c>
      <c r="H191" s="18">
        <f t="shared" si="40"/>
        <v>-16531180.759999998</v>
      </c>
      <c r="I191" s="18">
        <f t="shared" si="40"/>
        <v>-39058954.700000003</v>
      </c>
      <c r="J191" s="18">
        <f t="shared" si="40"/>
        <v>-22197128.200000003</v>
      </c>
      <c r="K191" s="18">
        <f t="shared" si="40"/>
        <v>-11383642.669999998</v>
      </c>
      <c r="L191" s="18">
        <f t="shared" si="40"/>
        <v>16775258.080000004</v>
      </c>
      <c r="M191" s="18">
        <f t="shared" si="40"/>
        <v>34646049.18</v>
      </c>
      <c r="N191" s="18">
        <f t="shared" si="40"/>
        <v>50350109.93</v>
      </c>
    </row>
    <row r="192" spans="2:14" x14ac:dyDescent="0.2">
      <c r="B192" s="1" t="s">
        <v>29</v>
      </c>
      <c r="C192" s="18">
        <f>C34</f>
        <v>61081182.749999993</v>
      </c>
      <c r="D192" s="18">
        <f>D34</f>
        <v>67659696.859999985</v>
      </c>
      <c r="E192" s="18">
        <f t="shared" ref="E192:N192" si="41">E34</f>
        <v>54757948.190000005</v>
      </c>
      <c r="F192" s="18">
        <f t="shared" si="41"/>
        <v>38382832.670000002</v>
      </c>
      <c r="G192" s="18">
        <f t="shared" si="41"/>
        <v>21150673.82</v>
      </c>
      <c r="H192" s="18">
        <f t="shared" si="41"/>
        <v>9081737.7500000019</v>
      </c>
      <c r="I192" s="18">
        <f t="shared" si="41"/>
        <v>-3172375.9800000004</v>
      </c>
      <c r="J192" s="18">
        <f t="shared" si="41"/>
        <v>-4788868.91</v>
      </c>
      <c r="K192" s="18">
        <f t="shared" si="41"/>
        <v>778643.59000000102</v>
      </c>
      <c r="L192" s="18">
        <f t="shared" si="41"/>
        <v>9539998.7899999991</v>
      </c>
      <c r="M192" s="18">
        <f t="shared" si="41"/>
        <v>13336034.819999997</v>
      </c>
      <c r="N192" s="18">
        <f t="shared" si="41"/>
        <v>17551685.369999997</v>
      </c>
    </row>
    <row r="193" spans="2:14" x14ac:dyDescent="0.2">
      <c r="B193" s="1" t="s">
        <v>30</v>
      </c>
      <c r="C193" s="18">
        <f>C47</f>
        <v>22010393.110000003</v>
      </c>
      <c r="D193" s="18">
        <f>D47</f>
        <v>26190141.740000002</v>
      </c>
      <c r="E193" s="18">
        <f t="shared" ref="E193:N193" si="42">E47</f>
        <v>22364226.209999997</v>
      </c>
      <c r="F193" s="18">
        <f t="shared" si="42"/>
        <v>12172943.439999999</v>
      </c>
      <c r="G193" s="18">
        <f t="shared" si="42"/>
        <v>942900.2799999998</v>
      </c>
      <c r="H193" s="18">
        <f t="shared" si="42"/>
        <v>-8625556.6399999987</v>
      </c>
      <c r="I193" s="18">
        <f t="shared" si="42"/>
        <v>-14667019.35</v>
      </c>
      <c r="J193" s="18">
        <f t="shared" si="42"/>
        <v>-6218370.5100000007</v>
      </c>
      <c r="K193" s="18">
        <f t="shared" si="42"/>
        <v>-2899226.32</v>
      </c>
      <c r="L193" s="18">
        <f t="shared" si="42"/>
        <v>5488057.709999999</v>
      </c>
      <c r="M193" s="18">
        <f t="shared" si="42"/>
        <v>14826234.879999997</v>
      </c>
      <c r="N193" s="18">
        <f t="shared" si="42"/>
        <v>22328220.98</v>
      </c>
    </row>
    <row r="194" spans="2:14" x14ac:dyDescent="0.2">
      <c r="B194" s="1" t="s">
        <v>31</v>
      </c>
      <c r="C194" s="18">
        <f>C60</f>
        <v>27098631.200000003</v>
      </c>
      <c r="D194" s="18">
        <f>D60</f>
        <v>29801724.23</v>
      </c>
      <c r="E194" s="18">
        <f t="shared" ref="E194:N194" si="43">E60</f>
        <v>24601616.580000002</v>
      </c>
      <c r="F194" s="18">
        <f t="shared" si="43"/>
        <v>10945312.470000003</v>
      </c>
      <c r="G194" s="18">
        <f t="shared" si="43"/>
        <v>541205.93999999797</v>
      </c>
      <c r="H194" s="18">
        <f t="shared" si="43"/>
        <v>-6032861.9699999988</v>
      </c>
      <c r="I194" s="18">
        <f t="shared" si="43"/>
        <v>-13274968.809999999</v>
      </c>
      <c r="J194" s="18">
        <f t="shared" si="43"/>
        <v>-5976372.6799999997</v>
      </c>
      <c r="K194" s="18">
        <f t="shared" si="43"/>
        <v>-470491.81999999925</v>
      </c>
      <c r="L194" s="18">
        <f t="shared" si="43"/>
        <v>6513440.7300000004</v>
      </c>
      <c r="M194" s="18">
        <f t="shared" si="43"/>
        <v>12598665.110000001</v>
      </c>
      <c r="N194" s="18">
        <f t="shared" si="43"/>
        <v>18733100.93</v>
      </c>
    </row>
    <row r="195" spans="2:14" x14ac:dyDescent="0.2">
      <c r="B195" s="1" t="s">
        <v>32</v>
      </c>
      <c r="C195" s="18">
        <f>C73</f>
        <v>24784043.379999999</v>
      </c>
      <c r="D195" s="18">
        <f>D73</f>
        <v>28474933.569999997</v>
      </c>
      <c r="E195" s="18">
        <f t="shared" ref="E195:N195" si="44">E73</f>
        <v>25785599.580000002</v>
      </c>
      <c r="F195" s="18">
        <f t="shared" si="44"/>
        <v>19590921.920000002</v>
      </c>
      <c r="G195" s="18">
        <f t="shared" si="44"/>
        <v>12611322.369999999</v>
      </c>
      <c r="H195" s="18">
        <f t="shared" si="44"/>
        <v>5904260.8900000006</v>
      </c>
      <c r="I195" s="18">
        <f t="shared" si="44"/>
        <v>3368079.689999999</v>
      </c>
      <c r="J195" s="18">
        <f t="shared" si="44"/>
        <v>3276175.1699999985</v>
      </c>
      <c r="K195" s="18">
        <f t="shared" si="44"/>
        <v>4600363.9499999993</v>
      </c>
      <c r="L195" s="18">
        <f t="shared" si="44"/>
        <v>7789414.3000000007</v>
      </c>
      <c r="M195" s="18">
        <f t="shared" si="44"/>
        <v>11643861.129999995</v>
      </c>
      <c r="N195" s="18">
        <f t="shared" si="44"/>
        <v>14477520.630000001</v>
      </c>
    </row>
    <row r="196" spans="2:14" x14ac:dyDescent="0.2">
      <c r="B196" s="1" t="s">
        <v>33</v>
      </c>
      <c r="C196" s="18">
        <f>C86</f>
        <v>17501550.300000001</v>
      </c>
      <c r="D196" s="18">
        <f>D86</f>
        <v>21020017.579999998</v>
      </c>
      <c r="E196" s="18">
        <f t="shared" ref="E196:N196" si="45">E86</f>
        <v>16765987.559999997</v>
      </c>
      <c r="F196" s="18">
        <f t="shared" si="45"/>
        <v>11968711.299999999</v>
      </c>
      <c r="G196" s="18">
        <f t="shared" si="45"/>
        <v>2697333.629999998</v>
      </c>
      <c r="H196" s="18">
        <f t="shared" si="45"/>
        <v>-5404263.6500000004</v>
      </c>
      <c r="I196" s="18">
        <f t="shared" si="45"/>
        <v>-14416994.130000001</v>
      </c>
      <c r="J196" s="18">
        <f t="shared" si="45"/>
        <v>-8842779.4000000004</v>
      </c>
      <c r="K196" s="18">
        <f t="shared" si="45"/>
        <v>-1628562.7400000009</v>
      </c>
      <c r="L196" s="18">
        <f t="shared" si="45"/>
        <v>5271952.5399999982</v>
      </c>
      <c r="M196" s="18">
        <f t="shared" si="45"/>
        <v>10718105.630000001</v>
      </c>
      <c r="N196" s="18">
        <f t="shared" si="45"/>
        <v>16060483.320000004</v>
      </c>
    </row>
    <row r="197" spans="2:14" x14ac:dyDescent="0.2">
      <c r="B197" s="1" t="s">
        <v>34</v>
      </c>
      <c r="C197" s="18">
        <f>C99</f>
        <v>20849641.579999998</v>
      </c>
      <c r="D197" s="18">
        <f>D99</f>
        <v>25809769.609999999</v>
      </c>
      <c r="E197" s="18">
        <f t="shared" ref="E197:N197" si="46">E99</f>
        <v>20147327.870000001</v>
      </c>
      <c r="F197" s="18">
        <f t="shared" si="46"/>
        <v>12658308.91</v>
      </c>
      <c r="G197" s="18">
        <f t="shared" si="46"/>
        <v>1102253.9300000011</v>
      </c>
      <c r="H197" s="18">
        <f t="shared" si="46"/>
        <v>-10896035.76</v>
      </c>
      <c r="I197" s="18">
        <f t="shared" si="46"/>
        <v>-6005669.5100000007</v>
      </c>
      <c r="J197" s="18">
        <f t="shared" si="46"/>
        <v>538828.46000000008</v>
      </c>
      <c r="K197" s="18">
        <f t="shared" si="46"/>
        <v>6991306.4600000009</v>
      </c>
      <c r="L197" s="18">
        <f t="shared" si="46"/>
        <v>12849908.199999999</v>
      </c>
      <c r="M197" s="18">
        <f t="shared" si="46"/>
        <v>19163851.189999998</v>
      </c>
      <c r="N197" s="18">
        <f t="shared" si="46"/>
        <v>23890284.210000001</v>
      </c>
    </row>
    <row r="198" spans="2:14" x14ac:dyDescent="0.2">
      <c r="B198" s="1" t="s">
        <v>35</v>
      </c>
      <c r="C198" s="18">
        <f>C112</f>
        <v>28914989.579999998</v>
      </c>
      <c r="D198" s="18">
        <f>D112</f>
        <v>26380521.990000002</v>
      </c>
      <c r="E198" s="18">
        <f t="shared" ref="E198:N198" si="47">E112</f>
        <v>20973259.199999999</v>
      </c>
      <c r="F198" s="18">
        <f t="shared" si="47"/>
        <v>10504891.889999997</v>
      </c>
      <c r="G198" s="18">
        <f t="shared" si="47"/>
        <v>1321776.6200000001</v>
      </c>
      <c r="H198" s="18">
        <f t="shared" si="47"/>
        <v>-3754264.8499999992</v>
      </c>
      <c r="I198" s="18">
        <f t="shared" si="47"/>
        <v>1712587.7499999995</v>
      </c>
      <c r="J198" s="18">
        <f t="shared" si="47"/>
        <v>1156435.0399999993</v>
      </c>
      <c r="K198" s="18">
        <f t="shared" si="47"/>
        <v>6341727.5800000001</v>
      </c>
      <c r="L198" s="18">
        <f t="shared" si="47"/>
        <v>9174321.3399999999</v>
      </c>
      <c r="M198" s="18">
        <f t="shared" si="47"/>
        <v>12883047.880000001</v>
      </c>
      <c r="N198" s="18">
        <f t="shared" si="47"/>
        <v>16574116.969999999</v>
      </c>
    </row>
    <row r="199" spans="2:14" x14ac:dyDescent="0.2">
      <c r="B199" s="1" t="s">
        <v>42</v>
      </c>
      <c r="C199" s="18">
        <f>C125</f>
        <v>20078630.179999996</v>
      </c>
      <c r="D199" s="18">
        <f t="shared" ref="D199:N199" si="48">D125</f>
        <v>17784848.539999999</v>
      </c>
      <c r="E199" s="18">
        <f t="shared" si="48"/>
        <v>14824454.549999999</v>
      </c>
      <c r="F199" s="18">
        <f t="shared" si="48"/>
        <v>6741670.5500000017</v>
      </c>
      <c r="G199" s="18">
        <f t="shared" si="48"/>
        <v>2380328.580000001</v>
      </c>
      <c r="H199" s="18">
        <f t="shared" si="48"/>
        <v>-1585227.1199999996</v>
      </c>
      <c r="I199" s="18">
        <f t="shared" si="48"/>
        <v>1123327.4100000001</v>
      </c>
      <c r="J199" s="18">
        <f t="shared" si="48"/>
        <v>2873790.4</v>
      </c>
      <c r="K199" s="18">
        <f t="shared" si="48"/>
        <v>5812075.6500000004</v>
      </c>
      <c r="L199" s="18">
        <f t="shared" si="48"/>
        <v>8272783.7200000007</v>
      </c>
      <c r="M199" s="18">
        <f t="shared" si="48"/>
        <v>11340753.880000001</v>
      </c>
      <c r="N199" s="18">
        <f t="shared" si="48"/>
        <v>14331314.09</v>
      </c>
    </row>
    <row r="200" spans="2:14" x14ac:dyDescent="0.2">
      <c r="B200" s="1" t="s">
        <v>43</v>
      </c>
      <c r="C200" s="18">
        <f t="shared" ref="C200:N200" si="49">C138</f>
        <v>17779375.599999998</v>
      </c>
      <c r="D200" s="18">
        <f t="shared" si="49"/>
        <v>15668363.290000003</v>
      </c>
      <c r="E200" s="18">
        <f t="shared" si="49"/>
        <v>12337277.359999999</v>
      </c>
      <c r="F200" s="18">
        <f t="shared" si="49"/>
        <v>7641841.1300000008</v>
      </c>
      <c r="G200" s="18">
        <f t="shared" si="49"/>
        <v>2964921.2000000011</v>
      </c>
      <c r="H200" s="18">
        <f t="shared" si="49"/>
        <v>-4284643.93</v>
      </c>
      <c r="I200" s="18">
        <f t="shared" si="49"/>
        <v>-649000.08000000019</v>
      </c>
      <c r="J200" s="18">
        <f t="shared" si="49"/>
        <v>1419754.2300000002</v>
      </c>
      <c r="K200" s="18">
        <f t="shared" si="49"/>
        <v>5560691.2199999997</v>
      </c>
      <c r="L200" s="18">
        <f t="shared" si="49"/>
        <v>9050756.2200000007</v>
      </c>
      <c r="M200" s="18">
        <f t="shared" si="49"/>
        <v>12321012.17</v>
      </c>
      <c r="N200" s="18">
        <f t="shared" si="49"/>
        <v>15156130.149999997</v>
      </c>
    </row>
    <row r="201" spans="2:14" x14ac:dyDescent="0.2">
      <c r="B201" s="1" t="s">
        <v>45</v>
      </c>
      <c r="C201" s="18">
        <f>C151</f>
        <v>18655134.039999999</v>
      </c>
      <c r="D201" s="18">
        <f t="shared" ref="D201:K201" si="50">D151</f>
        <v>16505355.16</v>
      </c>
      <c r="E201" s="18">
        <f t="shared" si="50"/>
        <v>13691931.189999999</v>
      </c>
      <c r="F201" s="18">
        <f t="shared" si="50"/>
        <v>7862097.6799999988</v>
      </c>
      <c r="G201" s="18">
        <f t="shared" si="50"/>
        <v>2948703.330000001</v>
      </c>
      <c r="H201" s="18">
        <f t="shared" si="50"/>
        <v>-2112235.1100000013</v>
      </c>
      <c r="I201" s="18">
        <f t="shared" si="50"/>
        <v>-118878.2800000009</v>
      </c>
      <c r="J201" s="18">
        <f t="shared" si="50"/>
        <v>3315273.4799999991</v>
      </c>
      <c r="K201" s="18">
        <f t="shared" si="50"/>
        <v>6295343.2000000002</v>
      </c>
      <c r="L201" s="18">
        <f>L151</f>
        <v>9883669.8599999994</v>
      </c>
      <c r="M201" s="18"/>
      <c r="N201" s="18"/>
    </row>
    <row r="202" spans="2:14" x14ac:dyDescent="0.2">
      <c r="B202" s="1"/>
    </row>
    <row r="203" spans="2:14" x14ac:dyDescent="0.2">
      <c r="B203" s="1" t="s">
        <v>46</v>
      </c>
      <c r="C203" s="4">
        <f t="shared" ref="C203:N203" si="51">MAX(C191:C201)</f>
        <v>61081182.749999993</v>
      </c>
      <c r="D203" s="4">
        <f t="shared" si="51"/>
        <v>67659696.859999985</v>
      </c>
      <c r="E203" s="4">
        <f t="shared" si="51"/>
        <v>54757948.190000005</v>
      </c>
      <c r="F203" s="4">
        <f t="shared" si="51"/>
        <v>38382832.670000002</v>
      </c>
      <c r="G203" s="4">
        <f t="shared" si="51"/>
        <v>21150673.82</v>
      </c>
      <c r="H203" s="4">
        <f t="shared" si="51"/>
        <v>9081737.7500000019</v>
      </c>
      <c r="I203" s="4">
        <f t="shared" si="51"/>
        <v>3368079.689999999</v>
      </c>
      <c r="J203" s="4">
        <f t="shared" si="51"/>
        <v>3315273.4799999991</v>
      </c>
      <c r="K203" s="4">
        <f t="shared" si="51"/>
        <v>6991306.4600000009</v>
      </c>
      <c r="L203" s="4">
        <f t="shared" si="51"/>
        <v>16775258.080000004</v>
      </c>
      <c r="M203" s="4">
        <f t="shared" si="51"/>
        <v>34646049.18</v>
      </c>
      <c r="N203" s="4">
        <f t="shared" si="51"/>
        <v>50350109.93</v>
      </c>
    </row>
    <row r="204" spans="2:14" x14ac:dyDescent="0.2">
      <c r="B204" s="1" t="s">
        <v>47</v>
      </c>
      <c r="C204" s="4">
        <f t="shared" ref="C204:N204" si="52">MIN(C191:C201)</f>
        <v>17501550.300000001</v>
      </c>
      <c r="D204" s="4">
        <f t="shared" si="52"/>
        <v>15668363.290000003</v>
      </c>
      <c r="E204" s="4">
        <f t="shared" si="52"/>
        <v>12337277.359999999</v>
      </c>
      <c r="F204" s="4">
        <f t="shared" si="52"/>
        <v>6741670.5500000017</v>
      </c>
      <c r="G204" s="4">
        <f t="shared" si="52"/>
        <v>541205.93999999797</v>
      </c>
      <c r="H204" s="4">
        <f t="shared" si="52"/>
        <v>-16531180.759999998</v>
      </c>
      <c r="I204" s="4">
        <f t="shared" si="52"/>
        <v>-39058954.700000003</v>
      </c>
      <c r="J204" s="4">
        <f t="shared" si="52"/>
        <v>-22197128.200000003</v>
      </c>
      <c r="K204" s="4">
        <f t="shared" si="52"/>
        <v>-11383642.669999998</v>
      </c>
      <c r="L204" s="4">
        <f t="shared" si="52"/>
        <v>5271952.5399999982</v>
      </c>
      <c r="M204" s="4">
        <f t="shared" si="52"/>
        <v>10718105.630000001</v>
      </c>
      <c r="N204" s="4">
        <f t="shared" si="52"/>
        <v>14331314.09</v>
      </c>
    </row>
    <row r="205" spans="2:14" x14ac:dyDescent="0.2">
      <c r="B205" s="1" t="s">
        <v>48</v>
      </c>
      <c r="C205" s="4">
        <f t="shared" ref="C205:N205" si="53">AVERAGE(C191:C201)</f>
        <v>27535225.634545457</v>
      </c>
      <c r="D205" s="4">
        <f t="shared" si="53"/>
        <v>29850753.40545455</v>
      </c>
      <c r="E205" s="4">
        <f t="shared" si="53"/>
        <v>24439244.59090909</v>
      </c>
      <c r="F205" s="4">
        <f t="shared" si="53"/>
        <v>15088830.681818182</v>
      </c>
      <c r="G205" s="4">
        <f t="shared" si="53"/>
        <v>4872613.3263636352</v>
      </c>
      <c r="H205" s="4">
        <f t="shared" si="53"/>
        <v>-4021842.8318181811</v>
      </c>
      <c r="I205" s="4">
        <f t="shared" si="53"/>
        <v>-7741805.99909091</v>
      </c>
      <c r="J205" s="4">
        <f t="shared" si="53"/>
        <v>-3222114.810909092</v>
      </c>
      <c r="K205" s="4">
        <f t="shared" si="53"/>
        <v>1818020.7363636368</v>
      </c>
      <c r="L205" s="4">
        <f t="shared" si="53"/>
        <v>9146323.7718181815</v>
      </c>
      <c r="M205" s="4">
        <f t="shared" si="53"/>
        <v>15347761.586999997</v>
      </c>
      <c r="N205" s="4">
        <f t="shared" si="53"/>
        <v>20945296.658</v>
      </c>
    </row>
    <row r="206" spans="2:14" x14ac:dyDescent="0.2">
      <c r="B206" s="1" t="s">
        <v>39</v>
      </c>
      <c r="C206" s="4">
        <f>'[1]Gas Cost Worksheet'!W$51</f>
        <v>20715067.919721525</v>
      </c>
      <c r="D206" s="4">
        <f>'[1]Gas Cost Worksheet'!X$51</f>
        <v>18044747.955635339</v>
      </c>
      <c r="E206" s="4">
        <f>'[1]Gas Cost Worksheet'!Y$51</f>
        <v>13969372.842649167</v>
      </c>
      <c r="F206" s="4">
        <f>'[1]Gas Cost Worksheet'!Z$51</f>
        <v>8809435.8119519856</v>
      </c>
      <c r="G206" s="4">
        <f>'[1]Gas Cost Worksheet'!AA$51</f>
        <v>3257934.6178646553</v>
      </c>
      <c r="H206" s="4">
        <f>'[1]Gas Cost Worksheet'!AB$51</f>
        <v>-1769904.1334066335</v>
      </c>
      <c r="I206" s="4">
        <f>'[1]Gas Cost Worksheet'!Q$51</f>
        <v>988506.25436350517</v>
      </c>
      <c r="J206" s="4">
        <f>'[1]Gas Cost Worksheet'!R$51</f>
        <v>4223799.0785061195</v>
      </c>
      <c r="K206" s="4">
        <f>'[1]Gas Cost Worksheet'!S$51</f>
        <v>7495415.5242451569</v>
      </c>
      <c r="L206" s="4">
        <f>'[1]Gas Cost Worksheet'!T$51</f>
        <v>10805777.166353712</v>
      </c>
      <c r="M206" s="4">
        <f>'[1]Gas Cost Worksheet'!U$51</f>
        <v>14118560.383235361</v>
      </c>
      <c r="N206" s="4">
        <f>'[1]Gas Cost Worksheet'!V$51</f>
        <v>17407127.852386065</v>
      </c>
    </row>
    <row r="207" spans="2:14" x14ac:dyDescent="0.2">
      <c r="B207" s="1"/>
    </row>
    <row r="208" spans="2:14" x14ac:dyDescent="0.2">
      <c r="B208" s="1"/>
    </row>
    <row r="209" spans="2:16" x14ac:dyDescent="0.2">
      <c r="B209" s="1"/>
    </row>
    <row r="210" spans="2:16" x14ac:dyDescent="0.2">
      <c r="B210" s="1"/>
      <c r="I210" s="4">
        <f>I180-H180</f>
        <v>2238688.2400000002</v>
      </c>
      <c r="J210" s="4">
        <f t="shared" ref="J210:M210" si="54">J180-I180</f>
        <v>-1172859.9600000009</v>
      </c>
      <c r="K210" s="4">
        <f t="shared" si="54"/>
        <v>2996071.33</v>
      </c>
      <c r="L210" s="4">
        <f t="shared" si="54"/>
        <v>656485.65000000037</v>
      </c>
      <c r="M210" s="4">
        <f t="shared" si="54"/>
        <v>1367954.8100000005</v>
      </c>
    </row>
    <row r="211" spans="2:16" x14ac:dyDescent="0.2">
      <c r="B211" s="1"/>
      <c r="C211" s="4" t="s">
        <v>40</v>
      </c>
      <c r="P211" s="5" t="s">
        <v>46</v>
      </c>
    </row>
    <row r="212" spans="2:16" x14ac:dyDescent="0.2">
      <c r="B212" s="1"/>
      <c r="C212" s="4">
        <f>AVERAGE(C191:$N191,$C192:C192)</f>
        <v>18915808.723076921</v>
      </c>
      <c r="D212" s="4">
        <f>AVERAGE(D191:$N191,$C192:D192)</f>
        <v>20725484.615384616</v>
      </c>
      <c r="E212" s="4">
        <f>AVERAGE(E191:$N191,$C192:E192)</f>
        <v>20855871.792307694</v>
      </c>
      <c r="F212" s="4">
        <f>AVERAGE(F191:$N191,$C192:F192)</f>
        <v>20532854.135384616</v>
      </c>
      <c r="G212" s="4">
        <f>AVERAGE(G191:$N191,$C192:G192)</f>
        <v>20043859.387692306</v>
      </c>
      <c r="H212" s="4">
        <f>AVERAGE(H191:$N191,$C192:H192)</f>
        <v>20362660.223076921</v>
      </c>
      <c r="I212" s="4">
        <f>AVERAGE(I191:$N191,$C192:I192)</f>
        <v>21390260.590769228</v>
      </c>
      <c r="J212" s="4">
        <f>AVERAGE(J191:$N191,$C192:J192)</f>
        <v>24026421.036153838</v>
      </c>
      <c r="K212" s="4">
        <f>AVERAGE(K191:$N191,$C192:K192)</f>
        <v>25793788.096923072</v>
      </c>
      <c r="L212" s="4">
        <f>AVERAGE(L191:$N191,$C192:L192)</f>
        <v>27403298.978461538</v>
      </c>
      <c r="M212" s="4">
        <f>AVERAGE(M191:$N191,$C192:M192)</f>
        <v>27138743.343076918</v>
      </c>
      <c r="N212" s="4">
        <f>AVERAGE(N191:$N191,$C192:N192)</f>
        <v>25823792.280769225</v>
      </c>
      <c r="P212" s="13">
        <f>MAX(C212:N212)</f>
        <v>27403298.978461538</v>
      </c>
    </row>
    <row r="213" spans="2:16" x14ac:dyDescent="0.2">
      <c r="B213" s="1"/>
      <c r="C213" s="4">
        <f>AVERAGE(C192:$N192,$C193:C193)</f>
        <v>23643814.063846152</v>
      </c>
      <c r="D213" s="4">
        <f>AVERAGE(D192:$N192,$C193:D193)</f>
        <v>20959887.832307693</v>
      </c>
      <c r="E213" s="4">
        <f>AVERAGE(E192:$N192,$C193:E193)</f>
        <v>17475620.859230772</v>
      </c>
      <c r="F213" s="4">
        <f>AVERAGE(F192:$N192,$C193:F193)</f>
        <v>14199851.263076924</v>
      </c>
      <c r="G213" s="4">
        <f>AVERAGE(G192:$N192,$C193:G193)</f>
        <v>11319856.463846155</v>
      </c>
      <c r="H213" s="4">
        <f>AVERAGE(H192:$N192,$C193:H193)</f>
        <v>9029377.1976923067</v>
      </c>
      <c r="I213" s="4">
        <f>AVERAGE(I192:$N192,$C193:I193)</f>
        <v>7202549.7284615384</v>
      </c>
      <c r="J213" s="4">
        <f>AVERAGE(J192:$N192,$C193:J193)</f>
        <v>6968242.456923076</v>
      </c>
      <c r="K213" s="4">
        <f>AVERAGE(K192:$N192,$C193:K193)</f>
        <v>7113599.5792307686</v>
      </c>
      <c r="L213" s="4">
        <f>AVERAGE(L192:$N192,$C193:L193)</f>
        <v>7475862.2038461519</v>
      </c>
      <c r="M213" s="4">
        <f>AVERAGE(M192:$N192,$C193:M193)</f>
        <v>7882495.7492307676</v>
      </c>
      <c r="N213" s="4">
        <f>AVERAGE(N192:$N192,$C193:N193)</f>
        <v>8574202.3769230768</v>
      </c>
      <c r="P213" s="13">
        <f t="shared" ref="P213:P221" si="55">MAX(C213:N213)</f>
        <v>23643814.063846152</v>
      </c>
    </row>
    <row r="214" spans="2:16" x14ac:dyDescent="0.2">
      <c r="B214" s="1"/>
      <c r="C214" s="4">
        <f>AVERAGE(C193:$N193,$C194:C194)</f>
        <v>9308582.825384615</v>
      </c>
      <c r="D214" s="4">
        <f>AVERAGE(D193:$N193,$C194:D194)</f>
        <v>9907915.9884615373</v>
      </c>
      <c r="E214" s="4">
        <f>AVERAGE(E193:$N193,$C194:E194)</f>
        <v>9785721.7453846149</v>
      </c>
      <c r="F214" s="4">
        <f>AVERAGE(F193:$N193,$C194:F194)</f>
        <v>8907343.7653846163</v>
      </c>
      <c r="G214" s="4">
        <f>AVERAGE(G193:$N193,$C194:G194)</f>
        <v>8012594.7269230764</v>
      </c>
      <c r="H214" s="4">
        <f>AVERAGE(H193:$N193,$C194:H194)</f>
        <v>7475997.6307692314</v>
      </c>
      <c r="I214" s="4">
        <f>AVERAGE(I193:$N193,$C194:I194)</f>
        <v>7118350.5407692306</v>
      </c>
      <c r="J214" s="4">
        <f>AVERAGE(J193:$N193,$C194:J194)</f>
        <v>7786861.8230769224</v>
      </c>
      <c r="K214" s="4">
        <f>AVERAGE(K193:$N193,$C194:K194)</f>
        <v>8229006.3376923092</v>
      </c>
      <c r="L214" s="4">
        <f>AVERAGE(L193:$N193,$C194:L194)</f>
        <v>8953057.6492307708</v>
      </c>
      <c r="M214" s="4">
        <f>AVERAGE(M193:$N193,$C194:M194)</f>
        <v>9500027.4492307696</v>
      </c>
      <c r="N214" s="4">
        <f>AVERAGE(N193:$N193,$C194:N194)</f>
        <v>9800555.6069230773</v>
      </c>
      <c r="P214" s="13">
        <f t="shared" si="55"/>
        <v>9907915.9884615373</v>
      </c>
    </row>
    <row r="215" spans="2:16" x14ac:dyDescent="0.2">
      <c r="C215" s="4">
        <f>AVERAGE(C194:$N194,$C195:C195)</f>
        <v>9989465.022307694</v>
      </c>
      <c r="D215" s="4">
        <f>AVERAGE(D194:$N194,$C195:D195)</f>
        <v>10095334.435384614</v>
      </c>
      <c r="E215" s="4">
        <f>AVERAGE(E194:$N194,$C195:E195)</f>
        <v>9786401.7699999996</v>
      </c>
      <c r="F215" s="4">
        <f>AVERAGE(F194:$N194,$C195:F195)</f>
        <v>9400963.7192307692</v>
      </c>
      <c r="G215" s="4">
        <f>AVERAGE(G194:$N194,$C195:G195)</f>
        <v>9529118.3269230761</v>
      </c>
      <c r="H215" s="4">
        <f>AVERAGE(H194:$N194,$C195:H195)</f>
        <v>9941661.0153846163</v>
      </c>
      <c r="I215" s="4">
        <f>AVERAGE(I194:$N194,$C195:I195)</f>
        <v>10664810.373846155</v>
      </c>
      <c r="J215" s="4">
        <f>AVERAGE(J194:$N194,$C195:J195)</f>
        <v>11937975.295384616</v>
      </c>
      <c r="K215" s="4">
        <f>AVERAGE(K194:$N194,$C195:K195)</f>
        <v>12751570.420769226</v>
      </c>
      <c r="L215" s="4">
        <f>AVERAGE(L194:$N194,$C195:L195)</f>
        <v>13386947.814615386</v>
      </c>
      <c r="M215" s="4">
        <f>AVERAGE(M194:$N194,$C195:M195)</f>
        <v>13781595.537692307</v>
      </c>
      <c r="N215" s="4">
        <f>AVERAGE(N194:$N194,$C195:N195)</f>
        <v>13926122.885384612</v>
      </c>
      <c r="P215" s="13">
        <f t="shared" si="55"/>
        <v>13926122.885384612</v>
      </c>
    </row>
    <row r="216" spans="2:16" x14ac:dyDescent="0.2">
      <c r="C216" s="4">
        <f>AVERAGE(C195:$N195,$C196:C196)</f>
        <v>13831388.221538464</v>
      </c>
      <c r="D216" s="4">
        <f>AVERAGE(D195:$N195,$C196:D196)</f>
        <v>13541847.775384614</v>
      </c>
      <c r="E216" s="4">
        <f>AVERAGE(E195:$N195,$C196:E196)</f>
        <v>12641159.620769231</v>
      </c>
      <c r="F216" s="4">
        <f>AVERAGE(F195:$N195,$C196:F196)</f>
        <v>11578322.06076923</v>
      </c>
      <c r="G216" s="4">
        <f>AVERAGE(G195:$N195,$C196:G196)</f>
        <v>10278815.269230768</v>
      </c>
      <c r="H216" s="4">
        <f>AVERAGE(H195:$N195,$C196:H196)</f>
        <v>8893000.959999999</v>
      </c>
      <c r="I216" s="4">
        <f>AVERAGE(I195:$N195,$C196:I196)</f>
        <v>7329827.496923076</v>
      </c>
      <c r="J216" s="4">
        <f>AVERAGE(J195:$N195,$C196:J196)</f>
        <v>6390530.6438461524</v>
      </c>
      <c r="K216" s="4">
        <f>AVERAGE(K195:$N195,$C196:K196)</f>
        <v>6013243.1123076919</v>
      </c>
      <c r="L216" s="4">
        <f>AVERAGE(L195:$N195,$C196:L196)</f>
        <v>6064903.7730769217</v>
      </c>
      <c r="M216" s="4">
        <f>AVERAGE(M195:$N195,$C196:M196)</f>
        <v>6290187.7215384599</v>
      </c>
      <c r="N216" s="4">
        <f>AVERAGE(N195:$N195,$C196:N196)</f>
        <v>6629927.8899999987</v>
      </c>
      <c r="P216" s="13">
        <f t="shared" si="55"/>
        <v>13831388.221538464</v>
      </c>
    </row>
    <row r="217" spans="2:16" x14ac:dyDescent="0.2">
      <c r="C217" s="4">
        <f>AVERAGE(C196:$N196,$C197:C197)</f>
        <v>7120091.04</v>
      </c>
      <c r="D217" s="4">
        <f>AVERAGE(D196:$N196,$C197:D197)</f>
        <v>7759184.8330769222</v>
      </c>
      <c r="E217" s="4">
        <f>AVERAGE(E196:$N196,$C197:E197)</f>
        <v>7692054.8553846162</v>
      </c>
      <c r="F217" s="4">
        <f>AVERAGE(F196:$N196,$C197:F197)</f>
        <v>7376079.5746153845</v>
      </c>
      <c r="G217" s="4">
        <f>AVERAGE(G196:$N196,$C197:G197)</f>
        <v>6540198.2384615382</v>
      </c>
      <c r="H217" s="4">
        <f>AVERAGE(H196:$N196,$C197:H197)</f>
        <v>5494554.4392307689</v>
      </c>
      <c r="I217" s="4">
        <f>AVERAGE(I196:$N196,$C197:I197)</f>
        <v>5448292.4499999993</v>
      </c>
      <c r="J217" s="4">
        <f>AVERAGE(J196:$N196,$C197:J197)</f>
        <v>6598740.34153846</v>
      </c>
      <c r="K217" s="4">
        <f>AVERAGE(K196:$N196,$C197:K197)</f>
        <v>7816746.9461538447</v>
      </c>
      <c r="L217" s="4">
        <f>AVERAGE(L196:$N196,$C197:L197)</f>
        <v>8930475.4800000004</v>
      </c>
      <c r="M217" s="4">
        <f>AVERAGE(M196:$N196,$C197:M197)</f>
        <v>9999083.0684615392</v>
      </c>
      <c r="N217" s="4">
        <f>AVERAGE(N196:$N196,$C197:N197)</f>
        <v>11012327.574615385</v>
      </c>
      <c r="P217" s="13">
        <f t="shared" si="55"/>
        <v>11012327.574615385</v>
      </c>
    </row>
    <row r="218" spans="2:16" x14ac:dyDescent="0.2">
      <c r="C218" s="4">
        <f>AVERAGE(C197:$N197,$C198:C198)</f>
        <v>12001135.748461541</v>
      </c>
      <c r="D218" s="4">
        <f>AVERAGE(D197:$N197,$C198:D198)</f>
        <v>12426588.087692307</v>
      </c>
      <c r="E218" s="4">
        <f>AVERAGE(E197:$N197,$C198:E198)</f>
        <v>12054548.825384615</v>
      </c>
      <c r="F218" s="4">
        <f>AVERAGE(F197:$N197,$C198:F198)</f>
        <v>11312822.980769228</v>
      </c>
      <c r="G218" s="4">
        <f>AVERAGE(G197:$N197,$C198:G198)</f>
        <v>10440782.035384616</v>
      </c>
      <c r="H218" s="4">
        <f>AVERAGE(H197:$N197,$C198:H198)</f>
        <v>10067203.667692307</v>
      </c>
      <c r="I218" s="4">
        <f>AVERAGE(I197:$N197,$C198:I198)</f>
        <v>11037097.783846157</v>
      </c>
      <c r="J218" s="4">
        <f>AVERAGE(J197:$N197,$C198:J198)</f>
        <v>11588028.903076921</v>
      </c>
      <c r="K218" s="4">
        <f>AVERAGE(K197:$N197,$C198:K198)</f>
        <v>12034405.758461537</v>
      </c>
      <c r="L218" s="4">
        <f>AVERAGE(L197:$N197,$C198:L198)</f>
        <v>12202329.98</v>
      </c>
      <c r="M218" s="4">
        <f>AVERAGE(M197:$N197,$C198:M198)</f>
        <v>12204879.186153848</v>
      </c>
      <c r="N218" s="4">
        <f>AVERAGE(N197:$N197,$C198:N198)</f>
        <v>12005668.861538462</v>
      </c>
      <c r="P218" s="13">
        <f t="shared" si="55"/>
        <v>12426588.087692307</v>
      </c>
    </row>
    <row r="219" spans="2:16" x14ac:dyDescent="0.2">
      <c r="C219" s="4">
        <f>AVERAGE(C198:$N198,$C199:C199)</f>
        <v>11712464.705384616</v>
      </c>
      <c r="D219" s="4">
        <f>AVERAGE(D198:$N198,$C199:D199)</f>
        <v>10856300.009999998</v>
      </c>
      <c r="E219" s="4">
        <f>AVERAGE(E198:$N198,$C199:E199)</f>
        <v>9967371.7453846149</v>
      </c>
      <c r="F219" s="4">
        <f>AVERAGE(F198:$N198,$C199:F199)</f>
        <v>8872634.1569230761</v>
      </c>
      <c r="G219" s="4">
        <f>AVERAGE(G198:$N198,$C199:G199)</f>
        <v>8247667.7484615361</v>
      </c>
      <c r="H219" s="4">
        <f>AVERAGE(H198:$N198,$C199:H199)</f>
        <v>8024052.0761538455</v>
      </c>
      <c r="I219" s="4">
        <f>AVERAGE(I198:$N198,$C199:I199)</f>
        <v>8399251.4807692301</v>
      </c>
      <c r="J219" s="4">
        <f>AVERAGE(J198:$N198,$C199:J199)</f>
        <v>8488574.7615384609</v>
      </c>
      <c r="K219" s="4">
        <f>AVERAGE(K198:$N198,$C199:K199)</f>
        <v>8846700.9623076897</v>
      </c>
      <c r="L219" s="4">
        <f>AVERAGE(L198:$N198,$C199:L199)</f>
        <v>8995243.7423076909</v>
      </c>
      <c r="M219" s="4">
        <f>AVERAGE(M198:$N198,$C199:M199)</f>
        <v>9161892.399230767</v>
      </c>
      <c r="N219" s="4">
        <f>AVERAGE(N198:$N198,$C199:N199)</f>
        <v>9273297.4923076909</v>
      </c>
      <c r="P219" s="13">
        <f t="shared" si="55"/>
        <v>11712464.705384616</v>
      </c>
    </row>
    <row r="220" spans="2:16" x14ac:dyDescent="0.2">
      <c r="C220" s="4">
        <f>AVERAGE(C199:$N199,$C200:C200)</f>
        <v>9366009.6946153827</v>
      </c>
      <c r="D220" s="4">
        <f>AVERAGE(D199:$N199,$C200:D200)</f>
        <v>9026758.3953846153</v>
      </c>
      <c r="E220" s="4">
        <f>AVERAGE(E199:$N199,$C200:E200)</f>
        <v>8607714.4584615398</v>
      </c>
      <c r="F220" s="4">
        <f>AVERAGE(F199:$N199,$C200:F200)</f>
        <v>8055205.7338461541</v>
      </c>
      <c r="G220" s="4">
        <f>AVERAGE(G199:$N199,$C200:G200)</f>
        <v>7764686.5530769229</v>
      </c>
      <c r="H220" s="4">
        <f>AVERAGE(H199:$N199,$C200:H200)</f>
        <v>7251996.3600000003</v>
      </c>
      <c r="I220" s="4">
        <f>AVERAGE(I199:$N199,$C200:I200)</f>
        <v>7324013.8246153854</v>
      </c>
      <c r="J220" s="4">
        <f>AVERAGE(J199:$N199,$C200:J200)</f>
        <v>7346815.887692309</v>
      </c>
      <c r="K220" s="4">
        <f>AVERAGE(K199:$N199,$C200:K200)</f>
        <v>7553500.5661538476</v>
      </c>
      <c r="L220" s="4">
        <f>AVERAGE(L199:$N199,$C200:L200)</f>
        <v>7802629.8407692313</v>
      </c>
      <c r="M220" s="4">
        <f>AVERAGE(M199:$N199,$C200:M200)</f>
        <v>8114032.0292307697</v>
      </c>
      <c r="N220" s="4">
        <f>AVERAGE(N199:$N199,$C200:N200)</f>
        <v>8407522.5115384609</v>
      </c>
      <c r="P220" s="13">
        <f t="shared" si="55"/>
        <v>9366009.6946153827</v>
      </c>
    </row>
    <row r="221" spans="2:16" x14ac:dyDescent="0.2">
      <c r="C221" s="4">
        <f>AVERAGE(C200:$N200,$C201:C201)</f>
        <v>8740124.0461538453</v>
      </c>
      <c r="D221" s="4">
        <f>AVERAGE(D200:$N200,$C201:D201)</f>
        <v>8642122.4738461543</v>
      </c>
      <c r="E221" s="4">
        <f>AVERAGE(E200:$N200,$C201:E201)</f>
        <v>8490089.2353846151</v>
      </c>
      <c r="F221" s="4">
        <f>AVERAGE(F200:$N200,$C201:F201)</f>
        <v>8145844.6446153829</v>
      </c>
      <c r="G221" s="4">
        <f>AVERAGE(G200:$N200,$C201:G201)</f>
        <v>7784834.0446153833</v>
      </c>
      <c r="H221" s="4">
        <f>AVERAGE(H200:$N200,$C201:H201)</f>
        <v>7394283.5592307681</v>
      </c>
      <c r="I221" s="4">
        <f>AVERAGE(I200:$N200,$C201:I201)</f>
        <v>7714727.0707692299</v>
      </c>
      <c r="J221" s="4">
        <f>AVERAGE(J200:$N200,$C201:J201)</f>
        <v>8019671.19076923</v>
      </c>
      <c r="K221" s="4">
        <f>AVERAGE(K200:$N200,$C201:K201)</f>
        <v>8394716.4961538445</v>
      </c>
      <c r="L221" s="4">
        <f>AVERAGE(L200:$N200,$C201:L201)</f>
        <v>8727253.3146153837</v>
      </c>
      <c r="P221" s="13">
        <f t="shared" si="55"/>
        <v>8740124.0461538453</v>
      </c>
    </row>
    <row r="223" spans="2:16" x14ac:dyDescent="0.2">
      <c r="H223" s="4">
        <f>AVERAGE(H215:H220)</f>
        <v>8278744.7530769231</v>
      </c>
    </row>
    <row r="224" spans="2:16" x14ac:dyDescent="0.2">
      <c r="G224" s="19" t="s">
        <v>41</v>
      </c>
      <c r="H224" s="4">
        <f>AVERAGE('[1]Gas Cost Worksheet'!$P$51:$AB$51)</f>
        <v>8905991.3794295546</v>
      </c>
    </row>
    <row r="226" spans="3:14" x14ac:dyDescent="0.2">
      <c r="C226" s="17"/>
      <c r="D226" s="18">
        <f>D173-C173</f>
        <v>6508782.7299999967</v>
      </c>
      <c r="E226" s="18">
        <f t="shared" ref="E226:N226" si="56">E173-D173</f>
        <v>-6370178.6299999952</v>
      </c>
      <c r="F226" s="18">
        <f t="shared" si="56"/>
        <v>-8146775.6600000039</v>
      </c>
      <c r="G226" s="18">
        <f t="shared" si="56"/>
        <v>-12552451.369999997</v>
      </c>
      <c r="H226" s="18">
        <f t="shared" si="56"/>
        <v>-9523537.5</v>
      </c>
      <c r="I226" s="17">
        <f t="shared" si="56"/>
        <v>-11105129.630000003</v>
      </c>
      <c r="J226" s="17">
        <f t="shared" si="56"/>
        <v>9449572.9499999955</v>
      </c>
      <c r="K226" s="17">
        <f t="shared" si="56"/>
        <v>-3269643.2899999917</v>
      </c>
      <c r="L226" s="17">
        <f t="shared" si="56"/>
        <v>8532058.4600000009</v>
      </c>
      <c r="M226" s="17">
        <f t="shared" si="56"/>
        <v>9014777.7800000012</v>
      </c>
      <c r="N226" s="17">
        <f t="shared" si="56"/>
        <v>8010780.6199999973</v>
      </c>
    </row>
    <row r="227" spans="3:14" x14ac:dyDescent="0.2">
      <c r="C227" s="17">
        <f t="shared" ref="C227:C234" si="57">C174-N173</f>
        <v>7162359.6699999943</v>
      </c>
      <c r="D227" s="18">
        <f t="shared" ref="D227:N227" si="58">D174-C174</f>
        <v>4470086.6300000027</v>
      </c>
      <c r="E227" s="18">
        <f t="shared" si="58"/>
        <v>-3964540.8099999949</v>
      </c>
      <c r="F227" s="18">
        <f t="shared" si="58"/>
        <v>-3382719.7400000021</v>
      </c>
      <c r="G227" s="18">
        <f t="shared" si="58"/>
        <v>-4376584</v>
      </c>
      <c r="H227" s="18">
        <f t="shared" si="58"/>
        <v>6076606.5499999989</v>
      </c>
      <c r="I227" s="17">
        <f t="shared" si="58"/>
        <v>505954.13999999873</v>
      </c>
      <c r="J227" s="17">
        <f t="shared" si="58"/>
        <v>-2472828.0500000007</v>
      </c>
      <c r="K227" s="17">
        <f t="shared" si="58"/>
        <v>3220472.160000002</v>
      </c>
      <c r="L227" s="17">
        <f t="shared" si="58"/>
        <v>3305103.7699999996</v>
      </c>
      <c r="M227" s="17">
        <f t="shared" si="58"/>
        <v>412638.04999999888</v>
      </c>
      <c r="N227" s="17">
        <f t="shared" si="58"/>
        <v>537801.42000000179</v>
      </c>
    </row>
    <row r="228" spans="3:14" x14ac:dyDescent="0.2">
      <c r="C228" s="17">
        <f t="shared" si="57"/>
        <v>1515739.1900000013</v>
      </c>
      <c r="D228" s="18">
        <f t="shared" ref="D228:N228" si="59">D175-C175</f>
        <v>617764.48999999836</v>
      </c>
      <c r="E228" s="18">
        <f t="shared" si="59"/>
        <v>-205586.52000000328</v>
      </c>
      <c r="F228" s="18">
        <f t="shared" si="59"/>
        <v>-3995719.5599999968</v>
      </c>
      <c r="G228" s="18">
        <f t="shared" si="59"/>
        <v>-4812720.790000001</v>
      </c>
      <c r="H228" s="18">
        <f t="shared" si="59"/>
        <v>-2978800.3199999984</v>
      </c>
      <c r="I228" s="17">
        <f t="shared" si="59"/>
        <v>-2321274.7700000014</v>
      </c>
      <c r="J228" s="17">
        <f t="shared" si="59"/>
        <v>4806154.2799999993</v>
      </c>
      <c r="K228" s="17">
        <f t="shared" si="59"/>
        <v>-900118.75</v>
      </c>
      <c r="L228" s="17">
        <f t="shared" si="59"/>
        <v>3712148.1400000006</v>
      </c>
      <c r="M228" s="17">
        <f t="shared" si="59"/>
        <v>4479651.5399999991</v>
      </c>
      <c r="N228" s="17">
        <f t="shared" si="59"/>
        <v>2755650.7300000023</v>
      </c>
    </row>
    <row r="229" spans="3:14" x14ac:dyDescent="0.2">
      <c r="C229" s="17">
        <f t="shared" si="57"/>
        <v>683221.80000000075</v>
      </c>
      <c r="D229" s="18">
        <f t="shared" ref="D229:N229" si="60">D176-C176</f>
        <v>236336.37999999896</v>
      </c>
      <c r="E229" s="18">
        <f t="shared" si="60"/>
        <v>-1008265.75</v>
      </c>
      <c r="F229" s="18">
        <f t="shared" si="60"/>
        <v>-6628143.7800000012</v>
      </c>
      <c r="G229" s="18">
        <f t="shared" si="60"/>
        <v>-3467107.3900000006</v>
      </c>
      <c r="H229" s="18">
        <f t="shared" si="60"/>
        <v>-777909.96999999881</v>
      </c>
      <c r="I229" s="17">
        <f t="shared" si="60"/>
        <v>-2482098.0299999993</v>
      </c>
      <c r="J229" s="17">
        <f t="shared" si="60"/>
        <v>3265188.6099999994</v>
      </c>
      <c r="K229" s="17">
        <f t="shared" si="60"/>
        <v>90041.770000001416</v>
      </c>
      <c r="L229" s="17">
        <f t="shared" si="60"/>
        <v>2853520.9299999978</v>
      </c>
      <c r="M229" s="17">
        <f t="shared" si="60"/>
        <v>2280926.8900000006</v>
      </c>
      <c r="N229" s="17">
        <f t="shared" si="60"/>
        <v>2238052.0499999989</v>
      </c>
    </row>
    <row r="230" spans="3:14" x14ac:dyDescent="0.2">
      <c r="C230" s="17">
        <f t="shared" si="57"/>
        <v>2484610.7100000009</v>
      </c>
      <c r="D230" s="18">
        <f t="shared" ref="D230:N230" si="61">D177-C177</f>
        <v>235639.35000000149</v>
      </c>
      <c r="E230" s="18">
        <f t="shared" si="61"/>
        <v>-468745.9299999997</v>
      </c>
      <c r="F230" s="18">
        <f t="shared" si="61"/>
        <v>-1151736.2300000004</v>
      </c>
      <c r="G230" s="18">
        <f t="shared" si="61"/>
        <v>-1267423.1400000025</v>
      </c>
      <c r="H230" s="18">
        <f t="shared" si="61"/>
        <v>-1041924.0499999989</v>
      </c>
      <c r="I230" s="17">
        <f t="shared" si="61"/>
        <v>-711490.87999999896</v>
      </c>
      <c r="J230" s="17">
        <f t="shared" si="61"/>
        <v>-182755.41000000201</v>
      </c>
      <c r="K230" s="17">
        <f t="shared" si="61"/>
        <v>-319210.36999999918</v>
      </c>
      <c r="L230" s="17">
        <f t="shared" si="61"/>
        <v>1287801.9100000001</v>
      </c>
      <c r="M230" s="17">
        <f t="shared" si="61"/>
        <v>1717915.879999999</v>
      </c>
      <c r="N230" s="17">
        <f t="shared" si="61"/>
        <v>366200.97000000067</v>
      </c>
    </row>
    <row r="231" spans="3:14" x14ac:dyDescent="0.2">
      <c r="C231" s="17">
        <f t="shared" si="57"/>
        <v>915087.72000000067</v>
      </c>
      <c r="D231" s="18">
        <f t="shared" ref="D231:N231" si="62">D178-C178</f>
        <v>1350988.1600000001</v>
      </c>
      <c r="E231" s="18">
        <f t="shared" si="62"/>
        <v>-2364222.1400000025</v>
      </c>
      <c r="F231" s="18">
        <f t="shared" si="62"/>
        <v>-1136199.0799999982</v>
      </c>
      <c r="G231" s="18">
        <f t="shared" si="62"/>
        <v>-4136123.7799999993</v>
      </c>
      <c r="H231" s="18">
        <f t="shared" si="62"/>
        <v>-3135598.7700000014</v>
      </c>
      <c r="I231" s="17">
        <f t="shared" si="62"/>
        <v>-3864957.5999999996</v>
      </c>
      <c r="J231" s="17">
        <f t="shared" si="62"/>
        <v>1907363.1099999994</v>
      </c>
      <c r="K231" s="17">
        <f t="shared" si="62"/>
        <v>3235230.4800000023</v>
      </c>
      <c r="L231" s="17">
        <f t="shared" si="62"/>
        <v>2652671.4899999993</v>
      </c>
      <c r="M231" s="17">
        <f t="shared" si="62"/>
        <v>2118987.21</v>
      </c>
      <c r="N231" s="17">
        <f t="shared" si="62"/>
        <v>2093795.5200000014</v>
      </c>
    </row>
    <row r="232" spans="3:14" x14ac:dyDescent="0.2">
      <c r="C232" s="17">
        <f t="shared" si="57"/>
        <v>1414235.8599999994</v>
      </c>
      <c r="D232" s="18">
        <f t="shared" ref="D232:N232" si="63">D179-C179</f>
        <v>1570657.4499999993</v>
      </c>
      <c r="E232" s="18">
        <f t="shared" si="63"/>
        <v>-3227101.8099999987</v>
      </c>
      <c r="F232" s="18">
        <f t="shared" si="63"/>
        <v>-2868293.620000001</v>
      </c>
      <c r="G232" s="18">
        <f t="shared" si="63"/>
        <v>-5414907.1899999995</v>
      </c>
      <c r="H232" s="18">
        <f t="shared" si="63"/>
        <v>-3648148.8000000007</v>
      </c>
      <c r="I232" s="17">
        <f t="shared" si="63"/>
        <v>2262110.4700000007</v>
      </c>
      <c r="J232" s="17">
        <f t="shared" si="63"/>
        <v>2902303.9800000004</v>
      </c>
      <c r="K232" s="17">
        <f t="shared" si="63"/>
        <v>2005568.2699999977</v>
      </c>
      <c r="L232" s="17">
        <f t="shared" si="63"/>
        <v>2106238.9700000007</v>
      </c>
      <c r="M232" s="17">
        <f t="shared" si="63"/>
        <v>2690286.7699999996</v>
      </c>
      <c r="N232" s="17">
        <f t="shared" si="63"/>
        <v>1309044.8200000003</v>
      </c>
    </row>
    <row r="233" spans="3:14" x14ac:dyDescent="0.2">
      <c r="C233" s="17">
        <f t="shared" si="57"/>
        <v>1737413.6099999994</v>
      </c>
      <c r="D233" s="18">
        <f t="shared" ref="D233:N233" si="64">D180-C180</f>
        <v>-675519.96000000089</v>
      </c>
      <c r="E233" s="18">
        <f t="shared" si="64"/>
        <v>-1111417.8999999985</v>
      </c>
      <c r="F233" s="18">
        <f t="shared" si="64"/>
        <v>-3374076.8599999994</v>
      </c>
      <c r="G233" s="18">
        <f t="shared" si="64"/>
        <v>-2034936.71</v>
      </c>
      <c r="H233" s="18">
        <f t="shared" si="64"/>
        <v>-1456991.87</v>
      </c>
      <c r="I233" s="17">
        <f t="shared" si="64"/>
        <v>2238688.2400000002</v>
      </c>
      <c r="J233" s="17">
        <f t="shared" si="64"/>
        <v>-1172859.9600000009</v>
      </c>
      <c r="K233" s="17">
        <f t="shared" si="64"/>
        <v>2996071.33</v>
      </c>
      <c r="L233" s="17">
        <f t="shared" si="64"/>
        <v>656485.65000000037</v>
      </c>
      <c r="M233" s="17">
        <f t="shared" si="64"/>
        <v>1367954.8100000005</v>
      </c>
      <c r="N233" s="17">
        <f t="shared" si="64"/>
        <v>1634416.7299999986</v>
      </c>
    </row>
    <row r="234" spans="3:14" x14ac:dyDescent="0.2">
      <c r="C234" s="17">
        <f t="shared" si="57"/>
        <v>1434771.3499999978</v>
      </c>
      <c r="D234" s="18">
        <f t="shared" ref="D234:N234" si="65">D181-C181</f>
        <v>-883263.45999999717</v>
      </c>
      <c r="E234" s="18">
        <f t="shared" si="65"/>
        <v>-831614.66999999993</v>
      </c>
      <c r="F234" s="18">
        <f t="shared" si="65"/>
        <v>-2383547.1499999994</v>
      </c>
      <c r="G234" s="18">
        <f t="shared" si="65"/>
        <v>-745290.78000000026</v>
      </c>
      <c r="H234" s="18">
        <f t="shared" si="65"/>
        <v>-1817421.3100000005</v>
      </c>
      <c r="I234" s="17">
        <f t="shared" si="65"/>
        <v>1429729.58</v>
      </c>
      <c r="J234" s="17">
        <f t="shared" si="65"/>
        <v>405832.6400000006</v>
      </c>
      <c r="K234" s="17">
        <f t="shared" si="65"/>
        <v>1520343.75</v>
      </c>
      <c r="L234" s="17">
        <f t="shared" si="65"/>
        <v>364882.55000000075</v>
      </c>
      <c r="M234" s="17">
        <f t="shared" si="65"/>
        <v>1073023.3399999999</v>
      </c>
      <c r="N234" s="17">
        <f t="shared" si="65"/>
        <v>932020.52999999933</v>
      </c>
    </row>
    <row r="235" spans="3:14" x14ac:dyDescent="0.2">
      <c r="C235" s="17">
        <f t="shared" ref="C235" si="66">C182-N181</f>
        <v>1015146.5299999975</v>
      </c>
      <c r="D235" s="18">
        <f t="shared" ref="D235" si="67">D182-C182</f>
        <v>-1029732.299999997</v>
      </c>
      <c r="E235" s="18">
        <f t="shared" ref="E235" si="68">E182-D182</f>
        <v>-1094201.4200000018</v>
      </c>
      <c r="F235" s="18">
        <f t="shared" ref="F235" si="69">F182-E182</f>
        <v>-2331858.8899999987</v>
      </c>
      <c r="G235" s="18">
        <f t="shared" ref="G235" si="70">G182-F182</f>
        <v>-1999663.58</v>
      </c>
      <c r="H235" s="18">
        <f t="shared" ref="H235" si="71">H182-G182</f>
        <v>-4829780.59</v>
      </c>
      <c r="I235" s="17">
        <f t="shared" ref="I235" si="72">I182-H182</f>
        <v>1754324.5199999996</v>
      </c>
      <c r="J235" s="17">
        <f t="shared" ref="J235" si="73">J182-I182</f>
        <v>522301.61000000127</v>
      </c>
      <c r="K235" s="17">
        <f t="shared" ref="K235" si="74">K182-J182</f>
        <v>2486410.6499999994</v>
      </c>
      <c r="L235" s="17">
        <f t="shared" ref="L235" si="75">L182-K182</f>
        <v>2029026.1900000004</v>
      </c>
      <c r="M235" s="17">
        <f>M182-L182</f>
        <v>1394954.379999999</v>
      </c>
      <c r="N235" s="17">
        <f>N182-M182</f>
        <v>1124015.879999999</v>
      </c>
    </row>
    <row r="236" spans="3:14" x14ac:dyDescent="0.2">
      <c r="C236" s="17">
        <f t="shared" ref="C236" si="76">C183-N182</f>
        <v>1430799.5300000031</v>
      </c>
      <c r="D236" s="18">
        <f t="shared" ref="D236" si="77">D183-C183</f>
        <v>-933335.95000000298</v>
      </c>
      <c r="E236" s="18">
        <f t="shared" ref="E236" si="78">E183-D183</f>
        <v>-1341810.7599999998</v>
      </c>
      <c r="F236" s="18">
        <f t="shared" ref="F236" si="79">F183-E183</f>
        <v>-3346341.7699999986</v>
      </c>
      <c r="G236" s="18">
        <f t="shared" ref="G236" si="80">G183-F183</f>
        <v>-1583750.7400000002</v>
      </c>
      <c r="H236" s="18">
        <f t="shared" ref="H236" si="81">H183-G183</f>
        <v>-1107261.3400000008</v>
      </c>
      <c r="I236" s="17">
        <f t="shared" ref="I236" si="82">I183-H183</f>
        <v>1271727.9900000002</v>
      </c>
      <c r="J236" s="17">
        <f t="shared" ref="J236" si="83">J183-I183</f>
        <v>1190243.25</v>
      </c>
      <c r="K236" s="17">
        <f t="shared" ref="K236" si="84">K183-J183</f>
        <v>740435.60000000056</v>
      </c>
      <c r="L236" s="17">
        <f t="shared" ref="L236" si="85">L183-K183</f>
        <v>1503436.6599999992</v>
      </c>
      <c r="M236" s="17"/>
      <c r="N236" s="17"/>
    </row>
  </sheetData>
  <pageMargins left="0.5" right="0.25" top="1" bottom="1" header="0.5" footer="0.5"/>
  <pageSetup scale="52" fitToHeight="0" orientation="landscape" r:id="rId1"/>
  <headerFooter alignWithMargins="0"/>
  <customProperties>
    <customPr name="_pios_id" r:id="rId2"/>
    <customPr name="SheetOptions" r:id="rId3"/>
  </customPropertie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current'!C226:N226</xm:f>
              <xm:sqref>O226</xm:sqref>
            </x14:sparkline>
            <x14:sparkline>
              <xm:f>'$ bal current'!C227:N227</xm:f>
              <xm:sqref>O227</xm:sqref>
            </x14:sparkline>
            <x14:sparkline>
              <xm:f>'$ bal current'!C228:N228</xm:f>
              <xm:sqref>O228</xm:sqref>
            </x14:sparkline>
            <x14:sparkline>
              <xm:f>'$ bal current'!C229:N229</xm:f>
              <xm:sqref>O229</xm:sqref>
            </x14:sparkline>
            <x14:sparkline>
              <xm:f>'$ bal current'!C230:N230</xm:f>
              <xm:sqref>O230</xm:sqref>
            </x14:sparkline>
            <x14:sparkline>
              <xm:f>'$ bal current'!C231:N231</xm:f>
              <xm:sqref>O231</xm:sqref>
            </x14:sparkline>
            <x14:sparkline>
              <xm:f>'$ bal current'!C232:N232</xm:f>
              <xm:sqref>O232</xm:sqref>
            </x14:sparkline>
            <x14:sparkline>
              <xm:f>'$ bal current'!C233:N233</xm:f>
              <xm:sqref>O233</xm:sqref>
            </x14:sparkline>
            <x14:sparkline>
              <xm:f>'$ bal current'!C234:N234</xm:f>
              <xm:sqref>O234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current'!C170:N170</xm:f>
              <xm:sqref>O170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current'!C155:N155</xm:f>
              <xm:sqref>O155</xm:sqref>
            </x14:sparkline>
            <x14:sparkline>
              <xm:f>'$ bal current'!C156:N156</xm:f>
              <xm:sqref>O156</xm:sqref>
            </x14:sparkline>
            <x14:sparkline>
              <xm:f>'$ bal current'!C157:N157</xm:f>
              <xm:sqref>O157</xm:sqref>
            </x14:sparkline>
            <x14:sparkline>
              <xm:f>'$ bal current'!C158:N158</xm:f>
              <xm:sqref>O158</xm:sqref>
            </x14:sparkline>
            <x14:sparkline>
              <xm:f>'$ bal current'!C159:N159</xm:f>
              <xm:sqref>O159</xm:sqref>
            </x14:sparkline>
            <x14:sparkline>
              <xm:f>'$ bal current'!C160:N160</xm:f>
              <xm:sqref>O160</xm:sqref>
            </x14:sparkline>
            <x14:sparkline>
              <xm:f>'$ bal current'!C161:N161</xm:f>
              <xm:sqref>O161</xm:sqref>
            </x14:sparkline>
            <x14:sparkline>
              <xm:f>'$ bal current'!C162:N162</xm:f>
              <xm:sqref>O162</xm:sqref>
            </x14:sparkline>
            <x14:sparkline>
              <xm:f>'$ bal current'!C163:N163</xm:f>
              <xm:sqref>O163</xm:sqref>
            </x14:sparkline>
            <x14:sparkline>
              <xm:f>'$ bal current'!C164:N164</xm:f>
              <xm:sqref>O164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current'!C188:N188</xm:f>
              <xm:sqref>O188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current'!C173:N173</xm:f>
              <xm:sqref>O173</xm:sqref>
            </x14:sparkline>
            <x14:sparkline>
              <xm:f>'$ bal current'!C174:N174</xm:f>
              <xm:sqref>O174</xm:sqref>
            </x14:sparkline>
            <x14:sparkline>
              <xm:f>'$ bal current'!C175:N175</xm:f>
              <xm:sqref>O175</xm:sqref>
            </x14:sparkline>
            <x14:sparkline>
              <xm:f>'$ bal current'!C176:N176</xm:f>
              <xm:sqref>O176</xm:sqref>
            </x14:sparkline>
            <x14:sparkline>
              <xm:f>'$ bal current'!C177:N177</xm:f>
              <xm:sqref>O177</xm:sqref>
            </x14:sparkline>
            <x14:sparkline>
              <xm:f>'$ bal current'!C178:N178</xm:f>
              <xm:sqref>O178</xm:sqref>
            </x14:sparkline>
            <x14:sparkline>
              <xm:f>'$ bal current'!C179:N179</xm:f>
              <xm:sqref>O179</xm:sqref>
            </x14:sparkline>
            <x14:sparkline>
              <xm:f>'$ bal current'!C180:N180</xm:f>
              <xm:sqref>O180</xm:sqref>
            </x14:sparkline>
            <x14:sparkline>
              <xm:f>'$ bal current'!C181:N181</xm:f>
              <xm:sqref>O181</xm:sqref>
            </x14:sparkline>
            <x14:sparkline>
              <xm:f>'$ bal current'!C182:N182</xm:f>
              <xm:sqref>O182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current'!C212:N212</xm:f>
              <xm:sqref>O212</xm:sqref>
            </x14:sparkline>
            <x14:sparkline>
              <xm:f>'$ bal current'!C213:N213</xm:f>
              <xm:sqref>O213</xm:sqref>
            </x14:sparkline>
            <x14:sparkline>
              <xm:f>'$ bal current'!C214:N214</xm:f>
              <xm:sqref>O214</xm:sqref>
            </x14:sparkline>
            <x14:sparkline>
              <xm:f>'$ bal current'!C215:N215</xm:f>
              <xm:sqref>O215</xm:sqref>
            </x14:sparkline>
            <x14:sparkline>
              <xm:f>'$ bal current'!C216:N216</xm:f>
              <xm:sqref>O216</xm:sqref>
            </x14:sparkline>
            <x14:sparkline>
              <xm:f>'$ bal current'!C217:N217</xm:f>
              <xm:sqref>O217</xm:sqref>
            </x14:sparkline>
            <x14:sparkline>
              <xm:f>'$ bal current'!C218:N218</xm:f>
              <xm:sqref>O218</xm:sqref>
            </x14:sparkline>
            <x14:sparkline>
              <xm:f>'$ bal current'!C219:N219</xm:f>
              <xm:sqref>O219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current'!C206:N206</xm:f>
              <xm:sqref>O206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current'!C191:N191</xm:f>
              <xm:sqref>O191</xm:sqref>
            </x14:sparkline>
            <x14:sparkline>
              <xm:f>'$ bal current'!C192:N192</xm:f>
              <xm:sqref>O192</xm:sqref>
            </x14:sparkline>
            <x14:sparkline>
              <xm:f>'$ bal current'!C193:N193</xm:f>
              <xm:sqref>O193</xm:sqref>
            </x14:sparkline>
            <x14:sparkline>
              <xm:f>'$ bal current'!C194:N194</xm:f>
              <xm:sqref>O194</xm:sqref>
            </x14:sparkline>
            <x14:sparkline>
              <xm:f>'$ bal current'!C195:N195</xm:f>
              <xm:sqref>O195</xm:sqref>
            </x14:sparkline>
            <x14:sparkline>
              <xm:f>'$ bal current'!C196:N196</xm:f>
              <xm:sqref>O196</xm:sqref>
            </x14:sparkline>
            <x14:sparkline>
              <xm:f>'$ bal current'!C197:N197</xm:f>
              <xm:sqref>O197</xm:sqref>
            </x14:sparkline>
            <x14:sparkline>
              <xm:f>'$ bal current'!C198:N198</xm:f>
              <xm:sqref>O198</xm:sqref>
            </x14:sparkline>
            <x14:sparkline>
              <xm:f>'$ bal current'!C199:N199</xm:f>
              <xm:sqref>O199</xm:sqref>
            </x14:sparkline>
            <x14:sparkline>
              <xm:f>'$ bal current'!C200:N200</xm:f>
              <xm:sqref>O200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current'!C165:N165</xm:f>
              <xm:sqref>O165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current'!C183:N183</xm:f>
              <xm:sqref>O183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current'!C201:N201</xm:f>
              <xm:sqref>O201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current'!C220:N220</xm:f>
              <xm:sqref>O220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current'!C221:N221</xm:f>
              <xm:sqref>O221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zoomScaleNormal="100" workbookViewId="0">
      <pane xSplit="2" ySplit="8" topLeftCell="F123" activePane="bottomRight" state="frozen"/>
      <selection activeCell="B22" sqref="B22"/>
      <selection pane="topRight" activeCell="B22" sqref="B22"/>
      <selection pane="bottomLeft" activeCell="B22" sqref="B22"/>
      <selection pane="bottomRight" activeCell="B140" sqref="B140:L150"/>
    </sheetView>
  </sheetViews>
  <sheetFormatPr defaultColWidth="9.140625" defaultRowHeight="12.75" x14ac:dyDescent="0.2"/>
  <cols>
    <col min="1" max="1" width="14.28515625" style="5" customWidth="1"/>
    <col min="2" max="2" width="66.42578125" style="5" bestFit="1" customWidth="1"/>
    <col min="3" max="4" width="11.28515625" style="4" bestFit="1" customWidth="1"/>
    <col min="5" max="5" width="13.42578125" style="4" bestFit="1" customWidth="1"/>
    <col min="6" max="8" width="12.5703125" style="4" bestFit="1" customWidth="1"/>
    <col min="9" max="10" width="11.85546875" style="4" bestFit="1" customWidth="1"/>
    <col min="11" max="12" width="12.140625" style="4" customWidth="1"/>
    <col min="13" max="14" width="11.28515625" style="4" bestFit="1" customWidth="1"/>
    <col min="15" max="16384" width="9.140625" style="5"/>
  </cols>
  <sheetData>
    <row r="1" spans="1:14" x14ac:dyDescent="0.2">
      <c r="A1" s="1"/>
      <c r="B1" s="2"/>
      <c r="C1" s="3"/>
      <c r="D1" s="3"/>
      <c r="E1" s="3"/>
      <c r="F1" s="3"/>
      <c r="G1" s="3"/>
      <c r="H1" s="3"/>
    </row>
    <row r="2" spans="1:14" x14ac:dyDescent="0.2">
      <c r="A2" s="1" t="s">
        <v>0</v>
      </c>
      <c r="B2" s="6"/>
      <c r="C2" s="3"/>
      <c r="D2" s="3"/>
      <c r="E2" s="3"/>
      <c r="F2" s="3"/>
      <c r="G2" s="3"/>
      <c r="H2" s="3"/>
    </row>
    <row r="3" spans="1:14" x14ac:dyDescent="0.2">
      <c r="A3" s="1" t="s">
        <v>1</v>
      </c>
      <c r="B3" s="7"/>
      <c r="C3" s="3"/>
      <c r="D3" s="3"/>
      <c r="E3" s="3"/>
      <c r="F3" s="3"/>
      <c r="G3" s="3"/>
      <c r="H3" s="3"/>
    </row>
    <row r="4" spans="1:14" x14ac:dyDescent="0.2">
      <c r="A4" s="1" t="s">
        <v>2</v>
      </c>
      <c r="B4" s="1"/>
      <c r="D4" s="3"/>
      <c r="E4" s="8"/>
      <c r="F4" s="3"/>
      <c r="G4" s="3"/>
      <c r="H4" s="3"/>
    </row>
    <row r="5" spans="1:14" x14ac:dyDescent="0.2">
      <c r="A5" s="1" t="s">
        <v>3</v>
      </c>
      <c r="B5" s="1"/>
      <c r="D5" s="3"/>
      <c r="E5" s="8"/>
      <c r="F5" s="3"/>
      <c r="G5" s="3"/>
      <c r="H5" s="3"/>
    </row>
    <row r="6" spans="1:14" x14ac:dyDescent="0.2">
      <c r="A6" s="1" t="s">
        <v>4</v>
      </c>
      <c r="D6" s="3"/>
      <c r="E6" s="8"/>
      <c r="F6" s="3"/>
      <c r="G6" s="3"/>
      <c r="H6" s="3"/>
    </row>
    <row r="7" spans="1:14" x14ac:dyDescent="0.2">
      <c r="D7" s="3"/>
      <c r="E7" s="8"/>
      <c r="F7" s="3"/>
      <c r="G7" s="3"/>
      <c r="H7" s="3"/>
    </row>
    <row r="8" spans="1:14" x14ac:dyDescent="0.2">
      <c r="B8" s="2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18</v>
      </c>
      <c r="C10" s="3">
        <v>7634544.8899999997</v>
      </c>
      <c r="D10" s="3">
        <v>8138978.6299999999</v>
      </c>
      <c r="E10" s="3">
        <v>6905708.21</v>
      </c>
      <c r="F10" s="3">
        <v>5988078.5700000003</v>
      </c>
      <c r="G10" s="3">
        <v>4211126.5999999996</v>
      </c>
      <c r="H10" s="3">
        <v>1778361.14</v>
      </c>
      <c r="I10" s="3">
        <v>-26251.97</v>
      </c>
      <c r="J10" s="3">
        <v>1371322.25</v>
      </c>
      <c r="K10" s="3">
        <v>3612430.59</v>
      </c>
      <c r="L10" s="3">
        <v>6414706.6399999997</v>
      </c>
      <c r="M10" s="3">
        <v>9146116.1899999995</v>
      </c>
      <c r="N10" s="3">
        <v>11153815.41</v>
      </c>
    </row>
    <row r="11" spans="1:14" x14ac:dyDescent="0.2">
      <c r="A11" s="1"/>
      <c r="B11" s="1" t="s">
        <v>19</v>
      </c>
      <c r="C11" s="3">
        <v>10184029.779999999</v>
      </c>
      <c r="D11" s="3">
        <v>11823091.710000001</v>
      </c>
      <c r="E11" s="3">
        <v>9489792.9900000002</v>
      </c>
      <c r="F11" s="3">
        <v>7078718.7699999996</v>
      </c>
      <c r="G11" s="3">
        <v>4651681.42</v>
      </c>
      <c r="H11" s="3">
        <v>2381221.9</v>
      </c>
      <c r="I11" s="3">
        <v>-29852.32</v>
      </c>
      <c r="J11" s="3">
        <v>2377320.7400000002</v>
      </c>
      <c r="K11" s="3">
        <v>5220607.47</v>
      </c>
      <c r="L11" s="3">
        <v>8206065.3300000001</v>
      </c>
      <c r="M11" s="3">
        <v>11311540.029999999</v>
      </c>
      <c r="N11" s="3">
        <v>13522585.289999999</v>
      </c>
    </row>
    <row r="12" spans="1:14" x14ac:dyDescent="0.2">
      <c r="B12" s="1" t="s">
        <v>20</v>
      </c>
      <c r="C12" s="3">
        <v>5641371.3399999999</v>
      </c>
      <c r="D12" s="3">
        <v>5859624.54</v>
      </c>
      <c r="E12" s="3">
        <v>5859624.54</v>
      </c>
      <c r="F12" s="3">
        <v>5203996.33</v>
      </c>
      <c r="G12" s="3">
        <v>3906428.58</v>
      </c>
      <c r="H12" s="3">
        <v>2249820.5699999998</v>
      </c>
      <c r="I12" s="3">
        <v>1627670.65</v>
      </c>
      <c r="J12" s="3">
        <v>1593009.96</v>
      </c>
      <c r="K12" s="3">
        <v>3438833.05</v>
      </c>
      <c r="L12" s="3">
        <v>6250488.9699999997</v>
      </c>
      <c r="M12" s="3">
        <v>6658457.3799999999</v>
      </c>
      <c r="N12" s="3">
        <v>7598441.0700000003</v>
      </c>
    </row>
    <row r="13" spans="1:14" x14ac:dyDescent="0.2">
      <c r="B13" s="1" t="s">
        <v>21</v>
      </c>
      <c r="C13" s="3">
        <v>2198302.34</v>
      </c>
      <c r="D13" s="3">
        <v>2197068.17</v>
      </c>
      <c r="E13" s="3">
        <v>2191876.52</v>
      </c>
      <c r="F13" s="3">
        <v>1753071.33</v>
      </c>
      <c r="G13" s="3">
        <v>1430417.52</v>
      </c>
      <c r="H13" s="3">
        <v>1104951.45</v>
      </c>
      <c r="I13" s="3">
        <v>1107207.1100000001</v>
      </c>
      <c r="J13" s="3">
        <v>1643700.84</v>
      </c>
      <c r="K13" s="3">
        <v>2055293.3</v>
      </c>
      <c r="L13" s="3">
        <v>2403158.12</v>
      </c>
      <c r="M13" s="3">
        <v>2620015.4300000002</v>
      </c>
      <c r="N13" s="3">
        <v>2681733.31</v>
      </c>
    </row>
    <row r="14" spans="1:14" x14ac:dyDescent="0.2">
      <c r="B14" s="1" t="s">
        <v>22</v>
      </c>
      <c r="C14" s="3">
        <v>3162928.49</v>
      </c>
      <c r="D14" s="3">
        <v>3222635.69</v>
      </c>
      <c r="E14" s="3">
        <v>3270624.36</v>
      </c>
      <c r="F14" s="3">
        <v>3268902.99</v>
      </c>
      <c r="G14" s="3">
        <v>2384072.37</v>
      </c>
      <c r="H14" s="3">
        <v>1357973.32</v>
      </c>
      <c r="I14" s="3">
        <v>1287741.3999999999</v>
      </c>
      <c r="J14" s="3">
        <v>1755491.22</v>
      </c>
      <c r="K14" s="3">
        <v>2050235.91</v>
      </c>
      <c r="L14" s="3">
        <v>2048681.78</v>
      </c>
      <c r="M14" s="3">
        <v>3091971.28</v>
      </c>
      <c r="N14" s="3">
        <v>4067839.49</v>
      </c>
    </row>
    <row r="15" spans="1:14" x14ac:dyDescent="0.2">
      <c r="A15" s="1"/>
      <c r="B15" s="1" t="s">
        <v>23</v>
      </c>
      <c r="C15" s="3">
        <v>2130237.7400000002</v>
      </c>
      <c r="D15" s="3">
        <v>2130237.7400000002</v>
      </c>
      <c r="E15" s="3">
        <v>2130237.7400000002</v>
      </c>
      <c r="F15" s="3">
        <v>1797545.76</v>
      </c>
      <c r="G15" s="3">
        <v>1517349.59</v>
      </c>
      <c r="H15" s="3">
        <v>1078802.96</v>
      </c>
      <c r="I15" s="3">
        <v>900258.2</v>
      </c>
      <c r="J15" s="3">
        <v>899640.07</v>
      </c>
      <c r="K15" s="3">
        <v>1452560.96</v>
      </c>
      <c r="L15" s="3">
        <v>2219445.91</v>
      </c>
      <c r="M15" s="3">
        <v>2219445.91</v>
      </c>
      <c r="N15" s="3">
        <v>2378899.69</v>
      </c>
    </row>
    <row r="16" spans="1:14" x14ac:dyDescent="0.2">
      <c r="B16" s="1" t="s">
        <v>24</v>
      </c>
      <c r="C16" s="3">
        <v>19430581.219999999</v>
      </c>
      <c r="D16" s="3">
        <v>19430581.219999999</v>
      </c>
      <c r="E16" s="3">
        <v>18843679.289999999</v>
      </c>
      <c r="F16" s="3">
        <v>16673548.890000001</v>
      </c>
      <c r="G16" s="3">
        <v>13644959.279999999</v>
      </c>
      <c r="H16" s="3">
        <v>9849933.8699999992</v>
      </c>
      <c r="I16" s="3">
        <v>3511647.83</v>
      </c>
      <c r="J16" s="3">
        <v>6150189.3700000001</v>
      </c>
      <c r="K16" s="3">
        <v>12043841.99</v>
      </c>
      <c r="L16" s="3">
        <v>21958098.809999999</v>
      </c>
      <c r="M16" s="3">
        <v>23309112.66</v>
      </c>
      <c r="N16" s="3">
        <v>24646624.75</v>
      </c>
    </row>
    <row r="17" spans="1:14" x14ac:dyDescent="0.2">
      <c r="B17" s="1" t="s">
        <v>44</v>
      </c>
      <c r="C17" s="3">
        <v>50381995.799999997</v>
      </c>
      <c r="D17" s="3">
        <v>52802217.699999996</v>
      </c>
      <c r="E17" s="3">
        <v>48691543.649999999</v>
      </c>
      <c r="F17" s="3">
        <v>41763862.640000001</v>
      </c>
      <c r="G17" s="3">
        <v>31746035.359999999</v>
      </c>
      <c r="H17" s="3">
        <v>19801065.210000001</v>
      </c>
      <c r="I17" s="3">
        <v>8378420.8999999994</v>
      </c>
      <c r="J17" s="3">
        <v>15790674.449999999</v>
      </c>
      <c r="K17" s="3">
        <v>29873803.270000003</v>
      </c>
      <c r="L17" s="3">
        <v>49500645.560000002</v>
      </c>
      <c r="M17" s="3">
        <v>58356658.879999995</v>
      </c>
      <c r="N17" s="3">
        <v>66049939.009999998</v>
      </c>
    </row>
    <row r="18" spans="1:14" x14ac:dyDescent="0.2">
      <c r="B18" s="1"/>
    </row>
    <row r="19" spans="1:14" x14ac:dyDescent="0.2">
      <c r="B19" s="9" t="s">
        <v>26</v>
      </c>
      <c r="C19" s="3">
        <v>5759520.7400000002</v>
      </c>
      <c r="D19" s="3">
        <v>-904558.93</v>
      </c>
      <c r="E19" s="3">
        <v>5328671.07</v>
      </c>
      <c r="F19" s="3">
        <v>13519593.1</v>
      </c>
      <c r="G19" s="3">
        <v>26201354.16</v>
      </c>
      <c r="H19" s="3">
        <v>35381002.18</v>
      </c>
      <c r="I19" s="3">
        <v>46647626.259999998</v>
      </c>
      <c r="J19" s="3">
        <v>37302557.170000002</v>
      </c>
      <c r="K19" s="3">
        <v>40636405.350000001</v>
      </c>
      <c r="L19" s="3">
        <v>32026004.609999999</v>
      </c>
      <c r="M19" s="3">
        <v>22973161.27</v>
      </c>
      <c r="N19" s="3">
        <v>15291388.220000001</v>
      </c>
    </row>
    <row r="20" spans="1:14" x14ac:dyDescent="0.2">
      <c r="B20" s="9" t="s">
        <v>27</v>
      </c>
      <c r="C20" s="3">
        <v>-488564.8</v>
      </c>
      <c r="D20" s="3">
        <v>-643861.74</v>
      </c>
      <c r="E20" s="3">
        <v>-780810.37</v>
      </c>
      <c r="F20" s="3">
        <v>-736664</v>
      </c>
      <c r="G20" s="3">
        <v>-607354.31000000006</v>
      </c>
      <c r="H20" s="3">
        <v>-951243.79</v>
      </c>
      <c r="I20" s="3">
        <v>-789749.34</v>
      </c>
      <c r="J20" s="3">
        <v>-685245.48</v>
      </c>
      <c r="K20" s="3">
        <v>-621040.59</v>
      </c>
      <c r="L20" s="3">
        <v>-699382.87</v>
      </c>
      <c r="M20" s="3">
        <v>-737448.43</v>
      </c>
      <c r="N20" s="3">
        <v>-408440.86</v>
      </c>
    </row>
    <row r="21" spans="1:14" x14ac:dyDescent="0.2">
      <c r="B21" s="10" t="s">
        <v>28</v>
      </c>
      <c r="C21" s="4">
        <f t="shared" ref="C21:N21" si="0">C17-C19+C20</f>
        <v>44133910.259999998</v>
      </c>
      <c r="D21" s="4">
        <f t="shared" si="0"/>
        <v>53062914.889999993</v>
      </c>
      <c r="E21" s="4">
        <f t="shared" si="0"/>
        <v>42582062.210000001</v>
      </c>
      <c r="F21" s="4">
        <f t="shared" si="0"/>
        <v>27507605.539999999</v>
      </c>
      <c r="G21" s="4">
        <f t="shared" si="0"/>
        <v>4937326.8899999987</v>
      </c>
      <c r="H21" s="4">
        <f t="shared" si="0"/>
        <v>-16531180.759999998</v>
      </c>
      <c r="I21" s="4">
        <f t="shared" si="0"/>
        <v>-39058954.700000003</v>
      </c>
      <c r="J21" s="4">
        <f t="shared" si="0"/>
        <v>-22197128.200000003</v>
      </c>
      <c r="K21" s="4">
        <f t="shared" si="0"/>
        <v>-11383642.669999998</v>
      </c>
      <c r="L21" s="4">
        <f t="shared" si="0"/>
        <v>16775258.080000004</v>
      </c>
      <c r="M21" s="4">
        <f t="shared" si="0"/>
        <v>34646049.18</v>
      </c>
      <c r="N21" s="4">
        <f t="shared" si="0"/>
        <v>50350109.93</v>
      </c>
    </row>
    <row r="22" spans="1:14" x14ac:dyDescent="0.2">
      <c r="B22" s="1"/>
    </row>
    <row r="23" spans="1:14" x14ac:dyDescent="0.2">
      <c r="A23" s="1" t="s">
        <v>29</v>
      </c>
      <c r="B23" s="1" t="s">
        <v>18</v>
      </c>
      <c r="C23" s="3">
        <v>12012906.630000001</v>
      </c>
      <c r="D23" s="3">
        <v>12341132.529999999</v>
      </c>
      <c r="E23" s="3">
        <v>10240188.1</v>
      </c>
      <c r="F23" s="3">
        <v>8062631.1200000001</v>
      </c>
      <c r="G23" s="3">
        <v>5304173.3099999996</v>
      </c>
      <c r="H23" s="3">
        <v>3589947.35</v>
      </c>
      <c r="I23" s="3">
        <v>1903633.78</v>
      </c>
      <c r="J23" s="3">
        <v>2163678.86</v>
      </c>
      <c r="K23" s="3">
        <v>2663558.77</v>
      </c>
      <c r="L23" s="3">
        <v>3424437.29</v>
      </c>
      <c r="M23" s="3">
        <v>3879957.97</v>
      </c>
      <c r="N23" s="3">
        <v>4342288</v>
      </c>
    </row>
    <row r="24" spans="1:14" x14ac:dyDescent="0.2">
      <c r="A24" s="1"/>
      <c r="B24" s="1" t="s">
        <v>19</v>
      </c>
      <c r="C24" s="3">
        <v>15463219.99</v>
      </c>
      <c r="D24" s="3">
        <v>17245512.239999998</v>
      </c>
      <c r="E24" s="3">
        <v>13810579.01</v>
      </c>
      <c r="F24" s="3">
        <v>10261142.08</v>
      </c>
      <c r="G24" s="3">
        <v>6711705.1500000004</v>
      </c>
      <c r="H24" s="3">
        <v>3505769.44</v>
      </c>
      <c r="I24" s="3">
        <v>-43667.49</v>
      </c>
      <c r="J24" s="3">
        <v>825014.43</v>
      </c>
      <c r="K24" s="3">
        <v>1711242.56</v>
      </c>
      <c r="L24" s="3">
        <v>2602073.96</v>
      </c>
      <c r="M24" s="3">
        <v>3524147.7</v>
      </c>
      <c r="N24" s="3">
        <v>4329631.3099999996</v>
      </c>
    </row>
    <row r="25" spans="1:14" x14ac:dyDescent="0.2">
      <c r="B25" s="1" t="s">
        <v>20</v>
      </c>
      <c r="C25" s="3">
        <v>7693215.5700000003</v>
      </c>
      <c r="D25" s="3">
        <v>7693215.5700000003</v>
      </c>
      <c r="E25" s="3">
        <v>6181265.0899999999</v>
      </c>
      <c r="F25" s="3">
        <v>3810388.31</v>
      </c>
      <c r="G25" s="3">
        <v>2922635</v>
      </c>
      <c r="H25" s="3">
        <v>2304099.0699999998</v>
      </c>
      <c r="I25" s="3">
        <v>2002449.88</v>
      </c>
      <c r="J25" s="3">
        <v>2002449.88</v>
      </c>
      <c r="K25" s="3">
        <v>2170253.08</v>
      </c>
      <c r="L25" s="3">
        <v>2558827.79</v>
      </c>
      <c r="M25" s="3">
        <v>2907132</v>
      </c>
      <c r="N25" s="3">
        <v>3236809.49</v>
      </c>
    </row>
    <row r="26" spans="1:14" x14ac:dyDescent="0.2">
      <c r="B26" s="1" t="s">
        <v>21</v>
      </c>
      <c r="C26" s="3">
        <v>2689556.26</v>
      </c>
      <c r="D26" s="3">
        <v>2688075.37</v>
      </c>
      <c r="E26" s="3">
        <v>2432573.21</v>
      </c>
      <c r="F26" s="3">
        <v>1896813.16</v>
      </c>
      <c r="G26" s="3">
        <v>1437126.09</v>
      </c>
      <c r="H26" s="3">
        <v>1236268.19</v>
      </c>
      <c r="I26" s="3">
        <v>1501850.55</v>
      </c>
      <c r="J26" s="3">
        <v>180905.71</v>
      </c>
      <c r="K26" s="3">
        <v>247013.38</v>
      </c>
      <c r="L26" s="3">
        <v>400223.66</v>
      </c>
      <c r="M26" s="3">
        <v>538225.18999999994</v>
      </c>
      <c r="N26" s="3">
        <v>666866.35</v>
      </c>
    </row>
    <row r="27" spans="1:14" x14ac:dyDescent="0.2">
      <c r="B27" s="1" t="s">
        <v>22</v>
      </c>
      <c r="C27" s="3">
        <v>4258274.3899999997</v>
      </c>
      <c r="D27" s="3">
        <v>4257664.6100000003</v>
      </c>
      <c r="E27" s="3">
        <v>4253422.7699999996</v>
      </c>
      <c r="F27" s="3">
        <v>3501908.93</v>
      </c>
      <c r="G27" s="3">
        <v>2633031.2200000002</v>
      </c>
      <c r="H27" s="3">
        <v>1950666.06</v>
      </c>
      <c r="I27" s="3">
        <v>1870575.94</v>
      </c>
      <c r="J27" s="3">
        <v>976811.93</v>
      </c>
      <c r="K27" s="3">
        <v>1074571.3600000001</v>
      </c>
      <c r="L27" s="3">
        <v>1305484.3500000001</v>
      </c>
      <c r="M27" s="3">
        <v>1507199.29</v>
      </c>
      <c r="N27" s="3">
        <v>1884009.22</v>
      </c>
    </row>
    <row r="28" spans="1:14" x14ac:dyDescent="0.2">
      <c r="A28" s="1"/>
      <c r="B28" s="1" t="s">
        <v>23</v>
      </c>
      <c r="C28" s="3">
        <v>2560736.0499999998</v>
      </c>
      <c r="D28" s="3">
        <v>2560736.0499999998</v>
      </c>
      <c r="E28" s="3">
        <v>2483285.9</v>
      </c>
      <c r="F28" s="3">
        <v>2403581.44</v>
      </c>
      <c r="G28" s="3">
        <v>1630755.96</v>
      </c>
      <c r="H28" s="3">
        <v>1020250.39</v>
      </c>
      <c r="I28" s="3">
        <v>841248.6</v>
      </c>
      <c r="J28" s="3">
        <v>659025.56999999995</v>
      </c>
      <c r="K28" s="3">
        <v>711464.07</v>
      </c>
      <c r="L28" s="3">
        <v>841315.78</v>
      </c>
      <c r="M28" s="3">
        <v>952831.76</v>
      </c>
      <c r="N28" s="3">
        <v>1058620.1200000001</v>
      </c>
    </row>
    <row r="29" spans="1:14" x14ac:dyDescent="0.2">
      <c r="B29" s="1" t="s">
        <v>24</v>
      </c>
      <c r="C29" s="3">
        <v>24940743.27</v>
      </c>
      <c r="D29" s="3">
        <v>24940743.27</v>
      </c>
      <c r="E29" s="3">
        <v>23388557.699999999</v>
      </c>
      <c r="F29" s="3">
        <v>19861010.960000001</v>
      </c>
      <c r="G29" s="3">
        <v>16302474.42</v>
      </c>
      <c r="H29" s="3">
        <v>5189358.03</v>
      </c>
      <c r="I29" s="3">
        <v>-2039800.6</v>
      </c>
      <c r="J29" s="3">
        <v>84739.4</v>
      </c>
      <c r="K29" s="3">
        <v>661562.9</v>
      </c>
      <c r="L29" s="3">
        <v>3563554.72</v>
      </c>
      <c r="M29" s="3">
        <v>4769821.62</v>
      </c>
      <c r="N29" s="3">
        <v>6238940.1699999999</v>
      </c>
    </row>
    <row r="30" spans="1:14" x14ac:dyDescent="0.2">
      <c r="B30" s="1" t="s">
        <v>44</v>
      </c>
      <c r="C30" s="3">
        <v>69618652.159999996</v>
      </c>
      <c r="D30" s="3">
        <v>71727079.639999986</v>
      </c>
      <c r="E30" s="3">
        <v>62789871.780000001</v>
      </c>
      <c r="F30" s="3">
        <v>49797476</v>
      </c>
      <c r="G30" s="3">
        <v>36941901.149999999</v>
      </c>
      <c r="H30" s="3">
        <v>18796358.530000001</v>
      </c>
      <c r="I30" s="3">
        <v>6036290.6600000001</v>
      </c>
      <c r="J30" s="3">
        <v>6892625.7800000003</v>
      </c>
      <c r="K30" s="3">
        <v>9239666.120000001</v>
      </c>
      <c r="L30" s="3">
        <v>14695917.549999999</v>
      </c>
      <c r="M30" s="3">
        <v>18079315.529999997</v>
      </c>
      <c r="N30" s="3">
        <v>21757164.659999996</v>
      </c>
    </row>
    <row r="31" spans="1:14" x14ac:dyDescent="0.2">
      <c r="B31" s="1"/>
    </row>
    <row r="32" spans="1:14" x14ac:dyDescent="0.2">
      <c r="B32" s="9" t="s">
        <v>26</v>
      </c>
      <c r="C32" s="3">
        <v>8194557.8499999996</v>
      </c>
      <c r="D32" s="3">
        <v>3724471.22</v>
      </c>
      <c r="E32" s="3">
        <v>7712167.0199999996</v>
      </c>
      <c r="F32" s="3">
        <v>11161104.689999999</v>
      </c>
      <c r="G32" s="3">
        <v>15494151.93</v>
      </c>
      <c r="H32" s="3">
        <v>9579575.0099999998</v>
      </c>
      <c r="I32" s="3">
        <v>9030599.3000000007</v>
      </c>
      <c r="J32" s="3">
        <v>11558292.060000001</v>
      </c>
      <c r="K32" s="3">
        <v>8229792.71</v>
      </c>
      <c r="L32" s="3">
        <v>4893015.46</v>
      </c>
      <c r="M32" s="3">
        <v>4467893.8899999997</v>
      </c>
      <c r="N32" s="3">
        <v>3938868.81</v>
      </c>
    </row>
    <row r="33" spans="1:14" x14ac:dyDescent="0.2">
      <c r="B33" s="9" t="s">
        <v>27</v>
      </c>
      <c r="C33" s="3">
        <v>-342911.56</v>
      </c>
      <c r="D33" s="3">
        <v>-342911.56</v>
      </c>
      <c r="E33" s="3">
        <v>-319756.57</v>
      </c>
      <c r="F33" s="3">
        <v>-253538.64</v>
      </c>
      <c r="G33" s="3">
        <v>-297075.40000000002</v>
      </c>
      <c r="H33" s="3">
        <v>-135045.76999999999</v>
      </c>
      <c r="I33" s="3">
        <v>-178067.34</v>
      </c>
      <c r="J33" s="3">
        <v>-123202.63</v>
      </c>
      <c r="K33" s="3">
        <v>-231229.82</v>
      </c>
      <c r="L33" s="3">
        <v>-262903.3</v>
      </c>
      <c r="M33" s="3">
        <v>-275386.82</v>
      </c>
      <c r="N33" s="3">
        <v>-266610.48</v>
      </c>
    </row>
    <row r="34" spans="1:14" x14ac:dyDescent="0.2">
      <c r="B34" s="10" t="s">
        <v>28</v>
      </c>
      <c r="C34" s="4">
        <f t="shared" ref="C34:N34" si="1">C30-C32+C33</f>
        <v>61081182.749999993</v>
      </c>
      <c r="D34" s="4">
        <f t="shared" si="1"/>
        <v>67659696.859999985</v>
      </c>
      <c r="E34" s="4">
        <f t="shared" si="1"/>
        <v>54757948.190000005</v>
      </c>
      <c r="F34" s="4">
        <f t="shared" si="1"/>
        <v>38382832.670000002</v>
      </c>
      <c r="G34" s="4">
        <f t="shared" si="1"/>
        <v>21150673.82</v>
      </c>
      <c r="H34" s="4">
        <f t="shared" si="1"/>
        <v>9081737.7500000019</v>
      </c>
      <c r="I34" s="4">
        <f t="shared" si="1"/>
        <v>-3172375.9800000004</v>
      </c>
      <c r="J34" s="4">
        <f t="shared" si="1"/>
        <v>-4788868.91</v>
      </c>
      <c r="K34" s="4">
        <f t="shared" si="1"/>
        <v>778643.59000000102</v>
      </c>
      <c r="L34" s="4">
        <f t="shared" si="1"/>
        <v>9539998.7899999991</v>
      </c>
      <c r="M34" s="4">
        <f t="shared" si="1"/>
        <v>13336034.819999997</v>
      </c>
      <c r="N34" s="4">
        <f t="shared" si="1"/>
        <v>17551685.369999997</v>
      </c>
    </row>
    <row r="35" spans="1:14" x14ac:dyDescent="0.2">
      <c r="A35" s="1"/>
      <c r="B35" s="1"/>
    </row>
    <row r="36" spans="1:14" x14ac:dyDescent="0.2">
      <c r="A36" s="1" t="s">
        <v>30</v>
      </c>
      <c r="B36" s="1" t="s">
        <v>18</v>
      </c>
      <c r="C36" s="3">
        <v>4908920.0199999996</v>
      </c>
      <c r="D36" s="3">
        <v>5536417.8200000003</v>
      </c>
      <c r="E36" s="3">
        <v>5084130.79</v>
      </c>
      <c r="F36" s="3">
        <v>3942306.95</v>
      </c>
      <c r="G36" s="3">
        <v>2889052.94</v>
      </c>
      <c r="H36" s="3">
        <v>847589.41</v>
      </c>
      <c r="I36" s="3">
        <v>501627.7</v>
      </c>
      <c r="J36" s="3">
        <v>1234026.27</v>
      </c>
      <c r="K36" s="3">
        <v>1817545.38</v>
      </c>
      <c r="L36" s="3">
        <v>2592372.9</v>
      </c>
      <c r="M36" s="3">
        <v>3406106.21</v>
      </c>
      <c r="N36" s="3">
        <v>4184335.83</v>
      </c>
    </row>
    <row r="37" spans="1:14" x14ac:dyDescent="0.2">
      <c r="A37" s="1"/>
      <c r="B37" s="1" t="s">
        <v>19</v>
      </c>
      <c r="C37" s="3">
        <v>5022977.3</v>
      </c>
      <c r="D37" s="3">
        <v>5982008.2800000003</v>
      </c>
      <c r="E37" s="3">
        <v>4790521.55</v>
      </c>
      <c r="F37" s="3">
        <v>3559319.97</v>
      </c>
      <c r="G37" s="3">
        <v>2328114.96</v>
      </c>
      <c r="H37" s="3">
        <v>1216061.3600000001</v>
      </c>
      <c r="I37" s="3">
        <v>307431.15999999997</v>
      </c>
      <c r="J37" s="3">
        <v>1248876.5900000001</v>
      </c>
      <c r="K37" s="3">
        <v>2255408.2999999998</v>
      </c>
      <c r="L37" s="3">
        <v>3335393.47</v>
      </c>
      <c r="M37" s="3">
        <v>4455126.0999999996</v>
      </c>
      <c r="N37" s="3">
        <v>5554204.0999999996</v>
      </c>
    </row>
    <row r="38" spans="1:14" x14ac:dyDescent="0.2">
      <c r="B38" s="1" t="s">
        <v>20</v>
      </c>
      <c r="C38" s="3">
        <v>3529999.48</v>
      </c>
      <c r="D38" s="3">
        <v>3892265.35</v>
      </c>
      <c r="E38" s="3">
        <v>3434060.05</v>
      </c>
      <c r="F38" s="3">
        <v>2546466.33</v>
      </c>
      <c r="G38" s="3">
        <v>1584866.68</v>
      </c>
      <c r="H38" s="3">
        <v>786619.14</v>
      </c>
      <c r="I38" s="3">
        <v>213510.84</v>
      </c>
      <c r="J38" s="3">
        <v>213510.84</v>
      </c>
      <c r="K38" s="3">
        <v>736041.38</v>
      </c>
      <c r="L38" s="3">
        <v>1296638.24</v>
      </c>
      <c r="M38" s="3">
        <v>1877935.87</v>
      </c>
      <c r="N38" s="3">
        <v>2574998.59</v>
      </c>
    </row>
    <row r="39" spans="1:14" x14ac:dyDescent="0.2">
      <c r="B39" s="1" t="s">
        <v>21</v>
      </c>
      <c r="C39" s="3">
        <v>781152.51</v>
      </c>
      <c r="D39" s="3">
        <v>921981.65</v>
      </c>
      <c r="E39" s="3">
        <v>810276.23</v>
      </c>
      <c r="F39" s="3">
        <v>597295.46</v>
      </c>
      <c r="G39" s="3">
        <v>371720.79</v>
      </c>
      <c r="H39" s="3">
        <v>181169.57</v>
      </c>
      <c r="I39" s="3">
        <v>45024.25</v>
      </c>
      <c r="J39" s="3">
        <v>207541.88</v>
      </c>
      <c r="K39" s="3">
        <v>382535.46</v>
      </c>
      <c r="L39" s="3">
        <v>570033.84</v>
      </c>
      <c r="M39" s="3">
        <v>764785.26</v>
      </c>
      <c r="N39" s="3">
        <v>944306.11</v>
      </c>
    </row>
    <row r="40" spans="1:14" x14ac:dyDescent="0.2">
      <c r="B40" s="1" t="s">
        <v>22</v>
      </c>
      <c r="C40" s="3">
        <v>2054083.74</v>
      </c>
      <c r="D40" s="3">
        <v>2264201.4300000002</v>
      </c>
      <c r="E40" s="3">
        <v>1995451.13</v>
      </c>
      <c r="F40" s="3">
        <v>1477717.03</v>
      </c>
      <c r="G40" s="3">
        <v>919766.98</v>
      </c>
      <c r="H40" s="3">
        <v>454549.02</v>
      </c>
      <c r="I40" s="3">
        <v>121261.78</v>
      </c>
      <c r="J40" s="3">
        <v>363493.52</v>
      </c>
      <c r="K40" s="3">
        <v>623083.78</v>
      </c>
      <c r="L40" s="3">
        <v>901267.99</v>
      </c>
      <c r="M40" s="3">
        <v>1190126.21</v>
      </c>
      <c r="N40" s="3">
        <v>1456926</v>
      </c>
    </row>
    <row r="41" spans="1:14" x14ac:dyDescent="0.2">
      <c r="A41" s="1"/>
      <c r="B41" s="1" t="s">
        <v>23</v>
      </c>
      <c r="C41" s="3">
        <v>1152817.3700000001</v>
      </c>
      <c r="D41" s="3">
        <v>1165600.46</v>
      </c>
      <c r="E41" s="3">
        <v>1028367.55</v>
      </c>
      <c r="F41" s="3">
        <v>762478.78</v>
      </c>
      <c r="G41" s="3">
        <v>474516.23</v>
      </c>
      <c r="H41" s="3">
        <v>235415.93</v>
      </c>
      <c r="I41" s="3">
        <v>63842.42</v>
      </c>
      <c r="J41" s="3">
        <v>183214.25</v>
      </c>
      <c r="K41" s="3">
        <v>310786.44</v>
      </c>
      <c r="L41" s="3">
        <v>447791.5</v>
      </c>
      <c r="M41" s="3">
        <v>589711.27</v>
      </c>
      <c r="N41" s="3">
        <v>721340.75</v>
      </c>
    </row>
    <row r="42" spans="1:14" x14ac:dyDescent="0.2">
      <c r="A42" s="1"/>
      <c r="B42" s="1" t="s">
        <v>24</v>
      </c>
      <c r="C42" s="3">
        <v>7250182.79</v>
      </c>
      <c r="D42" s="3">
        <v>8499642.3599999994</v>
      </c>
      <c r="E42" s="3">
        <v>7498981.04</v>
      </c>
      <c r="F42" s="3">
        <v>5560640.6100000003</v>
      </c>
      <c r="G42" s="3">
        <v>3460864.18</v>
      </c>
      <c r="H42" s="3">
        <v>1717841.73</v>
      </c>
      <c r="I42" s="3">
        <v>466360.07</v>
      </c>
      <c r="J42" s="3">
        <v>1910889.43</v>
      </c>
      <c r="K42" s="3">
        <v>3455414.98</v>
      </c>
      <c r="L42" s="3">
        <v>5112453.67</v>
      </c>
      <c r="M42" s="3">
        <v>6830686.3200000003</v>
      </c>
      <c r="N42" s="3">
        <v>8424701.2300000004</v>
      </c>
    </row>
    <row r="43" spans="1:14" x14ac:dyDescent="0.2">
      <c r="B43" s="1" t="s">
        <v>44</v>
      </c>
      <c r="C43" s="3">
        <v>24700133.210000001</v>
      </c>
      <c r="D43" s="3">
        <v>28262117.350000001</v>
      </c>
      <c r="E43" s="3">
        <v>24641788.34</v>
      </c>
      <c r="F43" s="3">
        <v>18446225.129999999</v>
      </c>
      <c r="G43" s="3">
        <v>12028902.76</v>
      </c>
      <c r="H43" s="3">
        <v>5439246.1600000001</v>
      </c>
      <c r="I43" s="3">
        <v>1719058.22</v>
      </c>
      <c r="J43" s="3">
        <v>5361552.78</v>
      </c>
      <c r="K43" s="3">
        <v>9580815.7200000007</v>
      </c>
      <c r="L43" s="3">
        <v>14255951.609999999</v>
      </c>
      <c r="M43" s="3">
        <v>19114477.239999998</v>
      </c>
      <c r="N43" s="3">
        <v>23860812.609999999</v>
      </c>
    </row>
    <row r="44" spans="1:14" x14ac:dyDescent="0.2">
      <c r="B44" s="1"/>
    </row>
    <row r="45" spans="1:14" x14ac:dyDescent="0.2">
      <c r="A45" s="1"/>
      <c r="B45" s="9" t="s">
        <v>26</v>
      </c>
      <c r="C45" s="3">
        <v>2483322.9500000002</v>
      </c>
      <c r="D45" s="3">
        <v>1757378.24</v>
      </c>
      <c r="E45" s="3">
        <v>1984646.62</v>
      </c>
      <c r="F45" s="3">
        <v>5781577.1500000004</v>
      </c>
      <c r="G45" s="3">
        <v>10303366.25</v>
      </c>
      <c r="H45" s="3">
        <v>13456264.359999999</v>
      </c>
      <c r="I45" s="3">
        <v>15888621.210000001</v>
      </c>
      <c r="J45" s="3">
        <v>11342994.380000001</v>
      </c>
      <c r="K45" s="3">
        <v>12197962.9</v>
      </c>
      <c r="L45" s="3">
        <v>8447134.5600000005</v>
      </c>
      <c r="M45" s="3">
        <v>4025745.56</v>
      </c>
      <c r="N45" s="3">
        <v>1095267.81</v>
      </c>
    </row>
    <row r="46" spans="1:14" x14ac:dyDescent="0.2">
      <c r="A46" s="1"/>
      <c r="B46" s="9" t="s">
        <v>27</v>
      </c>
      <c r="C46" s="3">
        <v>-206417.15</v>
      </c>
      <c r="D46" s="3">
        <v>-314597.37</v>
      </c>
      <c r="E46" s="3">
        <v>-292915.51</v>
      </c>
      <c r="F46" s="3">
        <v>-491704.54</v>
      </c>
      <c r="G46" s="3">
        <v>-782636.23</v>
      </c>
      <c r="H46" s="3">
        <v>-608538.43999999994</v>
      </c>
      <c r="I46" s="3">
        <v>-497456.36</v>
      </c>
      <c r="J46" s="3">
        <v>-236928.91</v>
      </c>
      <c r="K46" s="3">
        <v>-282079.14</v>
      </c>
      <c r="L46" s="3">
        <v>-320759.34000000003</v>
      </c>
      <c r="M46" s="3">
        <v>-262496.8</v>
      </c>
      <c r="N46" s="3">
        <v>-437323.82</v>
      </c>
    </row>
    <row r="47" spans="1:14" x14ac:dyDescent="0.2">
      <c r="A47" s="1"/>
      <c r="B47" s="10" t="s">
        <v>28</v>
      </c>
      <c r="C47" s="4">
        <f t="shared" ref="C47:N47" si="2">C43-C45+C46</f>
        <v>22010393.110000003</v>
      </c>
      <c r="D47" s="4">
        <f t="shared" si="2"/>
        <v>26190141.740000002</v>
      </c>
      <c r="E47" s="4">
        <f t="shared" si="2"/>
        <v>22364226.209999997</v>
      </c>
      <c r="F47" s="4">
        <f t="shared" si="2"/>
        <v>12172943.439999999</v>
      </c>
      <c r="G47" s="4">
        <f t="shared" si="2"/>
        <v>942900.2799999998</v>
      </c>
      <c r="H47" s="4">
        <f t="shared" si="2"/>
        <v>-8625556.6399999987</v>
      </c>
      <c r="I47" s="4">
        <f t="shared" si="2"/>
        <v>-14667019.35</v>
      </c>
      <c r="J47" s="4">
        <f t="shared" si="2"/>
        <v>-6218370.5100000007</v>
      </c>
      <c r="K47" s="4">
        <f t="shared" si="2"/>
        <v>-2899226.32</v>
      </c>
      <c r="L47" s="4">
        <f t="shared" si="2"/>
        <v>5488057.709999999</v>
      </c>
      <c r="M47" s="4">
        <f t="shared" si="2"/>
        <v>14826234.879999997</v>
      </c>
      <c r="N47" s="4">
        <f t="shared" si="2"/>
        <v>22328220.98</v>
      </c>
    </row>
    <row r="48" spans="1:14" x14ac:dyDescent="0.2">
      <c r="A48" s="1"/>
      <c r="B48" s="1"/>
    </row>
    <row r="49" spans="1:14" x14ac:dyDescent="0.2">
      <c r="A49" s="1" t="s">
        <v>31</v>
      </c>
      <c r="B49" s="1" t="s">
        <v>18</v>
      </c>
      <c r="C49" s="4">
        <v>5004129.7300000004</v>
      </c>
      <c r="D49" s="4">
        <v>5376694.1500000004</v>
      </c>
      <c r="E49" s="4">
        <v>4749745.4400000004</v>
      </c>
      <c r="F49" s="4">
        <v>3180778.74</v>
      </c>
      <c r="G49" s="4">
        <v>2169462</v>
      </c>
      <c r="H49" s="4">
        <v>1406348.51</v>
      </c>
      <c r="I49" s="4">
        <v>387618.57</v>
      </c>
      <c r="J49" s="4">
        <v>1242041.6399999999</v>
      </c>
      <c r="K49" s="4">
        <v>1936276.02</v>
      </c>
      <c r="L49" s="4">
        <v>2706423.44</v>
      </c>
      <c r="M49" s="4">
        <v>3211903.89</v>
      </c>
      <c r="N49" s="4">
        <v>3918587.77</v>
      </c>
    </row>
    <row r="50" spans="1:14" x14ac:dyDescent="0.2">
      <c r="B50" s="1" t="s">
        <v>19</v>
      </c>
      <c r="C50" s="4">
        <v>6459237.9299999997</v>
      </c>
      <c r="D50" s="4">
        <v>7042953.1699999999</v>
      </c>
      <c r="E50" s="4">
        <v>6042006.9400000004</v>
      </c>
      <c r="F50" s="4">
        <v>4507302.07</v>
      </c>
      <c r="G50" s="4">
        <v>2839450.99</v>
      </c>
      <c r="H50" s="4">
        <v>1424269.8</v>
      </c>
      <c r="I50" s="4">
        <v>370656.11</v>
      </c>
      <c r="J50" s="4">
        <v>1269281.81</v>
      </c>
      <c r="K50" s="4">
        <v>2603813.37</v>
      </c>
      <c r="L50" s="4">
        <v>3553517.9</v>
      </c>
      <c r="M50" s="4">
        <v>4486023.95</v>
      </c>
      <c r="N50" s="4">
        <v>5387899.9699999997</v>
      </c>
    </row>
    <row r="51" spans="1:14" x14ac:dyDescent="0.2">
      <c r="B51" s="1" t="s">
        <v>20</v>
      </c>
      <c r="C51" s="4">
        <v>3044771.08</v>
      </c>
      <c r="D51" s="4">
        <v>3256154.9</v>
      </c>
      <c r="E51" s="4">
        <v>2793385.21</v>
      </c>
      <c r="F51" s="4">
        <v>2083842.24</v>
      </c>
      <c r="G51" s="4">
        <v>1312741.24</v>
      </c>
      <c r="H51" s="4">
        <v>658460.06000000006</v>
      </c>
      <c r="I51" s="4">
        <v>171342.89</v>
      </c>
      <c r="J51" s="4">
        <v>571155.14</v>
      </c>
      <c r="K51" s="4">
        <v>1165097.92</v>
      </c>
      <c r="L51" s="4">
        <v>1587635.91</v>
      </c>
      <c r="M51" s="4">
        <v>2002522.04</v>
      </c>
      <c r="N51" s="4">
        <v>2403780.39</v>
      </c>
    </row>
    <row r="52" spans="1:14" x14ac:dyDescent="0.2">
      <c r="A52" s="1"/>
      <c r="B52" s="1" t="s">
        <v>21</v>
      </c>
      <c r="C52" s="4">
        <v>1100094.1200000001</v>
      </c>
      <c r="D52" s="4">
        <v>1207512.1499999999</v>
      </c>
      <c r="E52" s="4">
        <v>1031874.3</v>
      </c>
      <c r="F52" s="4">
        <v>766902.26</v>
      </c>
      <c r="G52" s="4">
        <v>483137.35</v>
      </c>
      <c r="H52" s="4">
        <v>239260.18</v>
      </c>
      <c r="I52" s="4">
        <v>61115.54</v>
      </c>
      <c r="J52" s="4">
        <v>217277</v>
      </c>
      <c r="K52" s="4">
        <v>448964.93</v>
      </c>
      <c r="L52" s="4">
        <v>614340.06999999995</v>
      </c>
      <c r="M52" s="4">
        <v>776354.98</v>
      </c>
      <c r="N52" s="4">
        <v>932280.91</v>
      </c>
    </row>
    <row r="53" spans="1:14" x14ac:dyDescent="0.2">
      <c r="B53" s="1" t="s">
        <v>22</v>
      </c>
      <c r="C53" s="4">
        <v>1690286.03</v>
      </c>
      <c r="D53" s="4">
        <v>1850148.09</v>
      </c>
      <c r="E53" s="4">
        <v>1584751.27</v>
      </c>
      <c r="F53" s="4">
        <v>1180196</v>
      </c>
      <c r="G53" s="4">
        <v>743488.34</v>
      </c>
      <c r="H53" s="4">
        <v>370967.72</v>
      </c>
      <c r="I53" s="4">
        <v>96061.27</v>
      </c>
      <c r="J53" s="4">
        <v>327650.55</v>
      </c>
      <c r="K53" s="4">
        <v>671673.45</v>
      </c>
      <c r="L53" s="4">
        <v>916672.15</v>
      </c>
      <c r="M53" s="4">
        <v>1157004.3500000001</v>
      </c>
      <c r="N53" s="4">
        <v>1389447.98</v>
      </c>
    </row>
    <row r="54" spans="1:14" x14ac:dyDescent="0.2">
      <c r="B54" s="1" t="s">
        <v>23</v>
      </c>
      <c r="C54" s="4">
        <v>836097.62</v>
      </c>
      <c r="D54" s="4">
        <v>914890.21</v>
      </c>
      <c r="E54" s="4">
        <v>784872.05</v>
      </c>
      <c r="F54" s="4">
        <v>585524.14</v>
      </c>
      <c r="G54" s="4">
        <v>368880.84</v>
      </c>
      <c r="H54" s="4">
        <v>185058.56</v>
      </c>
      <c r="I54" s="4">
        <v>48202.69</v>
      </c>
      <c r="J54" s="4">
        <v>162149.68</v>
      </c>
      <c r="K54" s="4">
        <v>331374.21000000002</v>
      </c>
      <c r="L54" s="4">
        <v>451798.07</v>
      </c>
      <c r="M54" s="4">
        <v>570041.14</v>
      </c>
      <c r="N54" s="4">
        <v>684400.27</v>
      </c>
    </row>
    <row r="55" spans="1:14" x14ac:dyDescent="0.2">
      <c r="B55" s="1" t="s">
        <v>24</v>
      </c>
      <c r="C55" s="4">
        <v>9813384.5199999996</v>
      </c>
      <c r="D55" s="4">
        <v>10766405.01</v>
      </c>
      <c r="E55" s="4">
        <v>9236280.5700000003</v>
      </c>
      <c r="F55" s="4">
        <v>6890210</v>
      </c>
      <c r="G55" s="4">
        <v>4340595.55</v>
      </c>
      <c r="H55" s="4">
        <v>2177233.54</v>
      </c>
      <c r="I55" s="4">
        <v>566592.49</v>
      </c>
      <c r="J55" s="4">
        <v>1945441.26</v>
      </c>
      <c r="K55" s="4">
        <v>3993636.27</v>
      </c>
      <c r="L55" s="4">
        <v>5450860.25</v>
      </c>
      <c r="M55" s="4">
        <v>6881694.9299999997</v>
      </c>
      <c r="N55" s="4">
        <v>8265531.7599999998</v>
      </c>
    </row>
    <row r="56" spans="1:14" x14ac:dyDescent="0.2">
      <c r="B56" s="1" t="s">
        <v>44</v>
      </c>
      <c r="C56" s="4">
        <v>27948001.030000001</v>
      </c>
      <c r="D56" s="4">
        <v>30414757.68</v>
      </c>
      <c r="E56" s="4">
        <v>26222915.780000001</v>
      </c>
      <c r="F56" s="4">
        <v>19194755.450000003</v>
      </c>
      <c r="G56" s="4">
        <v>12257756.309999999</v>
      </c>
      <c r="H56" s="4">
        <v>6461598.3700000001</v>
      </c>
      <c r="I56" s="4">
        <v>1701589.5599999998</v>
      </c>
      <c r="J56" s="4">
        <v>5734997.0800000001</v>
      </c>
      <c r="K56" s="4">
        <v>11150836.17</v>
      </c>
      <c r="L56" s="4">
        <v>15281247.790000001</v>
      </c>
      <c r="M56" s="4">
        <v>19085545.280000001</v>
      </c>
      <c r="N56" s="4">
        <v>22981929.050000001</v>
      </c>
    </row>
    <row r="57" spans="1:14" x14ac:dyDescent="0.2">
      <c r="B57" s="1"/>
    </row>
    <row r="58" spans="1:14" x14ac:dyDescent="0.2">
      <c r="A58" s="1"/>
      <c r="B58" s="9" t="s">
        <v>26</v>
      </c>
      <c r="C58" s="4">
        <v>523383.03999999998</v>
      </c>
      <c r="D58" s="4">
        <v>325110.37</v>
      </c>
      <c r="E58" s="4">
        <v>1375632.4</v>
      </c>
      <c r="F58" s="4">
        <v>7602211.0800000001</v>
      </c>
      <c r="G58" s="4">
        <v>11177802.720000001</v>
      </c>
      <c r="H58" s="4">
        <v>12045986.609999999</v>
      </c>
      <c r="I58" s="4">
        <v>14659493.869999999</v>
      </c>
      <c r="J58" s="4">
        <v>11253059.859999999</v>
      </c>
      <c r="K58" s="4">
        <v>11050696.619999999</v>
      </c>
      <c r="L58" s="4">
        <v>8357043.6500000004</v>
      </c>
      <c r="M58" s="4">
        <v>6237466.2400000002</v>
      </c>
      <c r="N58" s="4">
        <v>3983156.69</v>
      </c>
    </row>
    <row r="59" spans="1:14" x14ac:dyDescent="0.2">
      <c r="A59" s="1"/>
      <c r="B59" s="9" t="s">
        <v>27</v>
      </c>
      <c r="C59" s="4">
        <v>-325986.78999999998</v>
      </c>
      <c r="D59" s="4">
        <v>-287923.08</v>
      </c>
      <c r="E59" s="4">
        <v>-245666.8</v>
      </c>
      <c r="F59" s="4">
        <v>-647231.9</v>
      </c>
      <c r="G59" s="4">
        <v>-538747.65</v>
      </c>
      <c r="H59" s="4">
        <v>-448473.73</v>
      </c>
      <c r="I59" s="4">
        <v>-317064.5</v>
      </c>
      <c r="J59" s="4">
        <v>-458309.9</v>
      </c>
      <c r="K59" s="4">
        <v>-570631.37</v>
      </c>
      <c r="L59" s="4">
        <v>-410763.41</v>
      </c>
      <c r="M59" s="4">
        <v>-249413.93</v>
      </c>
      <c r="N59" s="4">
        <v>-265671.43</v>
      </c>
    </row>
    <row r="60" spans="1:14" x14ac:dyDescent="0.2">
      <c r="A60" s="1"/>
      <c r="B60" s="10" t="s">
        <v>28</v>
      </c>
      <c r="C60" s="4">
        <f t="shared" ref="C60:N60" si="3">C56-C58+C59</f>
        <v>27098631.200000003</v>
      </c>
      <c r="D60" s="4">
        <f t="shared" si="3"/>
        <v>29801724.23</v>
      </c>
      <c r="E60" s="4">
        <f t="shared" si="3"/>
        <v>24601616.580000002</v>
      </c>
      <c r="F60" s="4">
        <f t="shared" si="3"/>
        <v>10945312.470000003</v>
      </c>
      <c r="G60" s="4">
        <f t="shared" si="3"/>
        <v>541205.93999999797</v>
      </c>
      <c r="H60" s="4">
        <f t="shared" si="3"/>
        <v>-6032861.9699999988</v>
      </c>
      <c r="I60" s="4">
        <f t="shared" si="3"/>
        <v>-13274968.809999999</v>
      </c>
      <c r="J60" s="4">
        <f t="shared" si="3"/>
        <v>-5976372.6799999997</v>
      </c>
      <c r="K60" s="4">
        <f t="shared" si="3"/>
        <v>-470491.81999999925</v>
      </c>
      <c r="L60" s="4">
        <f t="shared" si="3"/>
        <v>6513440.7300000004</v>
      </c>
      <c r="M60" s="4">
        <f t="shared" si="3"/>
        <v>12598665.110000001</v>
      </c>
      <c r="N60" s="4">
        <f t="shared" si="3"/>
        <v>18733100.93</v>
      </c>
    </row>
    <row r="61" spans="1:14" x14ac:dyDescent="0.2">
      <c r="A61" s="1"/>
      <c r="B61" s="1"/>
    </row>
    <row r="62" spans="1:14" x14ac:dyDescent="0.2">
      <c r="A62" s="1" t="s">
        <v>32</v>
      </c>
      <c r="B62" s="1" t="s">
        <v>18</v>
      </c>
      <c r="C62" s="4">
        <v>4558208.3499999996</v>
      </c>
      <c r="D62" s="4">
        <v>5113507.3600000003</v>
      </c>
      <c r="E62" s="4">
        <v>4737934.84</v>
      </c>
      <c r="F62" s="4">
        <v>4036402.91</v>
      </c>
      <c r="G62" s="4">
        <v>2480048.19</v>
      </c>
      <c r="H62" s="4">
        <v>1370890.79</v>
      </c>
      <c r="I62" s="4">
        <v>717750.99</v>
      </c>
      <c r="J62" s="4">
        <v>808601.88</v>
      </c>
      <c r="K62" s="4">
        <v>1193006.69</v>
      </c>
      <c r="L62" s="4">
        <v>1584160.1</v>
      </c>
      <c r="M62" s="4">
        <v>1996704.56</v>
      </c>
      <c r="N62" s="4">
        <v>2556556.92</v>
      </c>
    </row>
    <row r="63" spans="1:14" x14ac:dyDescent="0.2">
      <c r="B63" s="1" t="s">
        <v>19</v>
      </c>
      <c r="C63" s="4">
        <v>6216569.4199999999</v>
      </c>
      <c r="D63" s="4">
        <v>7036474.2300000004</v>
      </c>
      <c r="E63" s="4">
        <v>6524476.1399999997</v>
      </c>
      <c r="F63" s="4">
        <v>5318705.97</v>
      </c>
      <c r="G63" s="4">
        <v>3811518.04</v>
      </c>
      <c r="H63" s="4">
        <v>2362169.91</v>
      </c>
      <c r="I63" s="4">
        <v>1880097.22</v>
      </c>
      <c r="J63" s="4">
        <v>1880097.22</v>
      </c>
      <c r="K63" s="4">
        <v>2283981.25</v>
      </c>
      <c r="L63" s="4">
        <v>2768323.03</v>
      </c>
      <c r="M63" s="4">
        <v>3321335.07</v>
      </c>
      <c r="N63" s="4">
        <v>3933249.03</v>
      </c>
    </row>
    <row r="64" spans="1:14" x14ac:dyDescent="0.2">
      <c r="B64" s="1" t="s">
        <v>20</v>
      </c>
      <c r="C64" s="4">
        <v>2772468.04</v>
      </c>
      <c r="D64" s="4">
        <v>3137216.57</v>
      </c>
      <c r="E64" s="4">
        <v>3137216.57</v>
      </c>
      <c r="F64" s="4">
        <v>3137216.57</v>
      </c>
      <c r="G64" s="4">
        <v>3137216.57</v>
      </c>
      <c r="H64" s="4">
        <v>3137216.57</v>
      </c>
      <c r="I64" s="4">
        <v>3137216.57</v>
      </c>
      <c r="J64" s="4">
        <v>3137216.57</v>
      </c>
      <c r="K64" s="4">
        <v>3137216.57</v>
      </c>
      <c r="L64" s="4">
        <v>3137216.57</v>
      </c>
      <c r="M64" s="4">
        <v>3137216.57</v>
      </c>
      <c r="N64" s="4">
        <v>3137216.57</v>
      </c>
    </row>
    <row r="65" spans="1:14" x14ac:dyDescent="0.2">
      <c r="A65" s="1"/>
      <c r="B65" s="1" t="s">
        <v>21</v>
      </c>
      <c r="C65" s="4">
        <v>1071285.3600000001</v>
      </c>
      <c r="D65" s="4">
        <v>1213103.04</v>
      </c>
      <c r="E65" s="4">
        <v>1027579.41</v>
      </c>
      <c r="F65" s="4">
        <v>594550.38</v>
      </c>
      <c r="G65" s="4">
        <v>561868.26</v>
      </c>
      <c r="H65" s="4">
        <v>306901.09000000003</v>
      </c>
      <c r="I65" s="4">
        <v>269970.38</v>
      </c>
      <c r="J65" s="4">
        <v>269970.38</v>
      </c>
      <c r="K65" s="4">
        <v>344309.6</v>
      </c>
      <c r="L65" s="4">
        <v>433713.78</v>
      </c>
      <c r="M65" s="4">
        <v>535569.67000000004</v>
      </c>
      <c r="N65" s="4">
        <v>648201.99</v>
      </c>
    </row>
    <row r="66" spans="1:14" x14ac:dyDescent="0.2">
      <c r="B66" s="1" t="s">
        <v>22</v>
      </c>
      <c r="C66" s="4">
        <v>1603213.06</v>
      </c>
      <c r="D66" s="4">
        <v>1814676.54</v>
      </c>
      <c r="E66" s="4">
        <v>1538364.13</v>
      </c>
      <c r="F66" s="4">
        <v>892004.47</v>
      </c>
      <c r="G66" s="4">
        <v>844363.64</v>
      </c>
      <c r="H66" s="4">
        <v>461888.45</v>
      </c>
      <c r="I66" s="4">
        <v>406649.05</v>
      </c>
      <c r="J66" s="4">
        <v>406649.05</v>
      </c>
      <c r="K66" s="4">
        <v>516746.47</v>
      </c>
      <c r="L66" s="4">
        <v>648884.34</v>
      </c>
      <c r="M66" s="4">
        <v>799693.21</v>
      </c>
      <c r="N66" s="4">
        <v>966633.24</v>
      </c>
    </row>
    <row r="67" spans="1:14" x14ac:dyDescent="0.2">
      <c r="B67" s="1" t="s">
        <v>23</v>
      </c>
      <c r="C67" s="4">
        <v>789476.71</v>
      </c>
      <c r="D67" s="4">
        <v>893467.9</v>
      </c>
      <c r="E67" s="4">
        <v>826858.76</v>
      </c>
      <c r="F67" s="4">
        <v>669688.49</v>
      </c>
      <c r="G67" s="4">
        <v>473325.92</v>
      </c>
      <c r="H67" s="4">
        <v>284595.90000000002</v>
      </c>
      <c r="I67" s="4">
        <v>238932.88</v>
      </c>
      <c r="J67" s="4">
        <v>238932.88</v>
      </c>
      <c r="K67" s="4">
        <v>290125.21000000002</v>
      </c>
      <c r="L67" s="4">
        <v>351488.2</v>
      </c>
      <c r="M67" s="4">
        <v>421582.52</v>
      </c>
      <c r="N67" s="4">
        <v>499142.66</v>
      </c>
    </row>
    <row r="68" spans="1:14" x14ac:dyDescent="0.2">
      <c r="B68" s="1" t="s">
        <v>24</v>
      </c>
      <c r="C68" s="4">
        <v>9537039.8499999996</v>
      </c>
      <c r="D68" s="4">
        <v>10795065.99</v>
      </c>
      <c r="E68" s="4">
        <v>9990493.7200000007</v>
      </c>
      <c r="F68" s="4">
        <v>8091413.3499999996</v>
      </c>
      <c r="G68" s="4">
        <v>5719465.1100000003</v>
      </c>
      <c r="H68" s="4">
        <v>3439005.59</v>
      </c>
      <c r="I68" s="4">
        <v>2887360.89</v>
      </c>
      <c r="J68" s="4">
        <v>2887360.89</v>
      </c>
      <c r="K68" s="4">
        <v>3506842.23</v>
      </c>
      <c r="L68" s="4">
        <v>4249690.4400000004</v>
      </c>
      <c r="M68" s="4">
        <v>5097905.8099999996</v>
      </c>
      <c r="N68" s="4">
        <v>6036465.5300000003</v>
      </c>
    </row>
    <row r="69" spans="1:14" x14ac:dyDescent="0.2">
      <c r="B69" s="1" t="s">
        <v>44</v>
      </c>
      <c r="C69" s="4">
        <v>26548260.789999999</v>
      </c>
      <c r="D69" s="4">
        <v>30003511.629999995</v>
      </c>
      <c r="E69" s="4">
        <v>27782923.57</v>
      </c>
      <c r="F69" s="4">
        <v>22739982.140000001</v>
      </c>
      <c r="G69" s="4">
        <v>17027805.73</v>
      </c>
      <c r="H69" s="4">
        <v>11362668.300000001</v>
      </c>
      <c r="I69" s="4">
        <v>9537977.9799999986</v>
      </c>
      <c r="J69" s="4">
        <v>9628828.8699999992</v>
      </c>
      <c r="K69" s="4">
        <v>11272228.02</v>
      </c>
      <c r="L69" s="4">
        <v>13173476.460000001</v>
      </c>
      <c r="M69" s="4">
        <v>15310007.409999996</v>
      </c>
      <c r="N69" s="4">
        <v>17777465.940000001</v>
      </c>
    </row>
    <row r="70" spans="1:14" x14ac:dyDescent="0.2">
      <c r="B70" s="1"/>
    </row>
    <row r="71" spans="1:14" x14ac:dyDescent="0.2">
      <c r="A71" s="1"/>
      <c r="B71" s="9" t="s">
        <v>26</v>
      </c>
      <c r="C71" s="4">
        <v>1503388.44</v>
      </c>
      <c r="D71" s="4">
        <v>1295549.99</v>
      </c>
      <c r="E71" s="4">
        <v>1669568.95</v>
      </c>
      <c r="F71" s="4">
        <v>2802239.22</v>
      </c>
      <c r="G71" s="4">
        <v>4086169.71</v>
      </c>
      <c r="H71" s="4">
        <v>5058955.1100000003</v>
      </c>
      <c r="I71" s="4">
        <v>5924802.7599999998</v>
      </c>
      <c r="J71" s="4">
        <v>6155391.2300000004</v>
      </c>
      <c r="K71" s="4">
        <v>6522603.75</v>
      </c>
      <c r="L71" s="4">
        <v>5111589.25</v>
      </c>
      <c r="M71" s="4">
        <v>3414660.62</v>
      </c>
      <c r="N71" s="4">
        <v>3102012.15</v>
      </c>
    </row>
    <row r="72" spans="1:14" x14ac:dyDescent="0.2">
      <c r="A72" s="1"/>
      <c r="B72" s="9" t="s">
        <v>27</v>
      </c>
      <c r="C72" s="4">
        <v>-260828.97</v>
      </c>
      <c r="D72" s="4">
        <v>-233028.07</v>
      </c>
      <c r="E72" s="4">
        <v>-327755.03999999998</v>
      </c>
      <c r="F72" s="4">
        <v>-346821</v>
      </c>
      <c r="G72" s="4">
        <v>-330313.65000000002</v>
      </c>
      <c r="H72" s="4">
        <v>-399452.3</v>
      </c>
      <c r="I72" s="4">
        <v>-245095.53</v>
      </c>
      <c r="J72" s="4">
        <v>-197262.47</v>
      </c>
      <c r="K72" s="4">
        <v>-149260.32</v>
      </c>
      <c r="L72" s="4">
        <v>-272472.90999999997</v>
      </c>
      <c r="M72" s="4">
        <v>-251485.66</v>
      </c>
      <c r="N72" s="4">
        <v>-197933.16</v>
      </c>
    </row>
    <row r="73" spans="1:14" x14ac:dyDescent="0.2">
      <c r="A73" s="1"/>
      <c r="B73" s="10" t="s">
        <v>28</v>
      </c>
      <c r="C73" s="4">
        <f t="shared" ref="C73:N73" si="4">C69-C71+C72</f>
        <v>24784043.379999999</v>
      </c>
      <c r="D73" s="4">
        <f t="shared" si="4"/>
        <v>28474933.569999997</v>
      </c>
      <c r="E73" s="4">
        <f t="shared" si="4"/>
        <v>25785599.580000002</v>
      </c>
      <c r="F73" s="4">
        <f t="shared" si="4"/>
        <v>19590921.920000002</v>
      </c>
      <c r="G73" s="4">
        <f t="shared" si="4"/>
        <v>12611322.369999999</v>
      </c>
      <c r="H73" s="4">
        <f t="shared" si="4"/>
        <v>5904260.8900000006</v>
      </c>
      <c r="I73" s="4">
        <f t="shared" si="4"/>
        <v>3368079.689999999</v>
      </c>
      <c r="J73" s="4">
        <f t="shared" si="4"/>
        <v>3276175.1699999985</v>
      </c>
      <c r="K73" s="4">
        <f t="shared" si="4"/>
        <v>4600363.9499999993</v>
      </c>
      <c r="L73" s="4">
        <f t="shared" si="4"/>
        <v>7789414.3000000007</v>
      </c>
      <c r="M73" s="4">
        <f t="shared" si="4"/>
        <v>11643861.129999995</v>
      </c>
      <c r="N73" s="4">
        <f t="shared" si="4"/>
        <v>14477520.630000001</v>
      </c>
    </row>
    <row r="74" spans="1:14" x14ac:dyDescent="0.2">
      <c r="A74" s="1"/>
      <c r="B74" s="1"/>
    </row>
    <row r="75" spans="1:14" x14ac:dyDescent="0.2">
      <c r="A75" s="1" t="s">
        <v>33</v>
      </c>
      <c r="B75" s="1" t="s">
        <v>18</v>
      </c>
      <c r="C75" s="4">
        <v>3032290.93</v>
      </c>
      <c r="D75" s="4">
        <v>3311941.82</v>
      </c>
      <c r="E75" s="4">
        <v>2813607.89</v>
      </c>
      <c r="F75" s="4">
        <v>2425007.2599999998</v>
      </c>
      <c r="G75" s="4">
        <v>1384483.96</v>
      </c>
      <c r="H75" s="3">
        <v>551625.16</v>
      </c>
      <c r="I75" s="3">
        <v>283675.31</v>
      </c>
      <c r="J75" s="3">
        <v>893431.68</v>
      </c>
      <c r="K75" s="3">
        <v>1595701.3</v>
      </c>
      <c r="L75" s="3">
        <v>2374154.94</v>
      </c>
      <c r="M75" s="3">
        <v>2974486.92</v>
      </c>
      <c r="N75" s="3">
        <v>3534936.25</v>
      </c>
    </row>
    <row r="76" spans="1:14" x14ac:dyDescent="0.2">
      <c r="B76" s="1" t="s">
        <v>19</v>
      </c>
      <c r="C76" s="4">
        <v>4457657.76</v>
      </c>
      <c r="D76" s="4">
        <v>5063657.37</v>
      </c>
      <c r="E76" s="4">
        <v>4695213.99</v>
      </c>
      <c r="F76" s="4">
        <v>3827593.33</v>
      </c>
      <c r="G76" s="4">
        <v>2743044.47</v>
      </c>
      <c r="H76" s="3">
        <v>1700053.83</v>
      </c>
      <c r="I76" s="3">
        <v>252965.53</v>
      </c>
      <c r="J76" s="3">
        <v>1118609.1399999999</v>
      </c>
      <c r="K76" s="3">
        <v>2023188.24</v>
      </c>
      <c r="L76" s="3">
        <v>3123808.26</v>
      </c>
      <c r="M76" s="3">
        <v>3988489.66</v>
      </c>
      <c r="N76" s="3">
        <v>4795579.5999999996</v>
      </c>
    </row>
    <row r="77" spans="1:14" x14ac:dyDescent="0.2">
      <c r="B77" s="1" t="s">
        <v>20</v>
      </c>
      <c r="C77" s="4">
        <v>3137216.57</v>
      </c>
      <c r="D77" s="4">
        <v>3137216.57</v>
      </c>
      <c r="E77" s="4">
        <v>2902226.05</v>
      </c>
      <c r="F77" s="4">
        <v>2352570.02</v>
      </c>
      <c r="G77" s="4">
        <v>1662325.19</v>
      </c>
      <c r="H77" s="3">
        <v>648890.81000000006</v>
      </c>
      <c r="I77" s="3">
        <v>165126.47</v>
      </c>
      <c r="J77" s="3">
        <v>549158.27</v>
      </c>
      <c r="K77" s="3">
        <v>965344.43</v>
      </c>
      <c r="L77" s="3">
        <v>1380515.33</v>
      </c>
      <c r="M77" s="3">
        <v>1706919.07</v>
      </c>
      <c r="N77" s="3">
        <v>2036758.92</v>
      </c>
    </row>
    <row r="78" spans="1:14" x14ac:dyDescent="0.2">
      <c r="B78" s="1" t="s">
        <v>21</v>
      </c>
      <c r="C78" s="4">
        <v>743215.27</v>
      </c>
      <c r="D78" s="4">
        <v>853995.6</v>
      </c>
      <c r="E78" s="4">
        <v>789042.44</v>
      </c>
      <c r="F78" s="4">
        <v>638046.6</v>
      </c>
      <c r="G78" s="4">
        <v>448396.25</v>
      </c>
      <c r="H78" s="3">
        <v>172599.92</v>
      </c>
      <c r="I78" s="3">
        <v>43272.639999999999</v>
      </c>
      <c r="J78" s="3">
        <v>193965.82</v>
      </c>
      <c r="K78" s="3">
        <v>355027.47</v>
      </c>
      <c r="L78" s="3">
        <v>517627.31</v>
      </c>
      <c r="M78" s="3">
        <v>645358.41</v>
      </c>
      <c r="N78" s="3">
        <v>773839.12</v>
      </c>
    </row>
    <row r="79" spans="1:14" x14ac:dyDescent="0.2">
      <c r="B79" s="1" t="s">
        <v>22</v>
      </c>
      <c r="C79" s="3">
        <v>1109679.96</v>
      </c>
      <c r="D79" s="3">
        <v>1274458.53</v>
      </c>
      <c r="E79" s="3">
        <v>1178388.93</v>
      </c>
      <c r="F79" s="3">
        <v>954179.26</v>
      </c>
      <c r="G79" s="3">
        <v>672388.6</v>
      </c>
      <c r="H79" s="3">
        <v>261077.72</v>
      </c>
      <c r="I79" s="3">
        <v>66187.95</v>
      </c>
      <c r="J79" s="3">
        <v>288971.31</v>
      </c>
      <c r="K79" s="3">
        <v>529889.73</v>
      </c>
      <c r="L79" s="3">
        <v>770674.96</v>
      </c>
      <c r="M79" s="3">
        <v>959955.47</v>
      </c>
      <c r="N79" s="3">
        <v>1151109.6399999999</v>
      </c>
    </row>
    <row r="80" spans="1:14" x14ac:dyDescent="0.2">
      <c r="B80" s="1" t="s">
        <v>23</v>
      </c>
      <c r="C80" s="4">
        <v>565581.88</v>
      </c>
      <c r="D80" s="4">
        <v>642390.16</v>
      </c>
      <c r="E80" s="4">
        <v>594490.09</v>
      </c>
      <c r="F80" s="4">
        <v>481486.37</v>
      </c>
      <c r="G80" s="4">
        <v>340369.98</v>
      </c>
      <c r="H80" s="3">
        <v>234222.72</v>
      </c>
      <c r="I80" s="3">
        <v>33818.47</v>
      </c>
      <c r="J80" s="3">
        <v>143301.22</v>
      </c>
      <c r="K80" s="3">
        <v>261870.27</v>
      </c>
      <c r="L80" s="3">
        <v>380230.40000000002</v>
      </c>
      <c r="M80" s="3">
        <v>473218.31</v>
      </c>
      <c r="N80" s="3">
        <v>567187.79</v>
      </c>
    </row>
    <row r="81" spans="1:14" x14ac:dyDescent="0.2">
      <c r="B81" s="1" t="s">
        <v>24</v>
      </c>
      <c r="C81" s="4">
        <v>6840765.5199999996</v>
      </c>
      <c r="D81" s="4">
        <v>7770226.96</v>
      </c>
      <c r="E81" s="4">
        <v>7191109.7400000002</v>
      </c>
      <c r="F81" s="4">
        <v>5824119.1100000003</v>
      </c>
      <c r="G81" s="4">
        <v>4116739.61</v>
      </c>
      <c r="H81" s="3">
        <v>2833279.39</v>
      </c>
      <c r="I81" s="3">
        <v>408930.3</v>
      </c>
      <c r="J81" s="3">
        <v>1733390.85</v>
      </c>
      <c r="K81" s="3">
        <v>3168793.03</v>
      </c>
      <c r="L81" s="3">
        <v>4600647.0599999996</v>
      </c>
      <c r="M81" s="3">
        <v>5726396.2999999998</v>
      </c>
      <c r="N81" s="3">
        <v>6863994.9900000002</v>
      </c>
    </row>
    <row r="82" spans="1:14" x14ac:dyDescent="0.2">
      <c r="B82" s="1" t="s">
        <v>44</v>
      </c>
      <c r="C82" s="4">
        <v>19886407.890000001</v>
      </c>
      <c r="D82" s="4">
        <v>22053887.009999998</v>
      </c>
      <c r="E82" s="4">
        <v>20164079.129999999</v>
      </c>
      <c r="F82" s="4">
        <v>16503001.949999999</v>
      </c>
      <c r="G82" s="4">
        <v>11367748.059999999</v>
      </c>
      <c r="H82" s="3">
        <v>6401749.5500000007</v>
      </c>
      <c r="I82" s="3">
        <v>1253976.67</v>
      </c>
      <c r="J82" s="3">
        <v>4920828.29</v>
      </c>
      <c r="K82" s="3">
        <v>8899814.4699999988</v>
      </c>
      <c r="L82" s="3">
        <v>13147658.259999998</v>
      </c>
      <c r="M82" s="3">
        <v>16474824.140000001</v>
      </c>
      <c r="N82" s="3">
        <v>19723406.310000002</v>
      </c>
    </row>
    <row r="83" spans="1:14" x14ac:dyDescent="0.2">
      <c r="B83" s="1"/>
      <c r="H83" s="3"/>
      <c r="I83" s="3"/>
      <c r="J83" s="3"/>
      <c r="K83" s="3"/>
      <c r="L83" s="3"/>
      <c r="M83" s="3"/>
      <c r="N83" s="3"/>
    </row>
    <row r="84" spans="1:14" x14ac:dyDescent="0.2">
      <c r="B84" s="1" t="s">
        <v>26</v>
      </c>
      <c r="C84" s="4">
        <v>2262999.48</v>
      </c>
      <c r="D84" s="4">
        <v>978728.46</v>
      </c>
      <c r="E84" s="4">
        <v>3220680.6</v>
      </c>
      <c r="F84" s="4">
        <v>4231678.3499999996</v>
      </c>
      <c r="G84" s="4">
        <v>8394817.9600000009</v>
      </c>
      <c r="H84" s="3">
        <v>11456846.460000001</v>
      </c>
      <c r="I84" s="3">
        <v>15278400.07</v>
      </c>
      <c r="J84" s="3">
        <v>13590388.880000001</v>
      </c>
      <c r="K84" s="3">
        <v>10265818.18</v>
      </c>
      <c r="L84" s="3">
        <v>7644159.6799999997</v>
      </c>
      <c r="M84" s="3">
        <v>5691392.2599999998</v>
      </c>
      <c r="N84" s="3">
        <v>3460055.38</v>
      </c>
    </row>
    <row r="85" spans="1:14" x14ac:dyDescent="0.2">
      <c r="B85" s="1" t="s">
        <v>27</v>
      </c>
      <c r="C85" s="4">
        <v>-121858.11</v>
      </c>
      <c r="D85" s="4">
        <v>-55140.97</v>
      </c>
      <c r="E85" s="4">
        <v>-177410.97</v>
      </c>
      <c r="F85" s="4">
        <v>-302612.3</v>
      </c>
      <c r="G85" s="4">
        <v>-275596.46999999997</v>
      </c>
      <c r="H85" s="3">
        <v>-349166.74</v>
      </c>
      <c r="I85" s="3">
        <v>-392570.73</v>
      </c>
      <c r="J85" s="3">
        <v>-173218.81</v>
      </c>
      <c r="K85" s="3">
        <v>-262559.03000000003</v>
      </c>
      <c r="L85" s="3">
        <v>-231546.04</v>
      </c>
      <c r="M85" s="3">
        <v>-65326.25</v>
      </c>
      <c r="N85" s="3">
        <v>-202867.61</v>
      </c>
    </row>
    <row r="86" spans="1:14" x14ac:dyDescent="0.2">
      <c r="B86" s="10" t="s">
        <v>28</v>
      </c>
      <c r="C86" s="4">
        <f t="shared" ref="C86:N86" si="5">C82-C84+C85</f>
        <v>17501550.300000001</v>
      </c>
      <c r="D86" s="4">
        <f t="shared" si="5"/>
        <v>21020017.579999998</v>
      </c>
      <c r="E86" s="4">
        <f t="shared" si="5"/>
        <v>16765987.559999997</v>
      </c>
      <c r="F86" s="4">
        <f t="shared" si="5"/>
        <v>11968711.299999999</v>
      </c>
      <c r="G86" s="4">
        <f t="shared" si="5"/>
        <v>2697333.629999998</v>
      </c>
      <c r="H86" s="4">
        <f t="shared" si="5"/>
        <v>-5404263.6500000004</v>
      </c>
      <c r="I86" s="4">
        <f t="shared" si="5"/>
        <v>-14416994.130000001</v>
      </c>
      <c r="J86" s="4">
        <f t="shared" si="5"/>
        <v>-8842779.4000000004</v>
      </c>
      <c r="K86" s="4">
        <f t="shared" si="5"/>
        <v>-1628562.7400000009</v>
      </c>
      <c r="L86" s="4">
        <f t="shared" si="5"/>
        <v>5271952.5399999982</v>
      </c>
      <c r="M86" s="4">
        <f t="shared" si="5"/>
        <v>10718105.630000001</v>
      </c>
      <c r="N86" s="4">
        <f t="shared" si="5"/>
        <v>16060483.320000004</v>
      </c>
    </row>
    <row r="87" spans="1:14" x14ac:dyDescent="0.2">
      <c r="B87" s="1"/>
    </row>
    <row r="88" spans="1:14" x14ac:dyDescent="0.2">
      <c r="A88" s="1" t="s">
        <v>34</v>
      </c>
      <c r="B88" s="1" t="s">
        <v>18</v>
      </c>
      <c r="C88" s="4">
        <v>4141976.78</v>
      </c>
      <c r="D88" s="4">
        <v>4682410.74</v>
      </c>
      <c r="E88" s="4">
        <v>3864996.79</v>
      </c>
      <c r="F88" s="4">
        <v>3049731.91</v>
      </c>
      <c r="G88" s="4">
        <v>1699569.59</v>
      </c>
      <c r="H88" s="4">
        <v>333155.86</v>
      </c>
      <c r="I88" s="4">
        <v>1327697.2</v>
      </c>
      <c r="J88" s="4">
        <v>1754742.27</v>
      </c>
      <c r="K88" s="4">
        <v>2631226.6800000002</v>
      </c>
      <c r="L88" s="4">
        <v>3421578.78</v>
      </c>
      <c r="M88" s="4">
        <v>3933020.2</v>
      </c>
      <c r="N88" s="4">
        <v>4663930.5</v>
      </c>
    </row>
    <row r="89" spans="1:14" x14ac:dyDescent="0.2">
      <c r="B89" s="1" t="s">
        <v>19</v>
      </c>
      <c r="C89" s="4">
        <v>5626648.3499999996</v>
      </c>
      <c r="D89" s="4">
        <v>6442874.29</v>
      </c>
      <c r="E89" s="4">
        <v>5974093.8799999999</v>
      </c>
      <c r="F89" s="4">
        <v>4870144.18</v>
      </c>
      <c r="G89" s="4">
        <v>3384368.5</v>
      </c>
      <c r="H89" s="4">
        <v>1083925.83</v>
      </c>
      <c r="I89" s="4">
        <v>1846550.98</v>
      </c>
      <c r="J89" s="4">
        <v>2773658.93</v>
      </c>
      <c r="K89" s="4">
        <v>3786767.74</v>
      </c>
      <c r="L89" s="4">
        <v>4655398.16</v>
      </c>
      <c r="M89" s="4">
        <v>5484645.2699999996</v>
      </c>
      <c r="N89" s="4">
        <v>6249946.6900000004</v>
      </c>
    </row>
    <row r="90" spans="1:14" x14ac:dyDescent="0.2">
      <c r="B90" s="1" t="s">
        <v>20</v>
      </c>
      <c r="C90" s="4">
        <v>2377237.02</v>
      </c>
      <c r="D90" s="4">
        <v>2733935.03</v>
      </c>
      <c r="E90" s="4">
        <v>2529145.7599999998</v>
      </c>
      <c r="F90" s="4">
        <v>2050132.14</v>
      </c>
      <c r="G90" s="4">
        <v>1429071.43</v>
      </c>
      <c r="H90" s="4">
        <v>532650.63</v>
      </c>
      <c r="I90" s="4">
        <v>784171.36</v>
      </c>
      <c r="J90" s="4">
        <v>1172187.8</v>
      </c>
      <c r="K90" s="4">
        <v>1615059.7</v>
      </c>
      <c r="L90" s="4">
        <v>1981024.84</v>
      </c>
      <c r="M90" s="4">
        <v>2382600.39</v>
      </c>
      <c r="N90" s="4">
        <v>2720931.36</v>
      </c>
    </row>
    <row r="91" spans="1:14" x14ac:dyDescent="0.2">
      <c r="B91" s="1" t="s">
        <v>21</v>
      </c>
      <c r="C91" s="4">
        <v>902560.11</v>
      </c>
      <c r="D91" s="4">
        <v>1040292.68</v>
      </c>
      <c r="E91" s="4">
        <v>960774.18</v>
      </c>
      <c r="F91" s="4">
        <v>776490.59</v>
      </c>
      <c r="G91" s="4">
        <v>534398.77</v>
      </c>
      <c r="H91" s="4">
        <v>384002.19</v>
      </c>
      <c r="I91" s="4">
        <v>355051.73</v>
      </c>
      <c r="J91" s="4">
        <v>497203.77</v>
      </c>
      <c r="K91" s="4">
        <v>655916.36</v>
      </c>
      <c r="L91" s="4">
        <v>780622.79</v>
      </c>
      <c r="M91" s="4">
        <v>933018.89</v>
      </c>
      <c r="N91" s="4">
        <v>1046879.03</v>
      </c>
    </row>
    <row r="92" spans="1:14" x14ac:dyDescent="0.2">
      <c r="B92" s="1" t="s">
        <v>22</v>
      </c>
      <c r="C92" s="4">
        <v>1347406.31</v>
      </c>
      <c r="D92" s="4">
        <v>1553934.22</v>
      </c>
      <c r="E92" s="4">
        <v>1436993.82</v>
      </c>
      <c r="F92" s="4">
        <v>1164096.77</v>
      </c>
      <c r="G92" s="4">
        <v>795277.56</v>
      </c>
      <c r="H92" s="4">
        <v>297852.24</v>
      </c>
      <c r="I92" s="4">
        <v>469391.42</v>
      </c>
      <c r="J92" s="4">
        <v>696332.65</v>
      </c>
      <c r="K92" s="4">
        <v>949575.23</v>
      </c>
      <c r="L92" s="4">
        <v>1154252.18</v>
      </c>
      <c r="M92" s="4">
        <v>1385080.6</v>
      </c>
      <c r="N92" s="4">
        <v>1574512.65</v>
      </c>
    </row>
    <row r="93" spans="1:14" x14ac:dyDescent="0.2">
      <c r="B93" s="1" t="s">
        <v>23</v>
      </c>
      <c r="C93" s="4">
        <v>664253.92000000004</v>
      </c>
      <c r="D93" s="4">
        <v>765875.14</v>
      </c>
      <c r="E93" s="4">
        <v>708768.43</v>
      </c>
      <c r="F93" s="4">
        <v>574044.79</v>
      </c>
      <c r="G93" s="4">
        <v>412901.77</v>
      </c>
      <c r="H93" s="4">
        <v>98051.97</v>
      </c>
      <c r="I93" s="4">
        <v>197410.3</v>
      </c>
      <c r="J93" s="4">
        <v>320406.24</v>
      </c>
      <c r="K93" s="4">
        <v>455437.05</v>
      </c>
      <c r="L93" s="4">
        <v>566947.94999999995</v>
      </c>
      <c r="M93" s="4">
        <v>681030.45</v>
      </c>
      <c r="N93" s="4">
        <v>781380.95</v>
      </c>
    </row>
    <row r="94" spans="1:14" x14ac:dyDescent="0.2">
      <c r="B94" s="1" t="s">
        <v>24</v>
      </c>
      <c r="C94" s="4">
        <v>8038246.2199999997</v>
      </c>
      <c r="D94" s="4">
        <v>9268477.1899999995</v>
      </c>
      <c r="E94" s="4">
        <v>8577686.5</v>
      </c>
      <c r="F94" s="4">
        <v>6947093.6399999997</v>
      </c>
      <c r="G94" s="4">
        <v>5034998.6100000003</v>
      </c>
      <c r="H94" s="4">
        <v>2210806.62</v>
      </c>
      <c r="I94" s="4">
        <v>2588428.13</v>
      </c>
      <c r="J94" s="4">
        <v>3996363.45</v>
      </c>
      <c r="K94" s="4">
        <v>5563822.0800000001</v>
      </c>
      <c r="L94" s="4">
        <v>6850342.9100000001</v>
      </c>
      <c r="M94" s="4">
        <v>8234428.0300000003</v>
      </c>
      <c r="N94" s="4">
        <v>9413630.8499999996</v>
      </c>
    </row>
    <row r="95" spans="1:14" x14ac:dyDescent="0.2">
      <c r="B95" s="1" t="s">
        <v>44</v>
      </c>
      <c r="C95" s="4">
        <v>23098328.709999997</v>
      </c>
      <c r="D95" s="4">
        <v>26487799.289999999</v>
      </c>
      <c r="E95" s="4">
        <v>24052459.359999999</v>
      </c>
      <c r="F95" s="4">
        <v>19431734.02</v>
      </c>
      <c r="G95" s="4">
        <v>13290586.23</v>
      </c>
      <c r="H95" s="4">
        <v>4940445.34</v>
      </c>
      <c r="I95" s="4">
        <v>7568701.1199999992</v>
      </c>
      <c r="J95" s="4">
        <v>11210895.109999999</v>
      </c>
      <c r="K95" s="4">
        <v>15657804.840000002</v>
      </c>
      <c r="L95" s="4">
        <v>19410167.609999999</v>
      </c>
      <c r="M95" s="4">
        <v>23033823.829999998</v>
      </c>
      <c r="N95" s="4">
        <v>26451212.030000001</v>
      </c>
    </row>
    <row r="96" spans="1:14" x14ac:dyDescent="0.2">
      <c r="B96" s="1"/>
    </row>
    <row r="97" spans="1:14" x14ac:dyDescent="0.2">
      <c r="B97" s="1" t="s">
        <v>26</v>
      </c>
      <c r="C97" s="4">
        <v>1979083.66</v>
      </c>
      <c r="D97" s="4">
        <v>436374.27</v>
      </c>
      <c r="E97" s="4">
        <v>3809670.93</v>
      </c>
      <c r="F97" s="4">
        <v>6422664.0099999998</v>
      </c>
      <c r="G97" s="4">
        <v>11893583.199999999</v>
      </c>
      <c r="H97" s="4">
        <v>15455731.810000001</v>
      </c>
      <c r="I97" s="4">
        <v>13181810.27</v>
      </c>
      <c r="J97" s="4">
        <v>10354821.529999999</v>
      </c>
      <c r="K97" s="4">
        <v>8343774.1100000003</v>
      </c>
      <c r="L97" s="4">
        <v>6247969.2300000004</v>
      </c>
      <c r="M97" s="4">
        <v>3621477.25</v>
      </c>
      <c r="N97" s="4">
        <v>2255863.06</v>
      </c>
    </row>
    <row r="98" spans="1:14" x14ac:dyDescent="0.2">
      <c r="B98" s="1" t="s">
        <v>27</v>
      </c>
      <c r="C98" s="4">
        <v>-269603.46999999997</v>
      </c>
      <c r="D98" s="4">
        <v>-241655.41</v>
      </c>
      <c r="E98" s="4">
        <v>-95460.56</v>
      </c>
      <c r="F98" s="4">
        <v>-350761.1</v>
      </c>
      <c r="G98" s="4">
        <v>-294749.09999999998</v>
      </c>
      <c r="H98" s="4">
        <v>-380749.29</v>
      </c>
      <c r="I98" s="4">
        <v>-392560.36</v>
      </c>
      <c r="J98" s="4">
        <v>-317245.12</v>
      </c>
      <c r="K98" s="4">
        <v>-322724.27</v>
      </c>
      <c r="L98" s="4">
        <v>-312290.18</v>
      </c>
      <c r="M98" s="4">
        <v>-248495.39</v>
      </c>
      <c r="N98" s="4">
        <v>-305064.76</v>
      </c>
    </row>
    <row r="99" spans="1:14" x14ac:dyDescent="0.2">
      <c r="B99" s="10" t="s">
        <v>28</v>
      </c>
      <c r="C99" s="4">
        <f t="shared" ref="C99:N99" si="6">C95-C97+C98</f>
        <v>20849641.579999998</v>
      </c>
      <c r="D99" s="4">
        <f t="shared" si="6"/>
        <v>25809769.609999999</v>
      </c>
      <c r="E99" s="4">
        <f t="shared" si="6"/>
        <v>20147327.870000001</v>
      </c>
      <c r="F99" s="4">
        <f t="shared" si="6"/>
        <v>12658308.91</v>
      </c>
      <c r="G99" s="4">
        <f t="shared" si="6"/>
        <v>1102253.9300000011</v>
      </c>
      <c r="H99" s="4">
        <f t="shared" si="6"/>
        <v>-10896035.76</v>
      </c>
      <c r="I99" s="4">
        <f t="shared" si="6"/>
        <v>-6005669.5100000007</v>
      </c>
      <c r="J99" s="4">
        <f t="shared" si="6"/>
        <v>538828.46000000008</v>
      </c>
      <c r="K99" s="4">
        <f t="shared" si="6"/>
        <v>6991306.4600000009</v>
      </c>
      <c r="L99" s="4">
        <f t="shared" si="6"/>
        <v>12849908.199999999</v>
      </c>
      <c r="M99" s="4">
        <f t="shared" si="6"/>
        <v>19163851.189999998</v>
      </c>
      <c r="N99" s="4">
        <f t="shared" si="6"/>
        <v>23890284.210000001</v>
      </c>
    </row>
    <row r="100" spans="1:14" x14ac:dyDescent="0.2">
      <c r="B100" s="1"/>
    </row>
    <row r="101" spans="1:14" x14ac:dyDescent="0.2">
      <c r="A101" s="1" t="s">
        <v>35</v>
      </c>
      <c r="B101" s="1" t="s">
        <v>18</v>
      </c>
      <c r="C101" s="4">
        <v>5243964.16</v>
      </c>
      <c r="D101" s="4">
        <v>4701491.0599999996</v>
      </c>
      <c r="E101" s="4">
        <v>3732213.41</v>
      </c>
      <c r="F101" s="4">
        <v>2017389.15</v>
      </c>
      <c r="G101" s="3">
        <v>962630.66</v>
      </c>
      <c r="H101" s="3">
        <v>468324.43</v>
      </c>
      <c r="I101" s="3">
        <v>965608.71</v>
      </c>
      <c r="J101" s="3">
        <v>1157963.57</v>
      </c>
      <c r="K101" s="3">
        <v>1581561.81</v>
      </c>
      <c r="L101" s="3">
        <v>2017143.05</v>
      </c>
      <c r="M101" s="3">
        <v>2543645.4500000002</v>
      </c>
      <c r="N101" s="3">
        <v>2957574.96</v>
      </c>
    </row>
    <row r="102" spans="1:14" x14ac:dyDescent="0.2">
      <c r="B102" s="1" t="s">
        <v>19</v>
      </c>
      <c r="C102" s="4">
        <v>7019367.7400000002</v>
      </c>
      <c r="D102" s="4">
        <v>7019367.7400000002</v>
      </c>
      <c r="E102" s="4">
        <v>6751543.5199999996</v>
      </c>
      <c r="F102" s="4">
        <v>4959811.47</v>
      </c>
      <c r="G102" s="3">
        <v>2920906.47</v>
      </c>
      <c r="H102" s="3">
        <v>1592528.97</v>
      </c>
      <c r="I102" s="3">
        <v>2362987.92</v>
      </c>
      <c r="J102" s="3">
        <v>2468012.4500000002</v>
      </c>
      <c r="K102" s="3">
        <v>2957265.97</v>
      </c>
      <c r="L102" s="3">
        <v>3440084.35</v>
      </c>
      <c r="M102" s="3">
        <v>3943395.96</v>
      </c>
      <c r="N102" s="3">
        <v>4400240.6399999997</v>
      </c>
    </row>
    <row r="103" spans="1:14" x14ac:dyDescent="0.2">
      <c r="B103" s="1" t="s">
        <v>20</v>
      </c>
      <c r="C103" s="4">
        <v>3061063.13</v>
      </c>
      <c r="D103" s="4">
        <v>2828669.57</v>
      </c>
      <c r="E103" s="4">
        <v>2295220.2000000002</v>
      </c>
      <c r="F103" s="4">
        <v>1621804.19</v>
      </c>
      <c r="G103" s="3">
        <v>630369.48</v>
      </c>
      <c r="H103" s="3">
        <v>305245.64</v>
      </c>
      <c r="I103" s="3">
        <v>701033.12</v>
      </c>
      <c r="J103" s="3">
        <v>764129.98</v>
      </c>
      <c r="K103" s="3">
        <v>1020564.71</v>
      </c>
      <c r="L103" s="3">
        <v>1273656.46</v>
      </c>
      <c r="M103" s="3">
        <v>1537489.93</v>
      </c>
      <c r="N103" s="3">
        <v>1776251.6</v>
      </c>
    </row>
    <row r="104" spans="1:14" x14ac:dyDescent="0.2">
      <c r="B104" s="1" t="s">
        <v>21</v>
      </c>
      <c r="C104" s="4">
        <v>1166130.3400000001</v>
      </c>
      <c r="D104" s="4">
        <v>1029454.14</v>
      </c>
      <c r="E104" s="4">
        <v>873925.25</v>
      </c>
      <c r="F104" s="4">
        <v>615728.85</v>
      </c>
      <c r="G104" s="3">
        <v>238696.42</v>
      </c>
      <c r="H104" s="3">
        <v>150367.66</v>
      </c>
      <c r="I104" s="3">
        <v>291486.45</v>
      </c>
      <c r="J104" s="3">
        <v>319620.90999999997</v>
      </c>
      <c r="K104" s="3">
        <v>418207.63</v>
      </c>
      <c r="L104" s="3">
        <v>513863.3</v>
      </c>
      <c r="M104" s="3">
        <v>613482.81000000006</v>
      </c>
      <c r="N104" s="3">
        <v>703212.99</v>
      </c>
    </row>
    <row r="105" spans="1:14" x14ac:dyDescent="0.2">
      <c r="B105" s="1" t="s">
        <v>22</v>
      </c>
      <c r="C105" s="4">
        <v>1766620.34</v>
      </c>
      <c r="D105" s="4">
        <v>1684683.03</v>
      </c>
      <c r="E105" s="4">
        <v>1324332.23</v>
      </c>
      <c r="F105" s="4">
        <v>935314.18</v>
      </c>
      <c r="G105" s="3">
        <v>348182.88</v>
      </c>
      <c r="H105" s="3">
        <v>162220</v>
      </c>
      <c r="I105" s="3">
        <v>387791.3</v>
      </c>
      <c r="J105" s="3">
        <v>427065.56</v>
      </c>
      <c r="K105" s="3">
        <v>576049.1</v>
      </c>
      <c r="L105" s="3">
        <v>722774.32</v>
      </c>
      <c r="M105" s="3">
        <v>875692.39</v>
      </c>
      <c r="N105" s="3">
        <v>1013944.3199999999</v>
      </c>
    </row>
    <row r="106" spans="1:14" x14ac:dyDescent="0.2">
      <c r="B106" s="1" t="s">
        <v>23</v>
      </c>
      <c r="C106" s="4">
        <v>882238.73</v>
      </c>
      <c r="D106" s="4">
        <v>815494.07</v>
      </c>
      <c r="E106" s="4">
        <v>661277.18999999994</v>
      </c>
      <c r="F106" s="4">
        <v>459637.86</v>
      </c>
      <c r="G106" s="3">
        <v>193258.96</v>
      </c>
      <c r="H106" s="3">
        <v>84150.82</v>
      </c>
      <c r="I106" s="3">
        <v>198216.94</v>
      </c>
      <c r="J106" s="3">
        <v>219931.42</v>
      </c>
      <c r="K106" s="3">
        <v>292985.5</v>
      </c>
      <c r="L106" s="3">
        <v>365080.24</v>
      </c>
      <c r="M106" s="3">
        <v>440234.82</v>
      </c>
      <c r="N106" s="3">
        <v>508254.14</v>
      </c>
    </row>
    <row r="107" spans="1:14" x14ac:dyDescent="0.2">
      <c r="B107" s="1" t="s">
        <v>24</v>
      </c>
      <c r="C107" s="4">
        <v>10599119.35</v>
      </c>
      <c r="D107" s="4">
        <v>9800396.5500000007</v>
      </c>
      <c r="E107" s="4">
        <v>7945199.4699999997</v>
      </c>
      <c r="F107" s="4">
        <v>5879735.1200000001</v>
      </c>
      <c r="G107" s="3">
        <v>4047197.39</v>
      </c>
      <c r="H107" s="3">
        <v>2959355.14</v>
      </c>
      <c r="I107" s="3">
        <v>4043232.58</v>
      </c>
      <c r="J107" s="3">
        <v>4210340.38</v>
      </c>
      <c r="K107" s="3">
        <v>4909650.76</v>
      </c>
      <c r="L107" s="3">
        <v>5599791.8700000001</v>
      </c>
      <c r="M107" s="3">
        <v>6319223.96</v>
      </c>
      <c r="N107" s="3">
        <v>6970339.0300000003</v>
      </c>
    </row>
    <row r="108" spans="1:14" x14ac:dyDescent="0.2">
      <c r="B108" s="1" t="s">
        <v>44</v>
      </c>
      <c r="C108" s="4">
        <v>29738503.789999999</v>
      </c>
      <c r="D108" s="4">
        <v>27879556.160000004</v>
      </c>
      <c r="E108" s="4">
        <v>23583711.27</v>
      </c>
      <c r="F108" s="4">
        <v>16489420.819999997</v>
      </c>
      <c r="G108" s="3">
        <v>9341242.2599999998</v>
      </c>
      <c r="H108" s="3">
        <v>5722192.6600000001</v>
      </c>
      <c r="I108" s="3">
        <v>8950357.0199999996</v>
      </c>
      <c r="J108" s="3">
        <v>9567064.2699999996</v>
      </c>
      <c r="K108" s="3">
        <v>11756285.48</v>
      </c>
      <c r="L108" s="3">
        <v>13932393.59</v>
      </c>
      <c r="M108" s="3">
        <v>16273165.32</v>
      </c>
      <c r="N108" s="3">
        <v>18329817.68</v>
      </c>
    </row>
    <row r="109" spans="1:14" x14ac:dyDescent="0.2">
      <c r="B109" s="1"/>
    </row>
    <row r="110" spans="1:14" x14ac:dyDescent="0.2">
      <c r="B110" s="1" t="s">
        <v>26</v>
      </c>
      <c r="C110" s="4">
        <v>608289.56999999995</v>
      </c>
      <c r="D110" s="4">
        <v>1331216.5</v>
      </c>
      <c r="E110" s="4">
        <v>2179107.2000000002</v>
      </c>
      <c r="F110" s="4">
        <v>5419455.9500000002</v>
      </c>
      <c r="G110" s="3">
        <v>7715296.8899999997</v>
      </c>
      <c r="H110" s="3">
        <v>9277185.1899999995</v>
      </c>
      <c r="I110" s="3">
        <v>7003338.3300000001</v>
      </c>
      <c r="J110" s="3">
        <v>8290430.8700000001</v>
      </c>
      <c r="K110" s="3">
        <v>5222460.83</v>
      </c>
      <c r="L110" s="3">
        <v>4554114.9000000004</v>
      </c>
      <c r="M110" s="3">
        <v>3261607.4</v>
      </c>
      <c r="N110" s="3">
        <v>1525635.98</v>
      </c>
    </row>
    <row r="111" spans="1:14" x14ac:dyDescent="0.2">
      <c r="B111" s="1" t="s">
        <v>27</v>
      </c>
      <c r="C111" s="4">
        <v>-215224.64</v>
      </c>
      <c r="D111" s="4">
        <v>-167817.67</v>
      </c>
      <c r="E111" s="4">
        <v>-431344.87</v>
      </c>
      <c r="F111" s="4">
        <v>-565072.98</v>
      </c>
      <c r="G111" s="3">
        <v>-304168.75</v>
      </c>
      <c r="H111" s="3">
        <v>-199272.32000000001</v>
      </c>
      <c r="I111" s="3">
        <v>-234430.94</v>
      </c>
      <c r="J111" s="3">
        <v>-120198.36</v>
      </c>
      <c r="K111" s="3">
        <v>-192097.07</v>
      </c>
      <c r="L111" s="3">
        <v>-203957.35</v>
      </c>
      <c r="M111" s="3">
        <v>-128510.04</v>
      </c>
      <c r="N111" s="3">
        <v>-230064.73</v>
      </c>
    </row>
    <row r="112" spans="1:14" x14ac:dyDescent="0.2">
      <c r="B112" s="10" t="s">
        <v>28</v>
      </c>
      <c r="C112" s="4">
        <f t="shared" ref="C112:N112" si="7">C108-C110+C111</f>
        <v>28914989.579999998</v>
      </c>
      <c r="D112" s="4">
        <f t="shared" si="7"/>
        <v>26380521.990000002</v>
      </c>
      <c r="E112" s="4">
        <f t="shared" si="7"/>
        <v>20973259.199999999</v>
      </c>
      <c r="F112" s="4">
        <f t="shared" si="7"/>
        <v>10504891.889999997</v>
      </c>
      <c r="G112" s="4">
        <f t="shared" si="7"/>
        <v>1321776.6200000001</v>
      </c>
      <c r="H112" s="4">
        <f t="shared" si="7"/>
        <v>-3754264.8499999992</v>
      </c>
      <c r="I112" s="4">
        <f t="shared" si="7"/>
        <v>1712587.7499999995</v>
      </c>
      <c r="J112" s="4">
        <f t="shared" si="7"/>
        <v>1156435.0399999993</v>
      </c>
      <c r="K112" s="4">
        <f t="shared" si="7"/>
        <v>6341727.5800000001</v>
      </c>
      <c r="L112" s="4">
        <f t="shared" si="7"/>
        <v>9174321.3399999999</v>
      </c>
      <c r="M112" s="4">
        <f t="shared" si="7"/>
        <v>12883047.880000001</v>
      </c>
      <c r="N112" s="4">
        <f t="shared" si="7"/>
        <v>16574116.969999999</v>
      </c>
    </row>
    <row r="113" spans="1:14" x14ac:dyDescent="0.2">
      <c r="B113" s="1"/>
    </row>
    <row r="114" spans="1:14" x14ac:dyDescent="0.2">
      <c r="A114" s="1" t="s">
        <v>42</v>
      </c>
      <c r="B114" s="1" t="s">
        <v>18</v>
      </c>
      <c r="C114" s="4">
        <v>3447479.59</v>
      </c>
      <c r="D114" s="4">
        <v>2931784.33</v>
      </c>
      <c r="E114" s="4">
        <v>2547150.06</v>
      </c>
      <c r="F114" s="4">
        <v>1420393.61</v>
      </c>
      <c r="G114" s="3">
        <v>709972.5</v>
      </c>
      <c r="H114" s="3">
        <v>209542.56</v>
      </c>
      <c r="I114" s="3">
        <v>492279.41</v>
      </c>
      <c r="J114" s="3">
        <v>800974.95</v>
      </c>
      <c r="K114" s="3">
        <v>1178831.69</v>
      </c>
      <c r="L114" s="3">
        <v>1651833.18</v>
      </c>
      <c r="M114" s="3">
        <v>2153473.3199999998</v>
      </c>
      <c r="N114" s="3">
        <v>2623367.27</v>
      </c>
    </row>
    <row r="115" spans="1:14" x14ac:dyDescent="0.2">
      <c r="B115" s="1" t="s">
        <v>19</v>
      </c>
      <c r="C115" s="4">
        <v>4833516.53</v>
      </c>
      <c r="D115" s="4">
        <v>4833516.53</v>
      </c>
      <c r="E115" s="4">
        <v>4492270.2</v>
      </c>
      <c r="F115" s="4">
        <v>3059562.2</v>
      </c>
      <c r="G115" s="3">
        <v>2039257.2</v>
      </c>
      <c r="H115" s="3">
        <v>1448479.2</v>
      </c>
      <c r="I115" s="3">
        <v>1730766.77</v>
      </c>
      <c r="J115" s="3">
        <v>2026668.4</v>
      </c>
      <c r="K115" s="3">
        <v>2325354.86</v>
      </c>
      <c r="L115" s="3">
        <v>2788772.43</v>
      </c>
      <c r="M115" s="3">
        <v>3207999.84</v>
      </c>
      <c r="N115" s="3">
        <v>3658091.13</v>
      </c>
    </row>
    <row r="116" spans="1:14" x14ac:dyDescent="0.2">
      <c r="B116" s="1" t="s">
        <v>20</v>
      </c>
      <c r="C116" s="4">
        <v>2007720.87</v>
      </c>
      <c r="D116" s="4">
        <v>1860531.34</v>
      </c>
      <c r="E116" s="4">
        <v>1629916.14</v>
      </c>
      <c r="F116" s="4">
        <v>1071970.7</v>
      </c>
      <c r="G116" s="3">
        <v>556353.9</v>
      </c>
      <c r="H116" s="3">
        <v>276010.98</v>
      </c>
      <c r="I116" s="3">
        <v>431456.76</v>
      </c>
      <c r="J116" s="3">
        <v>594320.48</v>
      </c>
      <c r="K116" s="3">
        <v>754636.35</v>
      </c>
      <c r="L116" s="3">
        <v>1004971.94</v>
      </c>
      <c r="M116" s="3">
        <v>1237175.6100000001</v>
      </c>
      <c r="N116" s="3">
        <v>1482373.25</v>
      </c>
    </row>
    <row r="117" spans="1:14" x14ac:dyDescent="0.2">
      <c r="B117" s="1" t="s">
        <v>21</v>
      </c>
      <c r="C117" s="4">
        <v>787699.07</v>
      </c>
      <c r="D117" s="4">
        <v>729562.99</v>
      </c>
      <c r="E117" s="4">
        <v>638349.49</v>
      </c>
      <c r="F117" s="4">
        <v>431224.68</v>
      </c>
      <c r="G117" s="3">
        <v>349907.92</v>
      </c>
      <c r="H117" s="3">
        <v>296157.24</v>
      </c>
      <c r="I117" s="3">
        <v>339245.29</v>
      </c>
      <c r="J117" s="3">
        <v>384642.45</v>
      </c>
      <c r="K117" s="3">
        <v>429212.61</v>
      </c>
      <c r="L117" s="3">
        <v>499308.57</v>
      </c>
      <c r="M117" s="3">
        <v>564166.27</v>
      </c>
      <c r="N117" s="3">
        <v>635206.64</v>
      </c>
    </row>
    <row r="118" spans="1:14" x14ac:dyDescent="0.2">
      <c r="B118" s="1" t="s">
        <v>22</v>
      </c>
      <c r="C118" s="4">
        <v>1147434.8400000001</v>
      </c>
      <c r="D118" s="4">
        <v>1062647.98</v>
      </c>
      <c r="E118" s="4">
        <v>929504.36</v>
      </c>
      <c r="F118" s="4">
        <v>611687.72</v>
      </c>
      <c r="G118" s="3">
        <v>410321.26</v>
      </c>
      <c r="H118" s="3">
        <v>315387.03999999998</v>
      </c>
      <c r="I118" s="3">
        <v>391247.49</v>
      </c>
      <c r="J118" s="3">
        <v>470857.19</v>
      </c>
      <c r="K118" s="3">
        <v>549057.61</v>
      </c>
      <c r="L118" s="3">
        <v>671422.87</v>
      </c>
      <c r="M118" s="3">
        <v>785090.15</v>
      </c>
      <c r="N118" s="3">
        <v>905523.22</v>
      </c>
    </row>
    <row r="119" spans="1:14" x14ac:dyDescent="0.2">
      <c r="B119" s="1" t="s">
        <v>23</v>
      </c>
      <c r="C119" s="4">
        <v>574189.57999999996</v>
      </c>
      <c r="D119" s="4">
        <v>532180.69999999995</v>
      </c>
      <c r="E119" s="4">
        <v>466289.22</v>
      </c>
      <c r="F119" s="4">
        <v>302196.42</v>
      </c>
      <c r="G119" s="3">
        <v>205042.98</v>
      </c>
      <c r="H119" s="3">
        <v>164653.14000000001</v>
      </c>
      <c r="I119" s="3">
        <v>201373.08</v>
      </c>
      <c r="J119" s="3">
        <v>239877.29</v>
      </c>
      <c r="K119" s="3">
        <v>277805.90000000002</v>
      </c>
      <c r="L119" s="3">
        <v>337005.05</v>
      </c>
      <c r="M119" s="3">
        <v>391731.39</v>
      </c>
      <c r="N119" s="3">
        <v>449755.37</v>
      </c>
    </row>
    <row r="120" spans="1:14" x14ac:dyDescent="0.2">
      <c r="B120" s="1" t="s">
        <v>24</v>
      </c>
      <c r="C120" s="4">
        <v>7601519.0599999996</v>
      </c>
      <c r="D120" s="4">
        <v>7038817.4900000002</v>
      </c>
      <c r="E120" s="4">
        <v>6156782.5700000003</v>
      </c>
      <c r="F120" s="4">
        <v>4263989.8600000003</v>
      </c>
      <c r="G120" s="3">
        <v>3274118.24</v>
      </c>
      <c r="H120" s="3">
        <v>2686609.45</v>
      </c>
      <c r="I120" s="3">
        <v>3089295.76</v>
      </c>
      <c r="J120" s="3">
        <v>3502954.15</v>
      </c>
      <c r="K120" s="3">
        <v>3923337.39</v>
      </c>
      <c r="L120" s="3">
        <v>4580747.8899999997</v>
      </c>
      <c r="M120" s="3">
        <v>5189372.17</v>
      </c>
      <c r="N120" s="3">
        <v>5833231.5499999998</v>
      </c>
    </row>
    <row r="121" spans="1:14" x14ac:dyDescent="0.2">
      <c r="B121" s="1" t="s">
        <v>44</v>
      </c>
      <c r="C121" s="4">
        <v>20399559.539999999</v>
      </c>
      <c r="D121" s="4">
        <v>18989041.359999999</v>
      </c>
      <c r="E121" s="4">
        <v>16860262.039999999</v>
      </c>
      <c r="F121" s="4">
        <v>11161025.190000001</v>
      </c>
      <c r="G121" s="3">
        <v>7544974.0000000009</v>
      </c>
      <c r="H121" s="3">
        <v>5396839.6100000003</v>
      </c>
      <c r="I121" s="3">
        <v>6675664.5600000005</v>
      </c>
      <c r="J121" s="3">
        <v>8020294.9100000001</v>
      </c>
      <c r="K121" s="3">
        <v>9438236.4100000001</v>
      </c>
      <c r="L121" s="3">
        <v>11534061.93</v>
      </c>
      <c r="M121" s="3">
        <v>13529008.75</v>
      </c>
      <c r="N121" s="3">
        <v>15587548.43</v>
      </c>
    </row>
    <row r="122" spans="1:14" x14ac:dyDescent="0.2">
      <c r="B122" s="1"/>
    </row>
    <row r="123" spans="1:14" x14ac:dyDescent="0.2">
      <c r="B123" s="1" t="s">
        <v>26</v>
      </c>
      <c r="C123" s="4">
        <v>178137.17</v>
      </c>
      <c r="D123" s="4">
        <v>1028890.98</v>
      </c>
      <c r="E123" s="4">
        <v>1946818.14</v>
      </c>
      <c r="F123" s="4">
        <v>4135069.09</v>
      </c>
      <c r="G123" s="3">
        <v>4927693.58</v>
      </c>
      <c r="H123" s="3">
        <v>6720476.04</v>
      </c>
      <c r="I123" s="3">
        <v>5383217.1900000004</v>
      </c>
      <c r="J123" s="3">
        <v>5003943.87</v>
      </c>
      <c r="K123" s="3">
        <v>3485665.44</v>
      </c>
      <c r="L123" s="3">
        <v>3127611.63</v>
      </c>
      <c r="M123" s="3">
        <v>2124660.38</v>
      </c>
      <c r="N123" s="3">
        <v>1178133.1599999999</v>
      </c>
    </row>
    <row r="124" spans="1:14" x14ac:dyDescent="0.2">
      <c r="B124" s="1" t="s">
        <v>27</v>
      </c>
      <c r="C124" s="4">
        <v>-142792.19</v>
      </c>
      <c r="D124" s="4">
        <v>-175301.84</v>
      </c>
      <c r="E124" s="4">
        <v>-88989.35</v>
      </c>
      <c r="F124" s="4">
        <v>-284285.55</v>
      </c>
      <c r="G124" s="3">
        <v>-236951.84</v>
      </c>
      <c r="H124" s="3">
        <v>-261590.69</v>
      </c>
      <c r="I124" s="3">
        <v>-169119.96</v>
      </c>
      <c r="J124" s="3">
        <v>-142560.64000000001</v>
      </c>
      <c r="K124" s="3">
        <v>-140495.32</v>
      </c>
      <c r="L124" s="3">
        <v>-133666.57999999999</v>
      </c>
      <c r="M124" s="3">
        <v>-63594.49</v>
      </c>
      <c r="N124" s="3">
        <v>-78101.179999999993</v>
      </c>
    </row>
    <row r="125" spans="1:14" x14ac:dyDescent="0.2">
      <c r="B125" s="10" t="s">
        <v>28</v>
      </c>
      <c r="C125" s="4">
        <f t="shared" ref="C125:N125" si="8">C121-C123+C124</f>
        <v>20078630.179999996</v>
      </c>
      <c r="D125" s="4">
        <f t="shared" si="8"/>
        <v>17784848.539999999</v>
      </c>
      <c r="E125" s="4">
        <f t="shared" si="8"/>
        <v>14824454.549999999</v>
      </c>
      <c r="F125" s="4">
        <f t="shared" si="8"/>
        <v>6741670.5500000017</v>
      </c>
      <c r="G125" s="4">
        <f t="shared" si="8"/>
        <v>2380328.580000001</v>
      </c>
      <c r="H125" s="4">
        <f t="shared" si="8"/>
        <v>-1585227.1199999996</v>
      </c>
      <c r="I125" s="4">
        <f t="shared" si="8"/>
        <v>1123327.4100000001</v>
      </c>
      <c r="J125" s="4">
        <f t="shared" si="8"/>
        <v>2873790.4</v>
      </c>
      <c r="K125" s="4">
        <f t="shared" si="8"/>
        <v>5812075.6500000004</v>
      </c>
      <c r="L125" s="4">
        <f t="shared" si="8"/>
        <v>8272783.7200000007</v>
      </c>
      <c r="M125" s="4">
        <f t="shared" si="8"/>
        <v>11340753.880000001</v>
      </c>
      <c r="N125" s="4">
        <f t="shared" si="8"/>
        <v>14331314.09</v>
      </c>
    </row>
    <row r="126" spans="1:14" x14ac:dyDescent="0.2">
      <c r="B126" s="1"/>
    </row>
    <row r="127" spans="1:14" x14ac:dyDescent="0.2">
      <c r="A127" s="1" t="s">
        <v>43</v>
      </c>
      <c r="B127" s="1" t="s">
        <v>18</v>
      </c>
      <c r="C127" s="4">
        <v>3235052.1</v>
      </c>
      <c r="D127" s="4">
        <v>2830769.57</v>
      </c>
      <c r="E127" s="4">
        <v>2119527.86</v>
      </c>
      <c r="F127" s="4">
        <v>1310083.74</v>
      </c>
      <c r="G127" s="3">
        <v>661798.40000000002</v>
      </c>
      <c r="H127" s="3">
        <v>216954.28</v>
      </c>
      <c r="I127" s="3">
        <v>812584.41</v>
      </c>
      <c r="J127" s="3">
        <v>1069613.94</v>
      </c>
      <c r="K127" s="3">
        <v>1741338.81</v>
      </c>
      <c r="L127" s="3">
        <v>2280651.73</v>
      </c>
      <c r="M127" s="3">
        <v>2739265.61</v>
      </c>
      <c r="N127" s="3">
        <v>3290420.08</v>
      </c>
    </row>
    <row r="128" spans="1:14" x14ac:dyDescent="0.2">
      <c r="B128" s="1" t="s">
        <v>19</v>
      </c>
      <c r="C128" s="4">
        <v>4115358.03</v>
      </c>
      <c r="D128" s="4">
        <v>4117062.12</v>
      </c>
      <c r="E128" s="4">
        <v>4117062.11</v>
      </c>
      <c r="F128" s="4">
        <v>3764326.11</v>
      </c>
      <c r="G128" s="3">
        <v>2808752.16</v>
      </c>
      <c r="H128" s="3">
        <v>2160102.11</v>
      </c>
      <c r="I128" s="3">
        <v>2484553.2400000002</v>
      </c>
      <c r="J128" s="3">
        <v>2823915.9</v>
      </c>
      <c r="K128" s="3">
        <v>2825039.62</v>
      </c>
      <c r="L128" s="3">
        <v>2825039.62</v>
      </c>
      <c r="M128" s="3">
        <v>3350950.88</v>
      </c>
      <c r="N128" s="3">
        <v>3639241.53</v>
      </c>
    </row>
    <row r="129" spans="1:14" x14ac:dyDescent="0.2">
      <c r="B129" s="1" t="s">
        <v>20</v>
      </c>
      <c r="C129" s="4">
        <v>1723277.22</v>
      </c>
      <c r="D129" s="4">
        <v>1594622.04</v>
      </c>
      <c r="E129" s="4">
        <v>1397379.82</v>
      </c>
      <c r="F129" s="4">
        <v>1165686.51</v>
      </c>
      <c r="G129" s="3">
        <v>934193.31</v>
      </c>
      <c r="H129" s="3">
        <v>638800.71</v>
      </c>
      <c r="I129" s="3">
        <v>836804.69</v>
      </c>
      <c r="J129" s="3">
        <v>1032753.15</v>
      </c>
      <c r="K129" s="3">
        <v>1235020.42</v>
      </c>
      <c r="L129" s="3">
        <v>1425051.34</v>
      </c>
      <c r="M129" s="3">
        <v>1608601.77</v>
      </c>
      <c r="N129" s="3">
        <v>1786389.29</v>
      </c>
    </row>
    <row r="130" spans="1:14" x14ac:dyDescent="0.2">
      <c r="B130" s="1" t="s">
        <v>21</v>
      </c>
      <c r="C130" s="4">
        <v>725447.48</v>
      </c>
      <c r="D130" s="4">
        <v>694378.82</v>
      </c>
      <c r="E130" s="4">
        <v>566195.91</v>
      </c>
      <c r="F130" s="4">
        <v>488509.93</v>
      </c>
      <c r="G130" s="3">
        <v>433026.47</v>
      </c>
      <c r="H130" s="3">
        <v>363650.56</v>
      </c>
      <c r="I130" s="3">
        <v>421949.68</v>
      </c>
      <c r="J130" s="3">
        <v>479983.47</v>
      </c>
      <c r="K130" s="3">
        <v>538532.57999999996</v>
      </c>
      <c r="L130" s="3">
        <v>594104.44999999995</v>
      </c>
      <c r="M130" s="3">
        <v>648587.23</v>
      </c>
      <c r="N130" s="3">
        <v>699622.51</v>
      </c>
    </row>
    <row r="131" spans="1:14" x14ac:dyDescent="0.2">
      <c r="B131" s="1" t="s">
        <v>22</v>
      </c>
      <c r="C131" s="4">
        <v>1060047.8899999999</v>
      </c>
      <c r="D131" s="4">
        <v>981866.16</v>
      </c>
      <c r="E131" s="4">
        <v>830484.23</v>
      </c>
      <c r="F131" s="4">
        <v>685383.66</v>
      </c>
      <c r="G131" s="3">
        <v>560580.06999999995</v>
      </c>
      <c r="H131" s="3">
        <v>422948.21</v>
      </c>
      <c r="I131" s="3">
        <v>529849.63</v>
      </c>
      <c r="J131" s="3">
        <v>635513.06000000006</v>
      </c>
      <c r="K131" s="3">
        <v>744676.58</v>
      </c>
      <c r="L131" s="3">
        <v>847116.51</v>
      </c>
      <c r="M131" s="3">
        <v>946347.82</v>
      </c>
      <c r="N131" s="3">
        <v>1042385.08</v>
      </c>
    </row>
    <row r="132" spans="1:14" x14ac:dyDescent="0.2">
      <c r="B132" s="1" t="s">
        <v>23</v>
      </c>
      <c r="C132" s="4">
        <v>524972.88</v>
      </c>
      <c r="D132" s="4">
        <v>503988.06</v>
      </c>
      <c r="E132" s="4">
        <v>411541.4</v>
      </c>
      <c r="F132" s="4">
        <v>338679.65</v>
      </c>
      <c r="G132" s="3">
        <v>266769.65000000002</v>
      </c>
      <c r="H132" s="3">
        <v>193684.65</v>
      </c>
      <c r="I132" s="3">
        <v>249078.55</v>
      </c>
      <c r="J132" s="3">
        <v>303899.40000000002</v>
      </c>
      <c r="K132" s="3">
        <v>360640.85</v>
      </c>
      <c r="L132" s="3">
        <v>413757.23</v>
      </c>
      <c r="M132" s="3">
        <v>465378.55</v>
      </c>
      <c r="N132" s="3">
        <v>515685.79</v>
      </c>
    </row>
    <row r="133" spans="1:14" x14ac:dyDescent="0.2">
      <c r="B133" s="1" t="s">
        <v>24</v>
      </c>
      <c r="C133" s="4">
        <v>6636307.8099999996</v>
      </c>
      <c r="D133" s="4">
        <v>6216496.6299999999</v>
      </c>
      <c r="E133" s="4">
        <v>5260107.5599999996</v>
      </c>
      <c r="F133" s="4">
        <v>4586051.95</v>
      </c>
      <c r="G133" s="3">
        <v>3996345.14</v>
      </c>
      <c r="H133" s="3">
        <v>3245540.14</v>
      </c>
      <c r="I133" s="3">
        <v>3788179.79</v>
      </c>
      <c r="J133" s="3">
        <v>4323773.7699999996</v>
      </c>
      <c r="K133" s="3">
        <v>4878730.17</v>
      </c>
      <c r="L133" s="3">
        <v>5399296.96</v>
      </c>
      <c r="M133" s="3">
        <v>5901187.5499999998</v>
      </c>
      <c r="N133" s="3">
        <v>6397677.2300000004</v>
      </c>
    </row>
    <row r="134" spans="1:14" x14ac:dyDescent="0.2">
      <c r="B134" s="1" t="s">
        <v>44</v>
      </c>
      <c r="C134" s="4">
        <v>18020463.41</v>
      </c>
      <c r="D134" s="4">
        <v>16939183.400000002</v>
      </c>
      <c r="E134" s="4">
        <v>14702298.890000001</v>
      </c>
      <c r="F134" s="4">
        <v>12338721.550000001</v>
      </c>
      <c r="G134" s="3">
        <v>9661465.2000000011</v>
      </c>
      <c r="H134" s="3">
        <v>7241680.6600000001</v>
      </c>
      <c r="I134" s="3">
        <v>9122999.9900000002</v>
      </c>
      <c r="J134" s="3">
        <v>10669452.689999999</v>
      </c>
      <c r="K134" s="3">
        <v>12323979.029999999</v>
      </c>
      <c r="L134" s="3">
        <v>13785017.84</v>
      </c>
      <c r="M134" s="3">
        <v>15660319.41</v>
      </c>
      <c r="N134" s="3">
        <v>17371421.509999998</v>
      </c>
    </row>
    <row r="135" spans="1:14" x14ac:dyDescent="0.2">
      <c r="B135" s="1"/>
    </row>
    <row r="136" spans="1:14" x14ac:dyDescent="0.2">
      <c r="B136" s="1" t="s">
        <v>26</v>
      </c>
      <c r="C136" s="4">
        <v>165630.39000000001</v>
      </c>
      <c r="D136" s="4">
        <v>1131873.44</v>
      </c>
      <c r="E136" s="4">
        <v>2231796.7999999998</v>
      </c>
      <c r="F136" s="4">
        <v>4184932.93</v>
      </c>
      <c r="G136" s="3">
        <v>6444797.79</v>
      </c>
      <c r="H136" s="3">
        <v>11304890.109999999</v>
      </c>
      <c r="I136" s="3">
        <v>9576679.9000000004</v>
      </c>
      <c r="J136" s="3">
        <v>8985525.3699999992</v>
      </c>
      <c r="K136" s="3">
        <v>6601169.9199999999</v>
      </c>
      <c r="L136" s="3">
        <v>4581723.72</v>
      </c>
      <c r="M136" s="3">
        <v>3223433.58</v>
      </c>
      <c r="N136" s="3">
        <v>2063925.3</v>
      </c>
    </row>
    <row r="137" spans="1:14" x14ac:dyDescent="0.2">
      <c r="B137" s="1" t="s">
        <v>27</v>
      </c>
      <c r="C137" s="4">
        <v>-75457.42</v>
      </c>
      <c r="D137" s="4">
        <v>-138946.67000000001</v>
      </c>
      <c r="E137" s="4">
        <v>-133224.73000000001</v>
      </c>
      <c r="F137" s="4">
        <v>-511947.49</v>
      </c>
      <c r="G137" s="3">
        <v>-251746.21</v>
      </c>
      <c r="H137" s="3">
        <v>-221434.48</v>
      </c>
      <c r="I137" s="3">
        <v>-195320.17</v>
      </c>
      <c r="J137" s="3">
        <v>-264173.09000000003</v>
      </c>
      <c r="K137" s="3">
        <v>-162117.89000000001</v>
      </c>
      <c r="L137" s="3">
        <v>-152537.9</v>
      </c>
      <c r="M137" s="3">
        <v>-115873.66</v>
      </c>
      <c r="N137" s="3">
        <v>-151366.06</v>
      </c>
    </row>
    <row r="138" spans="1:14" x14ac:dyDescent="0.2">
      <c r="B138" s="10" t="s">
        <v>28</v>
      </c>
      <c r="C138" s="4">
        <f t="shared" ref="C138:N138" si="9">C134-C136+C137</f>
        <v>17779375.599999998</v>
      </c>
      <c r="D138" s="4">
        <f t="shared" si="9"/>
        <v>15668363.290000003</v>
      </c>
      <c r="E138" s="4">
        <f t="shared" si="9"/>
        <v>12337277.359999999</v>
      </c>
      <c r="F138" s="4">
        <f t="shared" si="9"/>
        <v>7641841.1300000008</v>
      </c>
      <c r="G138" s="4">
        <f t="shared" si="9"/>
        <v>2964921.2000000011</v>
      </c>
      <c r="H138" s="4">
        <f t="shared" si="9"/>
        <v>-4284643.93</v>
      </c>
      <c r="I138" s="4">
        <f t="shared" si="9"/>
        <v>-649000.08000000019</v>
      </c>
      <c r="J138" s="4">
        <f t="shared" si="9"/>
        <v>1419754.2300000002</v>
      </c>
      <c r="K138" s="4">
        <f t="shared" si="9"/>
        <v>5560691.2199999997</v>
      </c>
      <c r="L138" s="4">
        <f t="shared" si="9"/>
        <v>9050756.2200000007</v>
      </c>
      <c r="M138" s="4">
        <f t="shared" si="9"/>
        <v>12321012.17</v>
      </c>
      <c r="N138" s="4">
        <f t="shared" si="9"/>
        <v>15156130.149999997</v>
      </c>
    </row>
    <row r="139" spans="1:14" x14ac:dyDescent="0.2">
      <c r="B139" s="1"/>
    </row>
    <row r="140" spans="1:14" x14ac:dyDescent="0.2">
      <c r="A140" s="1" t="s">
        <v>45</v>
      </c>
      <c r="B140" s="1" t="s">
        <v>18</v>
      </c>
      <c r="C140" s="4">
        <v>3779338.56</v>
      </c>
      <c r="D140" s="4">
        <v>3228340.64</v>
      </c>
      <c r="E140" s="4">
        <v>2476277.86</v>
      </c>
      <c r="F140" s="4">
        <v>1567871.85</v>
      </c>
      <c r="G140" s="3">
        <v>937147.36</v>
      </c>
      <c r="H140" s="3">
        <v>192326.04</v>
      </c>
      <c r="I140" s="3">
        <v>557009.25</v>
      </c>
      <c r="J140" s="3">
        <v>1129346.74</v>
      </c>
      <c r="K140" s="3">
        <v>1547794.35</v>
      </c>
      <c r="L140" s="3">
        <v>2040762.79</v>
      </c>
      <c r="M140" s="3"/>
      <c r="N140" s="3"/>
    </row>
    <row r="141" spans="1:14" x14ac:dyDescent="0.2">
      <c r="B141" s="1" t="s">
        <v>19</v>
      </c>
      <c r="C141" s="4">
        <v>4350089.8899999997</v>
      </c>
      <c r="D141" s="4">
        <v>4795882.5</v>
      </c>
      <c r="E141" s="4">
        <v>5329685.91</v>
      </c>
      <c r="F141" s="4">
        <v>4821101.47</v>
      </c>
      <c r="G141" s="3">
        <v>3466041.85</v>
      </c>
      <c r="H141" s="3">
        <v>2205340.85</v>
      </c>
      <c r="I141" s="3">
        <v>2511038.5699999998</v>
      </c>
      <c r="J141" s="3">
        <v>2903013.08</v>
      </c>
      <c r="K141" s="3">
        <v>3454358.38</v>
      </c>
      <c r="L141" s="3">
        <v>3961587.47</v>
      </c>
      <c r="M141" s="3"/>
      <c r="N141" s="3"/>
    </row>
    <row r="142" spans="1:14" x14ac:dyDescent="0.2">
      <c r="B142" s="1" t="s">
        <v>20</v>
      </c>
      <c r="C142" s="4">
        <v>1962878.83</v>
      </c>
      <c r="D142" s="4">
        <v>1777156.65</v>
      </c>
      <c r="E142" s="4">
        <v>1527045.96</v>
      </c>
      <c r="F142" s="4">
        <v>1356782.65</v>
      </c>
      <c r="G142" s="3">
        <v>1108737.6499999999</v>
      </c>
      <c r="H142" s="3">
        <v>675311.65</v>
      </c>
      <c r="I142" s="3">
        <v>720605.34</v>
      </c>
      <c r="J142" s="3">
        <v>947156.1</v>
      </c>
      <c r="K142" s="3">
        <v>1148912.3999999999</v>
      </c>
      <c r="L142" s="3">
        <v>1346882.1</v>
      </c>
      <c r="M142" s="3"/>
      <c r="N142" s="3"/>
    </row>
    <row r="143" spans="1:14" x14ac:dyDescent="0.2">
      <c r="B143" s="1" t="s">
        <v>21</v>
      </c>
      <c r="C143" s="4">
        <v>750715.84</v>
      </c>
      <c r="D143" s="4">
        <v>676833.84</v>
      </c>
      <c r="E143" s="4">
        <v>591100.46</v>
      </c>
      <c r="F143" s="4">
        <v>518071.68</v>
      </c>
      <c r="G143" s="3">
        <v>390842.28</v>
      </c>
      <c r="H143" s="3">
        <v>299595.56</v>
      </c>
      <c r="I143" s="3">
        <v>295192.09000000003</v>
      </c>
      <c r="J143" s="3">
        <v>381751.7</v>
      </c>
      <c r="K143" s="3">
        <v>476319.62</v>
      </c>
      <c r="L143" s="3">
        <v>548080.65</v>
      </c>
      <c r="M143" s="3"/>
      <c r="N143" s="3"/>
    </row>
    <row r="144" spans="1:14" x14ac:dyDescent="0.2">
      <c r="B144" s="1" t="s">
        <v>22</v>
      </c>
      <c r="C144" s="4">
        <v>1141257.6499999999</v>
      </c>
      <c r="D144" s="4">
        <v>1028125.2</v>
      </c>
      <c r="E144" s="4">
        <v>931399.52</v>
      </c>
      <c r="F144" s="4">
        <v>857731.09</v>
      </c>
      <c r="G144" s="3">
        <v>641262.9</v>
      </c>
      <c r="H144" s="3">
        <v>494346.81</v>
      </c>
      <c r="I144" s="3">
        <v>466396.84</v>
      </c>
      <c r="J144" s="3">
        <v>609853.97</v>
      </c>
      <c r="K144" s="3">
        <v>792584.49</v>
      </c>
      <c r="L144" s="3">
        <v>917533.73</v>
      </c>
      <c r="M144" s="3"/>
      <c r="N144" s="3"/>
    </row>
    <row r="145" spans="2:14" x14ac:dyDescent="0.2">
      <c r="B145" s="1" t="s">
        <v>23</v>
      </c>
      <c r="C145" s="4">
        <v>565679.11</v>
      </c>
      <c r="D145" s="4">
        <v>510732.91</v>
      </c>
      <c r="E145" s="4">
        <v>461869.27</v>
      </c>
      <c r="F145" s="4">
        <v>429434.19</v>
      </c>
      <c r="G145" s="3">
        <v>328233.28000000003</v>
      </c>
      <c r="H145" s="3">
        <v>225962.11</v>
      </c>
      <c r="I145" s="3">
        <v>216570.25</v>
      </c>
      <c r="J145" s="3">
        <v>290729.89</v>
      </c>
      <c r="K145" s="3">
        <v>383565.48</v>
      </c>
      <c r="L145" s="3">
        <v>449893.66</v>
      </c>
      <c r="M145" s="3"/>
      <c r="N145" s="3"/>
    </row>
    <row r="146" spans="2:14" x14ac:dyDescent="0.2">
      <c r="B146" s="1" t="s">
        <v>24</v>
      </c>
      <c r="C146" s="4">
        <v>6889665.9900000002</v>
      </c>
      <c r="D146" s="4">
        <v>6206111.2000000002</v>
      </c>
      <c r="E146" s="4">
        <v>5434190.75</v>
      </c>
      <c r="F146" s="4">
        <v>4717085.0599999996</v>
      </c>
      <c r="G146" s="3">
        <v>4066169.06</v>
      </c>
      <c r="H146" s="3">
        <v>2891874.26</v>
      </c>
      <c r="I146" s="3">
        <v>2939573.78</v>
      </c>
      <c r="J146" s="3">
        <v>3688443.15</v>
      </c>
      <c r="K146" s="3">
        <v>4386394.03</v>
      </c>
      <c r="L146" s="3">
        <v>5010078.3499999996</v>
      </c>
      <c r="M146" s="3"/>
      <c r="N146" s="3"/>
    </row>
    <row r="147" spans="2:14" x14ac:dyDescent="0.2">
      <c r="B147" s="1" t="s">
        <v>44</v>
      </c>
      <c r="C147" s="4">
        <v>19439625.869999997</v>
      </c>
      <c r="D147" s="4">
        <v>18223182.940000001</v>
      </c>
      <c r="E147" s="4">
        <v>16751569.73</v>
      </c>
      <c r="F147" s="4">
        <v>14268077.989999998</v>
      </c>
      <c r="G147" s="3">
        <v>10938434.380000001</v>
      </c>
      <c r="H147" s="3">
        <v>6984757.2799999993</v>
      </c>
      <c r="I147" s="3">
        <v>7706386.1199999992</v>
      </c>
      <c r="J147" s="3">
        <v>9950294.629999999</v>
      </c>
      <c r="K147" s="3">
        <v>12189928.75</v>
      </c>
      <c r="L147" s="3">
        <v>14274818.75</v>
      </c>
      <c r="M147" s="3"/>
      <c r="N147" s="3"/>
    </row>
    <row r="148" spans="2:14" x14ac:dyDescent="0.2">
      <c r="B148" s="1"/>
    </row>
    <row r="149" spans="2:14" x14ac:dyDescent="0.2">
      <c r="B149" s="1" t="s">
        <v>26</v>
      </c>
      <c r="C149" s="4">
        <v>649922.57999999996</v>
      </c>
      <c r="D149" s="4">
        <v>1642974.3</v>
      </c>
      <c r="E149" s="4">
        <v>2892346.32</v>
      </c>
      <c r="F149" s="4">
        <v>6268142.2199999997</v>
      </c>
      <c r="G149" s="3">
        <v>7713719.3399999999</v>
      </c>
      <c r="H149" s="3">
        <v>9002057.4000000004</v>
      </c>
      <c r="I149" s="3">
        <v>7638580.8300000001</v>
      </c>
      <c r="J149" s="3">
        <v>6608314.46</v>
      </c>
      <c r="K149" s="3">
        <v>5743441.1299999999</v>
      </c>
      <c r="L149" s="3">
        <v>4291101.01</v>
      </c>
      <c r="M149" s="3"/>
      <c r="N149" s="3"/>
    </row>
    <row r="150" spans="2:14" x14ac:dyDescent="0.2">
      <c r="B150" s="1" t="s">
        <v>27</v>
      </c>
      <c r="C150" s="4">
        <v>-134569.25</v>
      </c>
      <c r="D150" s="4">
        <v>-74853.48</v>
      </c>
      <c r="E150" s="4">
        <v>-167292.22</v>
      </c>
      <c r="F150" s="4">
        <v>-137838.09</v>
      </c>
      <c r="G150" s="3">
        <v>-276011.71000000002</v>
      </c>
      <c r="H150" s="3">
        <v>-94934.99</v>
      </c>
      <c r="I150" s="3">
        <v>-186683.57</v>
      </c>
      <c r="J150" s="3">
        <v>-26706.69</v>
      </c>
      <c r="K150" s="3">
        <v>-151144.42000000001</v>
      </c>
      <c r="L150" s="3">
        <v>-100047.88</v>
      </c>
      <c r="M150" s="3"/>
      <c r="N150" s="3"/>
    </row>
    <row r="151" spans="2:14" x14ac:dyDescent="0.2">
      <c r="B151" s="10" t="s">
        <v>28</v>
      </c>
      <c r="C151" s="4">
        <f t="shared" ref="C151:L151" si="10">C147-C149+C150</f>
        <v>18655134.039999999</v>
      </c>
      <c r="D151" s="4">
        <f t="shared" si="10"/>
        <v>16505355.16</v>
      </c>
      <c r="E151" s="4">
        <f t="shared" si="10"/>
        <v>13691931.189999999</v>
      </c>
      <c r="F151" s="4">
        <f t="shared" si="10"/>
        <v>7862097.6799999988</v>
      </c>
      <c r="G151" s="4">
        <f t="shared" si="10"/>
        <v>2948703.330000001</v>
      </c>
      <c r="H151" s="4">
        <f t="shared" si="10"/>
        <v>-2112235.1100000013</v>
      </c>
      <c r="I151" s="4">
        <f t="shared" si="10"/>
        <v>-118878.2800000009</v>
      </c>
      <c r="J151" s="4">
        <f t="shared" si="10"/>
        <v>3315273.4799999991</v>
      </c>
      <c r="K151" s="4">
        <f t="shared" si="10"/>
        <v>6295343.2000000002</v>
      </c>
      <c r="L151" s="4">
        <f t="shared" si="10"/>
        <v>9883669.8599999994</v>
      </c>
    </row>
    <row r="152" spans="2:14" x14ac:dyDescent="0.2">
      <c r="B152" s="1"/>
    </row>
    <row r="153" spans="2:14" x14ac:dyDescent="0.2">
      <c r="B153" s="1"/>
    </row>
    <row r="154" spans="2:14" x14ac:dyDescent="0.2">
      <c r="B154" s="1"/>
    </row>
    <row r="155" spans="2:14" x14ac:dyDescent="0.2">
      <c r="B155" s="1"/>
    </row>
    <row r="156" spans="2:14" x14ac:dyDescent="0.2">
      <c r="B156" s="1"/>
    </row>
  </sheetData>
  <pageMargins left="0.75" right="0.75" top="1" bottom="1" header="0.5" footer="0.5"/>
  <pageSetup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zoomScaleNormal="100" workbookViewId="0">
      <pane xSplit="2" ySplit="8" topLeftCell="H138" activePane="bottomRight" state="frozen"/>
      <selection activeCell="B22" sqref="B22"/>
      <selection pane="topRight" activeCell="B22" sqref="B22"/>
      <selection pane="bottomLeft" activeCell="B22" sqref="B22"/>
      <selection pane="bottomRight" activeCell="B154" sqref="B154"/>
    </sheetView>
  </sheetViews>
  <sheetFormatPr defaultColWidth="9.140625" defaultRowHeight="12.75" x14ac:dyDescent="0.2"/>
  <cols>
    <col min="1" max="1" width="14.28515625" style="5" customWidth="1"/>
    <col min="2" max="2" width="66.42578125" style="5" bestFit="1" customWidth="1"/>
    <col min="3" max="4" width="11.28515625" style="4" bestFit="1" customWidth="1"/>
    <col min="5" max="5" width="13.42578125" style="4" bestFit="1" customWidth="1"/>
    <col min="6" max="8" width="12.5703125" style="4" bestFit="1" customWidth="1"/>
    <col min="9" max="10" width="11.85546875" style="4" bestFit="1" customWidth="1"/>
    <col min="11" max="12" width="12.140625" style="4" customWidth="1"/>
    <col min="13" max="14" width="11.28515625" style="4" bestFit="1" customWidth="1"/>
    <col min="15" max="16384" width="9.140625" style="5"/>
  </cols>
  <sheetData>
    <row r="1" spans="1:14" x14ac:dyDescent="0.2">
      <c r="A1" s="1"/>
      <c r="B1" s="2"/>
      <c r="C1" s="3"/>
      <c r="D1" s="3"/>
      <c r="E1" s="3"/>
      <c r="F1" s="3"/>
      <c r="G1" s="3"/>
      <c r="H1" s="3"/>
    </row>
    <row r="2" spans="1:14" x14ac:dyDescent="0.2">
      <c r="A2" s="1" t="s">
        <v>36</v>
      </c>
      <c r="B2" s="6"/>
      <c r="C2" s="3"/>
      <c r="D2" s="3"/>
      <c r="E2" s="3"/>
      <c r="F2" s="3"/>
      <c r="G2" s="3"/>
      <c r="H2" s="3"/>
    </row>
    <row r="3" spans="1:14" x14ac:dyDescent="0.2">
      <c r="A3" s="1" t="s">
        <v>1</v>
      </c>
      <c r="B3" s="7"/>
      <c r="C3" s="3"/>
      <c r="D3" s="3"/>
      <c r="E3" s="3"/>
      <c r="F3" s="3"/>
      <c r="G3" s="3"/>
      <c r="H3" s="3"/>
    </row>
    <row r="4" spans="1:14" x14ac:dyDescent="0.2">
      <c r="A4" s="1" t="s">
        <v>2</v>
      </c>
      <c r="B4" s="1"/>
      <c r="D4" s="3"/>
      <c r="E4" s="8"/>
      <c r="F4" s="3"/>
      <c r="G4" s="3"/>
      <c r="H4" s="3"/>
    </row>
    <row r="5" spans="1:14" x14ac:dyDescent="0.2">
      <c r="A5" s="1" t="s">
        <v>3</v>
      </c>
      <c r="B5" s="1"/>
      <c r="D5" s="3"/>
      <c r="E5" s="8"/>
      <c r="F5" s="3"/>
      <c r="G5" s="3"/>
      <c r="H5" s="3"/>
    </row>
    <row r="6" spans="1:14" x14ac:dyDescent="0.2">
      <c r="A6" s="1" t="s">
        <v>4</v>
      </c>
      <c r="D6" s="3"/>
      <c r="E6" s="8"/>
      <c r="F6" s="3"/>
      <c r="G6" s="3"/>
      <c r="H6" s="3"/>
    </row>
    <row r="7" spans="1:14" x14ac:dyDescent="0.2">
      <c r="D7" s="3"/>
      <c r="E7" s="8"/>
      <c r="F7" s="3"/>
      <c r="G7" s="3"/>
      <c r="H7" s="3"/>
    </row>
    <row r="8" spans="1:14" x14ac:dyDescent="0.2">
      <c r="B8" s="2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18</v>
      </c>
      <c r="C10" s="3">
        <v>1115587</v>
      </c>
      <c r="D10" s="3">
        <v>1194359</v>
      </c>
      <c r="E10" s="3">
        <v>1013241</v>
      </c>
      <c r="F10" s="3">
        <v>878257</v>
      </c>
      <c r="G10" s="3">
        <v>616271</v>
      </c>
      <c r="H10" s="3">
        <v>259865</v>
      </c>
      <c r="I10" s="3">
        <v>-4192</v>
      </c>
      <c r="J10" s="3">
        <v>135383</v>
      </c>
      <c r="K10" s="3">
        <v>336327</v>
      </c>
      <c r="L10" s="3">
        <v>567254</v>
      </c>
      <c r="M10" s="3">
        <v>791469</v>
      </c>
      <c r="N10" s="3">
        <v>1022478</v>
      </c>
    </row>
    <row r="11" spans="1:14" x14ac:dyDescent="0.2">
      <c r="A11" s="1"/>
      <c r="B11" s="1" t="s">
        <v>19</v>
      </c>
      <c r="C11" s="3">
        <v>1496651</v>
      </c>
      <c r="D11" s="3">
        <v>1750156</v>
      </c>
      <c r="E11" s="3">
        <v>1404761</v>
      </c>
      <c r="F11" s="3">
        <v>1047853</v>
      </c>
      <c r="G11" s="3">
        <v>688582</v>
      </c>
      <c r="H11" s="3">
        <v>352489</v>
      </c>
      <c r="I11" s="3">
        <v>-4419</v>
      </c>
      <c r="J11" s="3">
        <v>240908</v>
      </c>
      <c r="K11" s="3">
        <v>494413</v>
      </c>
      <c r="L11" s="3">
        <v>739740</v>
      </c>
      <c r="M11" s="3">
        <v>993244</v>
      </c>
      <c r="N11" s="3">
        <v>1246749</v>
      </c>
    </row>
    <row r="12" spans="1:14" x14ac:dyDescent="0.2">
      <c r="B12" s="1" t="s">
        <v>20</v>
      </c>
      <c r="C12" s="3">
        <v>766906</v>
      </c>
      <c r="D12" s="3">
        <v>800051</v>
      </c>
      <c r="E12" s="3">
        <v>800051</v>
      </c>
      <c r="F12" s="3">
        <v>710534</v>
      </c>
      <c r="G12" s="3">
        <v>533369</v>
      </c>
      <c r="H12" s="3">
        <v>307182</v>
      </c>
      <c r="I12" s="3">
        <v>222236</v>
      </c>
      <c r="J12" s="3">
        <v>213885</v>
      </c>
      <c r="K12" s="3">
        <v>378457</v>
      </c>
      <c r="L12" s="3">
        <v>609502</v>
      </c>
      <c r="M12" s="3">
        <v>642805</v>
      </c>
      <c r="N12" s="3">
        <v>750578</v>
      </c>
    </row>
    <row r="13" spans="1:14" x14ac:dyDescent="0.2">
      <c r="B13" s="1" t="s">
        <v>21</v>
      </c>
      <c r="C13" s="3">
        <v>286680</v>
      </c>
      <c r="D13" s="3">
        <v>286680</v>
      </c>
      <c r="E13" s="3">
        <v>286460</v>
      </c>
      <c r="F13" s="3">
        <v>229758</v>
      </c>
      <c r="G13" s="3">
        <v>188156</v>
      </c>
      <c r="H13" s="3">
        <v>146011</v>
      </c>
      <c r="I13" s="3">
        <v>144178</v>
      </c>
      <c r="J13" s="3">
        <v>197948</v>
      </c>
      <c r="K13" s="3">
        <v>234945</v>
      </c>
      <c r="L13" s="3">
        <v>263871</v>
      </c>
      <c r="M13" s="3">
        <v>281763</v>
      </c>
      <c r="N13" s="3">
        <v>289098</v>
      </c>
    </row>
    <row r="14" spans="1:14" x14ac:dyDescent="0.2">
      <c r="B14" s="1" t="s">
        <v>22</v>
      </c>
      <c r="C14" s="3">
        <v>434778</v>
      </c>
      <c r="D14" s="3">
        <v>443904</v>
      </c>
      <c r="E14" s="3">
        <v>450841</v>
      </c>
      <c r="F14" s="3">
        <v>450838</v>
      </c>
      <c r="G14" s="3">
        <v>329093</v>
      </c>
      <c r="H14" s="3">
        <v>187775</v>
      </c>
      <c r="I14" s="3">
        <v>170718</v>
      </c>
      <c r="J14" s="3">
        <v>214617</v>
      </c>
      <c r="K14" s="3">
        <v>241102</v>
      </c>
      <c r="L14" s="3">
        <v>241102</v>
      </c>
      <c r="M14" s="3">
        <v>326331</v>
      </c>
      <c r="N14" s="3">
        <v>438366</v>
      </c>
    </row>
    <row r="15" spans="1:14" x14ac:dyDescent="0.2">
      <c r="A15" s="1"/>
      <c r="B15" s="1" t="s">
        <v>23</v>
      </c>
      <c r="C15" s="3">
        <v>256704</v>
      </c>
      <c r="D15" s="3">
        <v>256704</v>
      </c>
      <c r="E15" s="3">
        <v>256704</v>
      </c>
      <c r="F15" s="3">
        <v>216613</v>
      </c>
      <c r="G15" s="3">
        <v>182848</v>
      </c>
      <c r="H15" s="3">
        <v>130001</v>
      </c>
      <c r="I15" s="3">
        <v>107775</v>
      </c>
      <c r="J15" s="3">
        <v>107701</v>
      </c>
      <c r="K15" s="3">
        <v>156977</v>
      </c>
      <c r="L15" s="3">
        <v>219995</v>
      </c>
      <c r="M15" s="3">
        <v>219995</v>
      </c>
      <c r="N15" s="3">
        <v>238277</v>
      </c>
    </row>
    <row r="16" spans="1:14" x14ac:dyDescent="0.2">
      <c r="B16" s="1" t="s">
        <v>24</v>
      </c>
      <c r="C16" s="3">
        <v>2721067</v>
      </c>
      <c r="D16" s="3">
        <v>2721067</v>
      </c>
      <c r="E16" s="3">
        <v>2638877</v>
      </c>
      <c r="F16" s="3">
        <v>2334971</v>
      </c>
      <c r="G16" s="3">
        <v>1910846</v>
      </c>
      <c r="H16" s="3">
        <v>1379389</v>
      </c>
      <c r="I16" s="3">
        <v>472242</v>
      </c>
      <c r="J16" s="3">
        <v>731378</v>
      </c>
      <c r="K16" s="3">
        <v>1256851</v>
      </c>
      <c r="L16" s="3">
        <v>2437071</v>
      </c>
      <c r="M16" s="3">
        <v>2547337</v>
      </c>
      <c r="N16" s="3">
        <v>2700688</v>
      </c>
    </row>
    <row r="17" spans="1:14" x14ac:dyDescent="0.2">
      <c r="B17" s="1" t="s">
        <v>44</v>
      </c>
      <c r="C17" s="3">
        <v>7078373</v>
      </c>
      <c r="D17" s="3">
        <v>7452921</v>
      </c>
      <c r="E17" s="3">
        <v>6850935</v>
      </c>
      <c r="F17" s="3">
        <v>5868824</v>
      </c>
      <c r="G17" s="3">
        <v>4449165</v>
      </c>
      <c r="H17" s="3">
        <v>2762712</v>
      </c>
      <c r="I17" s="3">
        <v>1108538</v>
      </c>
      <c r="J17" s="3">
        <v>1841820</v>
      </c>
      <c r="K17" s="3">
        <v>3099072</v>
      </c>
      <c r="L17" s="3">
        <v>5078535</v>
      </c>
      <c r="M17" s="3">
        <v>5802944</v>
      </c>
      <c r="N17" s="3">
        <v>6686234</v>
      </c>
    </row>
    <row r="18" spans="1:14" x14ac:dyDescent="0.2">
      <c r="B18" s="1"/>
    </row>
    <row r="19" spans="1:14" x14ac:dyDescent="0.2">
      <c r="B19" s="9" t="s">
        <v>26</v>
      </c>
      <c r="C19" s="3">
        <v>717303</v>
      </c>
      <c r="D19" s="3">
        <v>-119826</v>
      </c>
      <c r="E19" s="3">
        <v>710318</v>
      </c>
      <c r="F19" s="3">
        <v>1664830</v>
      </c>
      <c r="G19" s="3">
        <v>2844108</v>
      </c>
      <c r="H19" s="3">
        <v>3598922</v>
      </c>
      <c r="I19" s="3">
        <v>3868000</v>
      </c>
      <c r="J19" s="3">
        <v>3097935</v>
      </c>
      <c r="K19" s="3">
        <v>3068704</v>
      </c>
      <c r="L19" s="3">
        <v>3485595</v>
      </c>
      <c r="M19" s="3">
        <v>2709226</v>
      </c>
      <c r="N19" s="3">
        <v>2046491</v>
      </c>
    </row>
    <row r="20" spans="1:14" x14ac:dyDescent="0.2">
      <c r="B20" s="9" t="s">
        <v>27</v>
      </c>
      <c r="C20" s="3">
        <v>-85578</v>
      </c>
      <c r="D20" s="3">
        <v>-97780</v>
      </c>
      <c r="E20" s="3">
        <v>-108801</v>
      </c>
      <c r="F20" s="3">
        <v>-101564</v>
      </c>
      <c r="G20" s="3">
        <v>-79257</v>
      </c>
      <c r="H20" s="3">
        <v>-114055</v>
      </c>
      <c r="I20" s="3">
        <v>-84788</v>
      </c>
      <c r="J20" s="3">
        <v>-68439</v>
      </c>
      <c r="K20" s="3">
        <v>-54210</v>
      </c>
      <c r="L20" s="3">
        <v>-56211</v>
      </c>
      <c r="M20" s="3">
        <v>-58880</v>
      </c>
      <c r="N20" s="3">
        <v>-45714</v>
      </c>
    </row>
    <row r="21" spans="1:14" x14ac:dyDescent="0.2">
      <c r="B21" s="10" t="s">
        <v>28</v>
      </c>
    </row>
    <row r="22" spans="1:14" x14ac:dyDescent="0.2">
      <c r="B22" s="1"/>
    </row>
    <row r="23" spans="1:14" x14ac:dyDescent="0.2">
      <c r="A23" s="1" t="s">
        <v>29</v>
      </c>
      <c r="B23" s="1" t="s">
        <v>18</v>
      </c>
      <c r="C23" s="3">
        <v>1131798</v>
      </c>
      <c r="D23" s="3">
        <v>1189913</v>
      </c>
      <c r="E23" s="3">
        <v>988177</v>
      </c>
      <c r="F23" s="3">
        <v>781878</v>
      </c>
      <c r="G23" s="3">
        <v>520302</v>
      </c>
      <c r="H23" s="3">
        <v>363807</v>
      </c>
      <c r="I23" s="3">
        <v>195051</v>
      </c>
      <c r="J23" s="3">
        <v>296074</v>
      </c>
      <c r="K23" s="3">
        <v>439386</v>
      </c>
      <c r="L23" s="3">
        <v>650530</v>
      </c>
      <c r="M23" s="3">
        <v>776535</v>
      </c>
      <c r="N23" s="3">
        <v>919910</v>
      </c>
    </row>
    <row r="24" spans="1:14" x14ac:dyDescent="0.2">
      <c r="A24" s="1"/>
      <c r="B24" s="1" t="s">
        <v>19</v>
      </c>
      <c r="C24" s="3">
        <v>1492076</v>
      </c>
      <c r="D24" s="3">
        <v>1745581</v>
      </c>
      <c r="E24" s="3">
        <v>1397899</v>
      </c>
      <c r="F24" s="3">
        <v>1038627</v>
      </c>
      <c r="G24" s="3">
        <v>679355</v>
      </c>
      <c r="H24" s="3">
        <v>354852</v>
      </c>
      <c r="I24" s="3">
        <v>-4420</v>
      </c>
      <c r="J24" s="3">
        <v>240908</v>
      </c>
      <c r="K24" s="3">
        <v>494413</v>
      </c>
      <c r="L24" s="3">
        <v>739740</v>
      </c>
      <c r="M24" s="3">
        <v>993245</v>
      </c>
      <c r="N24" s="3">
        <v>1246749</v>
      </c>
    </row>
    <row r="25" spans="1:14" x14ac:dyDescent="0.2">
      <c r="B25" s="1" t="s">
        <v>20</v>
      </c>
      <c r="C25" s="3">
        <v>762559</v>
      </c>
      <c r="D25" s="3">
        <v>762559</v>
      </c>
      <c r="E25" s="3">
        <v>612693</v>
      </c>
      <c r="F25" s="3">
        <v>377917</v>
      </c>
      <c r="G25" s="3">
        <v>289869</v>
      </c>
      <c r="H25" s="3">
        <v>231983</v>
      </c>
      <c r="I25" s="3">
        <v>215360</v>
      </c>
      <c r="J25" s="3">
        <v>219973</v>
      </c>
      <c r="K25" s="3">
        <v>252117</v>
      </c>
      <c r="L25" s="3">
        <v>359127</v>
      </c>
      <c r="M25" s="3">
        <v>454886</v>
      </c>
      <c r="N25" s="3">
        <v>558643</v>
      </c>
    </row>
    <row r="26" spans="1:14" x14ac:dyDescent="0.2">
      <c r="B26" s="1" t="s">
        <v>21</v>
      </c>
      <c r="C26" s="3">
        <v>290397</v>
      </c>
      <c r="D26" s="3">
        <v>290397</v>
      </c>
      <c r="E26" s="3">
        <v>263199</v>
      </c>
      <c r="F26" s="3">
        <v>205815</v>
      </c>
      <c r="G26" s="3">
        <v>156363</v>
      </c>
      <c r="H26" s="3">
        <v>134780</v>
      </c>
      <c r="I26" s="3">
        <v>210221</v>
      </c>
      <c r="J26" s="3">
        <v>25964</v>
      </c>
      <c r="K26" s="3">
        <v>97427</v>
      </c>
      <c r="L26" s="3">
        <v>140417</v>
      </c>
      <c r="M26" s="3">
        <v>178423</v>
      </c>
      <c r="N26" s="3">
        <v>219126</v>
      </c>
    </row>
    <row r="27" spans="1:14" x14ac:dyDescent="0.2">
      <c r="B27" s="1" t="s">
        <v>22</v>
      </c>
      <c r="C27" s="3">
        <v>462599</v>
      </c>
      <c r="D27" s="3">
        <v>462599</v>
      </c>
      <c r="E27" s="3">
        <v>462282</v>
      </c>
      <c r="F27" s="3">
        <v>380808</v>
      </c>
      <c r="G27" s="3">
        <v>286497</v>
      </c>
      <c r="H27" s="3">
        <v>215940</v>
      </c>
      <c r="I27" s="3">
        <v>235686</v>
      </c>
      <c r="J27" s="3">
        <v>125745</v>
      </c>
      <c r="K27" s="3">
        <v>85842</v>
      </c>
      <c r="L27" s="3">
        <v>149832</v>
      </c>
      <c r="M27" s="3">
        <v>205322</v>
      </c>
      <c r="N27" s="3">
        <v>324021</v>
      </c>
    </row>
    <row r="28" spans="1:14" x14ac:dyDescent="0.2">
      <c r="A28" s="1"/>
      <c r="B28" s="1" t="s">
        <v>23</v>
      </c>
      <c r="C28" s="3">
        <v>261264</v>
      </c>
      <c r="D28" s="3">
        <v>261264</v>
      </c>
      <c r="E28" s="3">
        <v>253362</v>
      </c>
      <c r="F28" s="3">
        <v>245230</v>
      </c>
      <c r="G28" s="3">
        <v>166381</v>
      </c>
      <c r="H28" s="3">
        <v>104093</v>
      </c>
      <c r="I28" s="3">
        <v>85830</v>
      </c>
      <c r="J28" s="3">
        <v>68679</v>
      </c>
      <c r="K28" s="3">
        <v>79655</v>
      </c>
      <c r="L28" s="3">
        <v>115415</v>
      </c>
      <c r="M28" s="3">
        <v>146074</v>
      </c>
      <c r="N28" s="3">
        <v>179368</v>
      </c>
    </row>
    <row r="29" spans="1:14" x14ac:dyDescent="0.2">
      <c r="B29" s="1" t="s">
        <v>24</v>
      </c>
      <c r="C29" s="3">
        <v>2742029</v>
      </c>
      <c r="D29" s="3">
        <v>2742029</v>
      </c>
      <c r="E29" s="3">
        <v>2571379</v>
      </c>
      <c r="F29" s="3">
        <v>2194344</v>
      </c>
      <c r="G29" s="3">
        <v>1813934</v>
      </c>
      <c r="H29" s="3">
        <v>578698</v>
      </c>
      <c r="I29" s="3">
        <v>-21367</v>
      </c>
      <c r="J29" s="3">
        <v>578175</v>
      </c>
      <c r="K29" s="3">
        <v>735639</v>
      </c>
      <c r="L29" s="3">
        <v>1132629</v>
      </c>
      <c r="M29" s="3">
        <v>1464267</v>
      </c>
      <c r="N29" s="3">
        <v>1926632</v>
      </c>
    </row>
    <row r="30" spans="1:14" x14ac:dyDescent="0.2">
      <c r="B30" s="1" t="s">
        <v>44</v>
      </c>
      <c r="C30" s="3">
        <v>7142722</v>
      </c>
      <c r="D30" s="3">
        <v>7454342</v>
      </c>
      <c r="E30" s="3">
        <v>6548991</v>
      </c>
      <c r="F30" s="3">
        <v>5224619</v>
      </c>
      <c r="G30" s="3">
        <v>3912701</v>
      </c>
      <c r="H30" s="3">
        <v>1984153</v>
      </c>
      <c r="I30" s="3">
        <v>916361</v>
      </c>
      <c r="J30" s="3">
        <v>1555518</v>
      </c>
      <c r="K30" s="3">
        <v>2184479</v>
      </c>
      <c r="L30" s="3">
        <v>3287690</v>
      </c>
      <c r="M30" s="3">
        <v>4218752</v>
      </c>
      <c r="N30" s="3">
        <v>5374449</v>
      </c>
    </row>
    <row r="31" spans="1:14" x14ac:dyDescent="0.2">
      <c r="B31" s="1"/>
    </row>
    <row r="32" spans="1:14" x14ac:dyDescent="0.2">
      <c r="B32" s="9" t="s">
        <v>26</v>
      </c>
      <c r="C32" s="3">
        <v>1134885</v>
      </c>
      <c r="D32" s="3">
        <v>532637</v>
      </c>
      <c r="E32" s="3">
        <v>1217005</v>
      </c>
      <c r="F32" s="3">
        <v>2343981</v>
      </c>
      <c r="G32" s="3">
        <v>3575270</v>
      </c>
      <c r="H32" s="3">
        <v>3678945</v>
      </c>
      <c r="I32" s="3">
        <v>3788257</v>
      </c>
      <c r="J32" s="3">
        <v>3086655</v>
      </c>
      <c r="K32" s="3">
        <v>1977649</v>
      </c>
      <c r="L32" s="3">
        <v>1380413</v>
      </c>
      <c r="M32" s="3">
        <v>1495178</v>
      </c>
      <c r="N32" s="3">
        <v>1055996</v>
      </c>
    </row>
    <row r="33" spans="1:14" x14ac:dyDescent="0.2">
      <c r="B33" s="9" t="s">
        <v>27</v>
      </c>
      <c r="C33" s="3">
        <v>-42317</v>
      </c>
      <c r="D33" s="3">
        <v>-42317</v>
      </c>
      <c r="E33" s="3">
        <v>-48470</v>
      </c>
      <c r="F33" s="3">
        <v>-39136</v>
      </c>
      <c r="G33" s="3">
        <v>-50816</v>
      </c>
      <c r="H33" s="3">
        <v>-29432</v>
      </c>
      <c r="I33" s="3">
        <v>-44051</v>
      </c>
      <c r="J33" s="3">
        <v>-34032</v>
      </c>
      <c r="K33" s="3">
        <v>-65137</v>
      </c>
      <c r="L33" s="3">
        <v>-71445</v>
      </c>
      <c r="M33" s="3">
        <v>-74925</v>
      </c>
      <c r="N33" s="3">
        <v>-81373</v>
      </c>
    </row>
    <row r="34" spans="1:14" x14ac:dyDescent="0.2">
      <c r="B34" s="10" t="s">
        <v>28</v>
      </c>
    </row>
    <row r="35" spans="1:14" x14ac:dyDescent="0.2">
      <c r="A35" s="1"/>
      <c r="B35" s="1"/>
    </row>
    <row r="36" spans="1:14" x14ac:dyDescent="0.2">
      <c r="A36" s="1" t="s">
        <v>30</v>
      </c>
      <c r="B36" s="1" t="s">
        <v>18</v>
      </c>
      <c r="C36" s="3">
        <v>1122228</v>
      </c>
      <c r="D36" s="3">
        <v>1289045</v>
      </c>
      <c r="E36" s="3">
        <v>1184076</v>
      </c>
      <c r="F36" s="3">
        <v>917804</v>
      </c>
      <c r="G36" s="3">
        <v>667384</v>
      </c>
      <c r="H36" s="3">
        <v>193212</v>
      </c>
      <c r="I36" s="3">
        <v>113822</v>
      </c>
      <c r="J36" s="3">
        <v>303451</v>
      </c>
      <c r="K36" s="3">
        <v>443828</v>
      </c>
      <c r="L36" s="3">
        <v>630228</v>
      </c>
      <c r="M36" s="3">
        <v>806216</v>
      </c>
      <c r="N36" s="3">
        <v>977738</v>
      </c>
    </row>
    <row r="37" spans="1:14" x14ac:dyDescent="0.2">
      <c r="A37" s="1"/>
      <c r="B37" s="1" t="s">
        <v>19</v>
      </c>
      <c r="C37" s="3">
        <v>1492077</v>
      </c>
      <c r="D37" s="3">
        <v>1745581</v>
      </c>
      <c r="E37" s="3">
        <v>1397899</v>
      </c>
      <c r="F37" s="3">
        <v>1038628</v>
      </c>
      <c r="G37" s="3">
        <v>679356</v>
      </c>
      <c r="H37" s="3">
        <v>354853</v>
      </c>
      <c r="I37" s="3">
        <v>89710</v>
      </c>
      <c r="J37" s="3">
        <v>331870</v>
      </c>
      <c r="K37" s="3">
        <v>574011</v>
      </c>
      <c r="L37" s="3">
        <v>816171</v>
      </c>
      <c r="M37" s="3">
        <v>1058312</v>
      </c>
      <c r="N37" s="3">
        <v>1300453</v>
      </c>
    </row>
    <row r="38" spans="1:14" x14ac:dyDescent="0.2">
      <c r="B38" s="1" t="s">
        <v>20</v>
      </c>
      <c r="C38" s="3">
        <v>662383</v>
      </c>
      <c r="D38" s="3">
        <v>758142</v>
      </c>
      <c r="E38" s="3">
        <v>668892</v>
      </c>
      <c r="F38" s="3">
        <v>496005</v>
      </c>
      <c r="G38" s="3">
        <v>308703</v>
      </c>
      <c r="H38" s="3">
        <v>153219</v>
      </c>
      <c r="I38" s="3">
        <v>41588</v>
      </c>
      <c r="J38" s="3">
        <v>41588</v>
      </c>
      <c r="K38" s="3">
        <v>167293</v>
      </c>
      <c r="L38" s="3">
        <v>292993</v>
      </c>
      <c r="M38" s="3">
        <v>418698</v>
      </c>
      <c r="N38" s="3">
        <v>573993</v>
      </c>
    </row>
    <row r="39" spans="1:14" x14ac:dyDescent="0.2">
      <c r="B39" s="1" t="s">
        <v>21</v>
      </c>
      <c r="C39" s="3">
        <v>259806</v>
      </c>
      <c r="D39" s="3">
        <v>297378</v>
      </c>
      <c r="E39" s="3">
        <v>262368</v>
      </c>
      <c r="F39" s="3">
        <v>194540</v>
      </c>
      <c r="G39" s="3">
        <v>121070</v>
      </c>
      <c r="H39" s="3">
        <v>60086</v>
      </c>
      <c r="I39" s="3">
        <v>16314</v>
      </c>
      <c r="J39" s="3">
        <v>58574</v>
      </c>
      <c r="K39" s="3">
        <v>100827</v>
      </c>
      <c r="L39" s="3">
        <v>143097</v>
      </c>
      <c r="M39" s="3">
        <v>185350</v>
      </c>
      <c r="N39" s="3">
        <v>225153</v>
      </c>
    </row>
    <row r="40" spans="1:14" x14ac:dyDescent="0.2">
      <c r="B40" s="1" t="s">
        <v>22</v>
      </c>
      <c r="C40" s="3">
        <v>384201</v>
      </c>
      <c r="D40" s="3">
        <v>439753</v>
      </c>
      <c r="E40" s="3">
        <v>387973</v>
      </c>
      <c r="F40" s="3">
        <v>287688</v>
      </c>
      <c r="G40" s="3">
        <v>179064</v>
      </c>
      <c r="H40" s="3">
        <v>88876</v>
      </c>
      <c r="I40" s="3">
        <v>24117</v>
      </c>
      <c r="J40" s="3">
        <v>86607</v>
      </c>
      <c r="K40" s="3">
        <v>149103</v>
      </c>
      <c r="L40" s="3">
        <v>211593</v>
      </c>
      <c r="M40" s="3">
        <v>274089</v>
      </c>
      <c r="N40" s="3">
        <v>332925</v>
      </c>
    </row>
    <row r="41" spans="1:14" x14ac:dyDescent="0.2">
      <c r="A41" s="1"/>
      <c r="B41" s="1" t="s">
        <v>23</v>
      </c>
      <c r="C41" s="3">
        <v>212698</v>
      </c>
      <c r="D41" s="3">
        <v>216077</v>
      </c>
      <c r="E41" s="3">
        <v>190637</v>
      </c>
      <c r="F41" s="3">
        <v>141347</v>
      </c>
      <c r="G41" s="3">
        <v>87965</v>
      </c>
      <c r="H41" s="3">
        <v>43641</v>
      </c>
      <c r="I41" s="3">
        <v>11835</v>
      </c>
      <c r="J41" s="3">
        <v>42540</v>
      </c>
      <c r="K41" s="3">
        <v>73230</v>
      </c>
      <c r="L41" s="3">
        <v>103950</v>
      </c>
      <c r="M41" s="3">
        <v>134640</v>
      </c>
      <c r="N41" s="3">
        <v>163590</v>
      </c>
    </row>
    <row r="42" spans="1:14" x14ac:dyDescent="0.2">
      <c r="A42" s="1"/>
      <c r="B42" s="1" t="s">
        <v>24</v>
      </c>
      <c r="C42" s="3">
        <v>2284442</v>
      </c>
      <c r="D42" s="3">
        <v>2614716</v>
      </c>
      <c r="E42" s="3">
        <v>2306886</v>
      </c>
      <c r="F42" s="3">
        <v>1710601</v>
      </c>
      <c r="G42" s="3">
        <v>1064654</v>
      </c>
      <c r="H42" s="3">
        <v>528454</v>
      </c>
      <c r="I42" s="3">
        <v>143465</v>
      </c>
      <c r="J42" s="3">
        <v>515029</v>
      </c>
      <c r="K42" s="3">
        <v>886595</v>
      </c>
      <c r="L42" s="3">
        <v>1258145</v>
      </c>
      <c r="M42" s="3">
        <v>1629711</v>
      </c>
      <c r="N42" s="3">
        <v>1979537</v>
      </c>
    </row>
    <row r="43" spans="1:14" x14ac:dyDescent="0.2">
      <c r="B43" s="1" t="s">
        <v>44</v>
      </c>
      <c r="C43" s="3">
        <v>6417835</v>
      </c>
      <c r="D43" s="3">
        <v>7360692</v>
      </c>
      <c r="E43" s="3">
        <v>6398731</v>
      </c>
      <c r="F43" s="3">
        <v>4786613</v>
      </c>
      <c r="G43" s="3">
        <v>3108196</v>
      </c>
      <c r="H43" s="3">
        <v>1422341</v>
      </c>
      <c r="I43" s="3">
        <v>440851</v>
      </c>
      <c r="J43" s="3">
        <v>1379659</v>
      </c>
      <c r="K43" s="3">
        <v>2394887</v>
      </c>
      <c r="L43" s="3">
        <v>3456177</v>
      </c>
      <c r="M43" s="3">
        <v>4507016</v>
      </c>
      <c r="N43" s="3">
        <v>5553389</v>
      </c>
    </row>
    <row r="44" spans="1:14" x14ac:dyDescent="0.2">
      <c r="B44" s="1"/>
    </row>
    <row r="45" spans="1:14" x14ac:dyDescent="0.2">
      <c r="A45" s="1"/>
      <c r="B45" s="9" t="s">
        <v>26</v>
      </c>
      <c r="C45" s="3">
        <v>438927</v>
      </c>
      <c r="D45" s="3">
        <v>341158</v>
      </c>
      <c r="E45" s="3">
        <v>335300</v>
      </c>
      <c r="F45" s="3">
        <v>1071912</v>
      </c>
      <c r="G45" s="3">
        <v>2036962</v>
      </c>
      <c r="H45" s="3">
        <v>3295599</v>
      </c>
      <c r="I45" s="3">
        <v>3538431</v>
      </c>
      <c r="J45" s="3">
        <v>2667558</v>
      </c>
      <c r="K45" s="3">
        <v>2562058</v>
      </c>
      <c r="L45" s="3">
        <v>1780142</v>
      </c>
      <c r="M45" s="3">
        <v>1086570</v>
      </c>
      <c r="N45" s="3">
        <v>285448</v>
      </c>
    </row>
    <row r="46" spans="1:14" x14ac:dyDescent="0.2">
      <c r="A46" s="1"/>
      <c r="B46" s="9" t="s">
        <v>27</v>
      </c>
      <c r="C46" s="3">
        <v>-73037</v>
      </c>
      <c r="D46" s="3">
        <v>-83782</v>
      </c>
      <c r="E46" s="3">
        <v>-74184</v>
      </c>
      <c r="F46" s="3">
        <v>-100475</v>
      </c>
      <c r="G46" s="3">
        <v>-133542</v>
      </c>
      <c r="H46" s="3">
        <v>-113886</v>
      </c>
      <c r="I46" s="3">
        <v>-108077</v>
      </c>
      <c r="J46" s="3">
        <v>-60489</v>
      </c>
      <c r="K46" s="3">
        <v>-67488</v>
      </c>
      <c r="L46" s="3">
        <v>-71887</v>
      </c>
      <c r="M46" s="3">
        <v>-56793</v>
      </c>
      <c r="N46" s="3">
        <v>-96397</v>
      </c>
    </row>
    <row r="47" spans="1:14" x14ac:dyDescent="0.2">
      <c r="A47" s="1"/>
      <c r="B47" s="10" t="s">
        <v>28</v>
      </c>
    </row>
    <row r="48" spans="1:14" x14ac:dyDescent="0.2">
      <c r="A48" s="1"/>
      <c r="B48" s="1"/>
    </row>
    <row r="49" spans="1:14" x14ac:dyDescent="0.2">
      <c r="A49" s="1" t="s">
        <v>31</v>
      </c>
      <c r="B49" s="1" t="s">
        <v>18</v>
      </c>
      <c r="C49" s="3">
        <v>1197628</v>
      </c>
      <c r="D49" s="3">
        <v>1301136</v>
      </c>
      <c r="E49" s="3">
        <v>1149724</v>
      </c>
      <c r="F49" s="3">
        <v>769591</v>
      </c>
      <c r="G49" s="3">
        <v>523759</v>
      </c>
      <c r="H49" s="3">
        <v>339337</v>
      </c>
      <c r="I49" s="3">
        <v>93309</v>
      </c>
      <c r="J49" s="3">
        <v>297801</v>
      </c>
      <c r="K49" s="3">
        <v>459593</v>
      </c>
      <c r="L49" s="3">
        <v>633736</v>
      </c>
      <c r="M49" s="3">
        <v>749800</v>
      </c>
      <c r="N49" s="3">
        <v>917851</v>
      </c>
    </row>
    <row r="50" spans="1:14" x14ac:dyDescent="0.2">
      <c r="B50" s="1" t="s">
        <v>19</v>
      </c>
      <c r="C50" s="3">
        <v>1542609</v>
      </c>
      <c r="D50" s="3">
        <v>1704057</v>
      </c>
      <c r="E50" s="3">
        <v>1461876</v>
      </c>
      <c r="F50" s="3">
        <v>1090551</v>
      </c>
      <c r="G50" s="3">
        <v>687011</v>
      </c>
      <c r="H50" s="3">
        <v>344605</v>
      </c>
      <c r="I50" s="3">
        <v>89681</v>
      </c>
      <c r="J50" s="3">
        <v>304931</v>
      </c>
      <c r="K50" s="3">
        <v>614731</v>
      </c>
      <c r="L50" s="3">
        <v>829981</v>
      </c>
      <c r="M50" s="3">
        <v>1045231</v>
      </c>
      <c r="N50" s="3">
        <v>1260481</v>
      </c>
    </row>
    <row r="51" spans="1:14" x14ac:dyDescent="0.2">
      <c r="B51" s="1" t="s">
        <v>20</v>
      </c>
      <c r="C51" s="3">
        <v>699688</v>
      </c>
      <c r="D51" s="3">
        <v>758154</v>
      </c>
      <c r="E51" s="3">
        <v>650404</v>
      </c>
      <c r="F51" s="3">
        <v>485196</v>
      </c>
      <c r="G51" s="3">
        <v>305655</v>
      </c>
      <c r="H51" s="3">
        <v>153314</v>
      </c>
      <c r="I51" s="3">
        <v>39895</v>
      </c>
      <c r="J51" s="3">
        <v>135663</v>
      </c>
      <c r="K51" s="3">
        <v>273541</v>
      </c>
      <c r="L51" s="3">
        <v>369309</v>
      </c>
      <c r="M51" s="3">
        <v>465077</v>
      </c>
      <c r="N51" s="3">
        <v>560845</v>
      </c>
    </row>
    <row r="52" spans="1:14" x14ac:dyDescent="0.2">
      <c r="A52" s="1"/>
      <c r="B52" s="1" t="s">
        <v>21</v>
      </c>
      <c r="C52" s="3">
        <v>267413</v>
      </c>
      <c r="D52" s="3">
        <v>297390</v>
      </c>
      <c r="E52" s="3">
        <v>255126</v>
      </c>
      <c r="F52" s="3">
        <v>190325</v>
      </c>
      <c r="G52" s="3">
        <v>119902</v>
      </c>
      <c r="H52" s="3">
        <v>60147</v>
      </c>
      <c r="I52" s="3">
        <v>15659</v>
      </c>
      <c r="J52" s="3">
        <v>53223</v>
      </c>
      <c r="K52" s="3">
        <v>107297</v>
      </c>
      <c r="L52" s="3">
        <v>144861</v>
      </c>
      <c r="M52" s="3">
        <v>182425</v>
      </c>
      <c r="N52" s="3">
        <v>219989</v>
      </c>
    </row>
    <row r="53" spans="1:14" x14ac:dyDescent="0.2">
      <c r="B53" s="1" t="s">
        <v>22</v>
      </c>
      <c r="C53" s="3">
        <v>395415</v>
      </c>
      <c r="D53" s="3">
        <v>439745</v>
      </c>
      <c r="E53" s="3">
        <v>377249</v>
      </c>
      <c r="F53" s="3">
        <v>281426</v>
      </c>
      <c r="G53" s="3">
        <v>177290</v>
      </c>
      <c r="H53" s="3">
        <v>88930</v>
      </c>
      <c r="I53" s="3">
        <v>23145</v>
      </c>
      <c r="J53" s="3">
        <v>78692</v>
      </c>
      <c r="K53" s="3">
        <v>158659</v>
      </c>
      <c r="L53" s="3">
        <v>214206</v>
      </c>
      <c r="M53" s="3">
        <v>269753</v>
      </c>
      <c r="N53" s="3">
        <v>325300</v>
      </c>
    </row>
    <row r="54" spans="1:14" x14ac:dyDescent="0.2">
      <c r="B54" s="1" t="s">
        <v>23</v>
      </c>
      <c r="C54" s="3">
        <v>194295</v>
      </c>
      <c r="D54" s="3">
        <v>216088</v>
      </c>
      <c r="E54" s="3">
        <v>185379</v>
      </c>
      <c r="F54" s="3">
        <v>138295</v>
      </c>
      <c r="G54" s="3">
        <v>87126</v>
      </c>
      <c r="H54" s="3">
        <v>43709</v>
      </c>
      <c r="I54" s="3">
        <v>11385</v>
      </c>
      <c r="J54" s="3">
        <v>38679</v>
      </c>
      <c r="K54" s="3">
        <v>77963</v>
      </c>
      <c r="L54" s="3">
        <v>105257</v>
      </c>
      <c r="M54" s="3">
        <v>132551</v>
      </c>
      <c r="N54" s="3">
        <v>159845</v>
      </c>
    </row>
    <row r="55" spans="1:14" x14ac:dyDescent="0.2">
      <c r="B55" s="1" t="s">
        <v>24</v>
      </c>
      <c r="C55" s="3">
        <v>2351101</v>
      </c>
      <c r="D55" s="3">
        <v>2614694</v>
      </c>
      <c r="E55" s="3">
        <v>2243093</v>
      </c>
      <c r="F55" s="3">
        <v>1673334</v>
      </c>
      <c r="G55" s="3">
        <v>1054143</v>
      </c>
      <c r="H55" s="3">
        <v>528756</v>
      </c>
      <c r="I55" s="3">
        <v>137601</v>
      </c>
      <c r="J55" s="3">
        <v>467880</v>
      </c>
      <c r="K55" s="3">
        <v>943349</v>
      </c>
      <c r="L55" s="3">
        <v>1273628</v>
      </c>
      <c r="M55" s="3">
        <v>1603907</v>
      </c>
      <c r="N55" s="3">
        <v>1934186</v>
      </c>
    </row>
    <row r="56" spans="1:14" x14ac:dyDescent="0.2">
      <c r="B56" s="1" t="s">
        <v>44</v>
      </c>
      <c r="C56" s="3">
        <v>6648149</v>
      </c>
      <c r="D56" s="3">
        <v>7331264</v>
      </c>
      <c r="E56" s="3">
        <v>6322851</v>
      </c>
      <c r="F56" s="3">
        <v>4628718</v>
      </c>
      <c r="G56" s="3">
        <v>2954886</v>
      </c>
      <c r="H56" s="3">
        <v>1558798</v>
      </c>
      <c r="I56" s="3">
        <v>410675</v>
      </c>
      <c r="J56" s="3">
        <v>1376869</v>
      </c>
      <c r="K56" s="3">
        <v>2635133</v>
      </c>
      <c r="L56" s="3">
        <v>3570978</v>
      </c>
      <c r="M56" s="3">
        <v>4448744</v>
      </c>
      <c r="N56" s="3">
        <v>5378497</v>
      </c>
    </row>
    <row r="57" spans="1:14" x14ac:dyDescent="0.2">
      <c r="B57" s="1"/>
    </row>
    <row r="58" spans="1:14" x14ac:dyDescent="0.2">
      <c r="A58" s="1"/>
      <c r="B58" s="9" t="s">
        <v>26</v>
      </c>
      <c r="C58" s="3">
        <v>126969</v>
      </c>
      <c r="D58" s="3">
        <v>73960</v>
      </c>
      <c r="E58" s="3">
        <v>314962</v>
      </c>
      <c r="F58" s="3">
        <v>1713405</v>
      </c>
      <c r="G58" s="3">
        <v>2764934</v>
      </c>
      <c r="H58" s="3">
        <v>2743897</v>
      </c>
      <c r="I58" s="3">
        <v>3265647</v>
      </c>
      <c r="J58" s="3">
        <v>2558792</v>
      </c>
      <c r="K58" s="3">
        <v>2524603</v>
      </c>
      <c r="L58" s="3">
        <v>1925452</v>
      </c>
      <c r="M58" s="3">
        <v>1622860</v>
      </c>
      <c r="N58" s="3">
        <v>1059632</v>
      </c>
    </row>
    <row r="59" spans="1:14" x14ac:dyDescent="0.2">
      <c r="A59" s="1"/>
      <c r="B59" s="9" t="s">
        <v>27</v>
      </c>
      <c r="C59" s="3">
        <v>-87223</v>
      </c>
      <c r="D59" s="3">
        <v>-79755</v>
      </c>
      <c r="E59" s="3">
        <v>-71524</v>
      </c>
      <c r="F59" s="3">
        <v>-153603</v>
      </c>
      <c r="G59" s="3">
        <v>-125168</v>
      </c>
      <c r="H59" s="3">
        <v>-107455</v>
      </c>
      <c r="I59" s="3">
        <v>-82830</v>
      </c>
      <c r="J59" s="3">
        <v>-96319</v>
      </c>
      <c r="K59" s="3">
        <v>-119941</v>
      </c>
      <c r="L59" s="3">
        <v>-79647</v>
      </c>
      <c r="M59" s="3">
        <v>-44137</v>
      </c>
      <c r="N59" s="3">
        <v>-49908</v>
      </c>
    </row>
    <row r="60" spans="1:14" x14ac:dyDescent="0.2">
      <c r="A60" s="1"/>
      <c r="B60" s="10" t="s">
        <v>28</v>
      </c>
      <c r="C60" s="4">
        <f t="shared" ref="C60:N60" si="0">C56-C58+C59</f>
        <v>6433957</v>
      </c>
      <c r="D60" s="4">
        <f t="shared" si="0"/>
        <v>7177549</v>
      </c>
      <c r="E60" s="4">
        <f t="shared" si="0"/>
        <v>5936365</v>
      </c>
      <c r="F60" s="4">
        <f t="shared" si="0"/>
        <v>2761710</v>
      </c>
      <c r="G60" s="4">
        <f t="shared" si="0"/>
        <v>64784</v>
      </c>
      <c r="H60" s="4">
        <f t="shared" si="0"/>
        <v>-1292554</v>
      </c>
      <c r="I60" s="4">
        <f t="shared" si="0"/>
        <v>-2937802</v>
      </c>
      <c r="J60" s="4">
        <f t="shared" si="0"/>
        <v>-1278242</v>
      </c>
      <c r="K60" s="4">
        <f t="shared" si="0"/>
        <v>-9411</v>
      </c>
      <c r="L60" s="4">
        <f t="shared" si="0"/>
        <v>1565879</v>
      </c>
      <c r="M60" s="4">
        <f t="shared" si="0"/>
        <v>2781747</v>
      </c>
      <c r="N60" s="4">
        <f t="shared" si="0"/>
        <v>4268957</v>
      </c>
    </row>
    <row r="61" spans="1:14" x14ac:dyDescent="0.2">
      <c r="A61" s="1"/>
      <c r="B61" s="1"/>
    </row>
    <row r="62" spans="1:14" x14ac:dyDescent="0.2">
      <c r="A62" s="1" t="s">
        <v>32</v>
      </c>
      <c r="B62" s="1" t="s">
        <v>18</v>
      </c>
      <c r="C62" s="3">
        <v>1083689</v>
      </c>
      <c r="D62" s="3">
        <v>1238555</v>
      </c>
      <c r="E62" s="3">
        <v>1149173</v>
      </c>
      <c r="F62" s="3">
        <v>979371</v>
      </c>
      <c r="G62" s="3">
        <v>601615</v>
      </c>
      <c r="H62" s="3">
        <v>332918</v>
      </c>
      <c r="I62" s="3">
        <v>175202</v>
      </c>
      <c r="J62" s="3">
        <v>231738</v>
      </c>
      <c r="K62" s="3">
        <v>418295</v>
      </c>
      <c r="L62" s="3">
        <v>580633</v>
      </c>
      <c r="M62" s="3">
        <v>730813</v>
      </c>
      <c r="N62" s="3">
        <v>917742</v>
      </c>
    </row>
    <row r="63" spans="1:14" x14ac:dyDescent="0.2">
      <c r="B63" s="1" t="s">
        <v>19</v>
      </c>
      <c r="C63" s="3">
        <v>1475731</v>
      </c>
      <c r="D63" s="3">
        <v>1704015</v>
      </c>
      <c r="E63" s="3">
        <v>1580025</v>
      </c>
      <c r="F63" s="3">
        <v>1288025</v>
      </c>
      <c r="G63" s="3">
        <v>923031</v>
      </c>
      <c r="H63" s="3">
        <v>572044</v>
      </c>
      <c r="I63" s="3">
        <v>455301</v>
      </c>
      <c r="J63" s="3">
        <v>455301</v>
      </c>
      <c r="K63" s="3">
        <v>663435</v>
      </c>
      <c r="L63" s="3">
        <v>871575</v>
      </c>
      <c r="M63" s="3">
        <v>1079709</v>
      </c>
      <c r="N63" s="3">
        <v>1287843</v>
      </c>
    </row>
    <row r="64" spans="1:14" x14ac:dyDescent="0.2">
      <c r="B64" s="1" t="s">
        <v>20</v>
      </c>
      <c r="C64" s="3">
        <v>656613</v>
      </c>
      <c r="D64" s="3">
        <v>758169</v>
      </c>
      <c r="E64" s="3">
        <v>758169</v>
      </c>
      <c r="F64" s="3">
        <v>758169</v>
      </c>
      <c r="G64" s="3">
        <v>758169</v>
      </c>
      <c r="H64" s="3">
        <v>758169</v>
      </c>
      <c r="I64" s="3">
        <v>758169</v>
      </c>
      <c r="J64" s="3">
        <v>758169</v>
      </c>
      <c r="K64" s="3">
        <v>758169</v>
      </c>
      <c r="L64" s="3">
        <v>758169</v>
      </c>
      <c r="M64" s="3">
        <v>758169</v>
      </c>
      <c r="N64" s="3">
        <v>758169</v>
      </c>
    </row>
    <row r="65" spans="1:14" x14ac:dyDescent="0.2">
      <c r="A65" s="1"/>
      <c r="B65" s="1" t="s">
        <v>21</v>
      </c>
      <c r="C65" s="3">
        <v>257553</v>
      </c>
      <c r="D65" s="3">
        <v>297388</v>
      </c>
      <c r="E65" s="3">
        <v>252178</v>
      </c>
      <c r="F65" s="3">
        <v>146404</v>
      </c>
      <c r="G65" s="3">
        <v>138747</v>
      </c>
      <c r="H65" s="3">
        <v>75904</v>
      </c>
      <c r="I65" s="3">
        <v>66840</v>
      </c>
      <c r="J65" s="3">
        <v>66840</v>
      </c>
      <c r="K65" s="3">
        <v>105249</v>
      </c>
      <c r="L65" s="3">
        <v>143679</v>
      </c>
      <c r="M65" s="3">
        <v>182088</v>
      </c>
      <c r="N65" s="3">
        <v>220497</v>
      </c>
    </row>
    <row r="66" spans="1:14" x14ac:dyDescent="0.2">
      <c r="B66" s="1" t="s">
        <v>22</v>
      </c>
      <c r="C66" s="3">
        <v>380847</v>
      </c>
      <c r="D66" s="3">
        <v>439747</v>
      </c>
      <c r="E66" s="3">
        <v>372967</v>
      </c>
      <c r="F66" s="3">
        <v>216741</v>
      </c>
      <c r="G66" s="3">
        <v>205395</v>
      </c>
      <c r="H66" s="3">
        <v>112450</v>
      </c>
      <c r="I66" s="3">
        <v>99052</v>
      </c>
      <c r="J66" s="3">
        <v>99052</v>
      </c>
      <c r="K66" s="3">
        <v>155844</v>
      </c>
      <c r="L66" s="3">
        <v>212634</v>
      </c>
      <c r="M66" s="3">
        <v>269426</v>
      </c>
      <c r="N66" s="3">
        <v>326218</v>
      </c>
    </row>
    <row r="67" spans="1:14" x14ac:dyDescent="0.2">
      <c r="B67" s="1" t="s">
        <v>23</v>
      </c>
      <c r="C67" s="3">
        <v>187139</v>
      </c>
      <c r="D67" s="3">
        <v>216093</v>
      </c>
      <c r="E67" s="3">
        <v>199983</v>
      </c>
      <c r="F67" s="3">
        <v>161970</v>
      </c>
      <c r="G67" s="3">
        <v>114478</v>
      </c>
      <c r="H67" s="3">
        <v>68832</v>
      </c>
      <c r="I67" s="3">
        <v>57788</v>
      </c>
      <c r="J67" s="3">
        <v>57788</v>
      </c>
      <c r="K67" s="3">
        <v>84169</v>
      </c>
      <c r="L67" s="3">
        <v>110539</v>
      </c>
      <c r="M67" s="3">
        <v>136920</v>
      </c>
      <c r="N67" s="3">
        <v>163301</v>
      </c>
    </row>
    <row r="68" spans="1:14" x14ac:dyDescent="0.2">
      <c r="B68" s="1" t="s">
        <v>24</v>
      </c>
      <c r="C68" s="3">
        <v>2264465</v>
      </c>
      <c r="D68" s="3">
        <v>2614734</v>
      </c>
      <c r="E68" s="3">
        <v>2419854</v>
      </c>
      <c r="F68" s="3">
        <v>1959867</v>
      </c>
      <c r="G68" s="3">
        <v>1385344</v>
      </c>
      <c r="H68" s="3">
        <v>832981</v>
      </c>
      <c r="I68" s="3">
        <v>699364</v>
      </c>
      <c r="J68" s="3">
        <v>699364</v>
      </c>
      <c r="K68" s="3">
        <v>1018602</v>
      </c>
      <c r="L68" s="3">
        <v>1337832</v>
      </c>
      <c r="M68" s="3">
        <v>1657070</v>
      </c>
      <c r="N68" s="3">
        <v>1976308</v>
      </c>
    </row>
    <row r="69" spans="1:14" x14ac:dyDescent="0.2">
      <c r="B69" s="1" t="s">
        <v>44</v>
      </c>
      <c r="C69" s="3">
        <v>6306037</v>
      </c>
      <c r="D69" s="3">
        <v>7268701</v>
      </c>
      <c r="E69" s="3">
        <v>6732349</v>
      </c>
      <c r="F69" s="3">
        <v>5510547</v>
      </c>
      <c r="G69" s="3">
        <v>4126779</v>
      </c>
      <c r="H69" s="3">
        <v>2753298</v>
      </c>
      <c r="I69" s="3">
        <v>2311716</v>
      </c>
      <c r="J69" s="3">
        <v>2368252</v>
      </c>
      <c r="K69" s="3">
        <v>3203763</v>
      </c>
      <c r="L69" s="3">
        <v>4015061</v>
      </c>
      <c r="M69" s="3">
        <v>4814195</v>
      </c>
      <c r="N69" s="3">
        <v>5650078</v>
      </c>
    </row>
    <row r="70" spans="1:14" x14ac:dyDescent="0.2">
      <c r="B70" s="1"/>
    </row>
    <row r="71" spans="1:14" x14ac:dyDescent="0.2">
      <c r="A71" s="1"/>
      <c r="B71" s="9" t="s">
        <v>26</v>
      </c>
      <c r="C71" s="3">
        <v>378468</v>
      </c>
      <c r="D71" s="3">
        <v>349299</v>
      </c>
      <c r="E71" s="3">
        <v>501357</v>
      </c>
      <c r="F71" s="3">
        <v>926789</v>
      </c>
      <c r="G71" s="3">
        <v>1452912</v>
      </c>
      <c r="H71" s="3">
        <v>2009276</v>
      </c>
      <c r="I71" s="3">
        <v>2573316</v>
      </c>
      <c r="J71" s="3">
        <v>2422904</v>
      </c>
      <c r="K71" s="3">
        <v>2319148</v>
      </c>
      <c r="L71" s="3">
        <v>1691571</v>
      </c>
      <c r="M71" s="3">
        <v>1283707</v>
      </c>
      <c r="N71" s="3">
        <v>1026137</v>
      </c>
    </row>
    <row r="72" spans="1:14" x14ac:dyDescent="0.2">
      <c r="A72" s="1"/>
      <c r="B72" s="9" t="s">
        <v>27</v>
      </c>
      <c r="C72" s="3">
        <v>-54312</v>
      </c>
      <c r="D72" s="3">
        <v>-52196</v>
      </c>
      <c r="E72" s="3">
        <v>-85956</v>
      </c>
      <c r="F72" s="3">
        <v>-96255</v>
      </c>
      <c r="G72" s="3">
        <v>-103208</v>
      </c>
      <c r="H72" s="3">
        <v>-149830</v>
      </c>
      <c r="I72" s="3">
        <v>-97247</v>
      </c>
      <c r="J72" s="3">
        <v>-87785</v>
      </c>
      <c r="K72" s="3">
        <v>-63327</v>
      </c>
      <c r="L72" s="3">
        <v>-111034</v>
      </c>
      <c r="M72" s="3">
        <v>-86517</v>
      </c>
      <c r="N72" s="3">
        <v>-56361</v>
      </c>
    </row>
    <row r="73" spans="1:14" x14ac:dyDescent="0.2">
      <c r="A73" s="1"/>
      <c r="B73" s="10" t="s">
        <v>28</v>
      </c>
      <c r="C73" s="4">
        <f t="shared" ref="C73:N73" si="1">C69-C71+C72</f>
        <v>5873257</v>
      </c>
      <c r="D73" s="4">
        <f t="shared" si="1"/>
        <v>6867206</v>
      </c>
      <c r="E73" s="4">
        <f t="shared" si="1"/>
        <v>6145036</v>
      </c>
      <c r="F73" s="4">
        <f t="shared" si="1"/>
        <v>4487503</v>
      </c>
      <c r="G73" s="4">
        <f t="shared" si="1"/>
        <v>2570659</v>
      </c>
      <c r="H73" s="4">
        <f t="shared" si="1"/>
        <v>594192</v>
      </c>
      <c r="I73" s="4">
        <f t="shared" si="1"/>
        <v>-358847</v>
      </c>
      <c r="J73" s="4">
        <f t="shared" si="1"/>
        <v>-142437</v>
      </c>
      <c r="K73" s="4">
        <f t="shared" si="1"/>
        <v>821288</v>
      </c>
      <c r="L73" s="4">
        <f t="shared" si="1"/>
        <v>2212456</v>
      </c>
      <c r="M73" s="4">
        <f t="shared" si="1"/>
        <v>3443971</v>
      </c>
      <c r="N73" s="4">
        <f t="shared" si="1"/>
        <v>4567580</v>
      </c>
    </row>
    <row r="74" spans="1:14" x14ac:dyDescent="0.2">
      <c r="A74" s="1"/>
      <c r="B74" s="1"/>
    </row>
    <row r="75" spans="1:14" x14ac:dyDescent="0.2">
      <c r="A75" s="1" t="s">
        <v>33</v>
      </c>
      <c r="B75" s="1" t="s">
        <v>18</v>
      </c>
      <c r="C75" s="4">
        <v>1099876</v>
      </c>
      <c r="D75" s="4">
        <v>1192119</v>
      </c>
      <c r="E75" s="4">
        <v>1011387</v>
      </c>
      <c r="F75" s="4">
        <v>867921</v>
      </c>
      <c r="G75" s="4">
        <v>494837</v>
      </c>
      <c r="H75" s="3">
        <v>196316</v>
      </c>
      <c r="I75" s="3">
        <v>69055</v>
      </c>
      <c r="J75" s="3">
        <v>222794</v>
      </c>
      <c r="K75" s="3">
        <v>389743</v>
      </c>
      <c r="L75" s="3">
        <v>576941</v>
      </c>
      <c r="M75" s="3">
        <v>738821</v>
      </c>
      <c r="N75" s="3">
        <v>901766</v>
      </c>
    </row>
    <row r="76" spans="1:14" x14ac:dyDescent="0.2">
      <c r="B76" s="1" t="s">
        <v>19</v>
      </c>
      <c r="C76" s="4">
        <v>1495983</v>
      </c>
      <c r="D76" s="4">
        <v>1704123</v>
      </c>
      <c r="E76" s="4">
        <v>1580127</v>
      </c>
      <c r="F76" s="4">
        <v>1288138</v>
      </c>
      <c r="G76" s="4">
        <v>923144</v>
      </c>
      <c r="H76" s="3">
        <v>572136</v>
      </c>
      <c r="I76" s="3">
        <v>85133</v>
      </c>
      <c r="J76" s="3">
        <v>316403</v>
      </c>
      <c r="K76" s="3">
        <v>547694</v>
      </c>
      <c r="L76" s="3">
        <v>778964</v>
      </c>
      <c r="M76" s="3">
        <v>1010255</v>
      </c>
      <c r="N76" s="3">
        <v>1241546</v>
      </c>
    </row>
    <row r="77" spans="1:14" x14ac:dyDescent="0.2">
      <c r="B77" s="1" t="s">
        <v>20</v>
      </c>
      <c r="C77" s="4">
        <v>758169</v>
      </c>
      <c r="D77" s="4">
        <v>758169</v>
      </c>
      <c r="E77" s="4">
        <v>701379</v>
      </c>
      <c r="F77" s="4">
        <v>568544</v>
      </c>
      <c r="G77" s="4">
        <v>401733</v>
      </c>
      <c r="H77" s="3">
        <v>156817</v>
      </c>
      <c r="I77" s="3">
        <v>39906</v>
      </c>
      <c r="J77" s="3">
        <v>142506</v>
      </c>
      <c r="K77" s="3">
        <v>245116</v>
      </c>
      <c r="L77" s="3">
        <v>347716</v>
      </c>
      <c r="M77" s="3">
        <v>450326</v>
      </c>
      <c r="N77" s="3">
        <v>552936</v>
      </c>
    </row>
    <row r="78" spans="1:14" x14ac:dyDescent="0.2">
      <c r="B78" s="1" t="s">
        <v>21</v>
      </c>
      <c r="C78" s="4">
        <v>258927</v>
      </c>
      <c r="D78" s="4">
        <v>297336</v>
      </c>
      <c r="E78" s="4">
        <v>275076</v>
      </c>
      <c r="F78" s="4">
        <v>222965</v>
      </c>
      <c r="G78" s="4">
        <v>157555</v>
      </c>
      <c r="H78" s="3">
        <v>61515</v>
      </c>
      <c r="I78" s="3">
        <v>15654</v>
      </c>
      <c r="J78" s="3">
        <v>55914</v>
      </c>
      <c r="K78" s="3">
        <v>96152</v>
      </c>
      <c r="L78" s="3">
        <v>136412</v>
      </c>
      <c r="M78" s="3">
        <v>176650</v>
      </c>
      <c r="N78" s="3">
        <v>216888</v>
      </c>
    </row>
    <row r="79" spans="1:14" x14ac:dyDescent="0.2">
      <c r="B79" s="1" t="s">
        <v>22</v>
      </c>
      <c r="C79" s="3">
        <v>383008</v>
      </c>
      <c r="D79" s="3">
        <v>439800</v>
      </c>
      <c r="E79" s="3">
        <v>406860</v>
      </c>
      <c r="F79" s="3">
        <v>329794</v>
      </c>
      <c r="G79" s="3">
        <v>233012</v>
      </c>
      <c r="H79" s="3">
        <v>90968</v>
      </c>
      <c r="I79" s="3">
        <v>23144</v>
      </c>
      <c r="J79" s="3">
        <v>82664</v>
      </c>
      <c r="K79" s="3">
        <v>142184</v>
      </c>
      <c r="L79" s="3">
        <v>201704</v>
      </c>
      <c r="M79" s="3">
        <v>261224</v>
      </c>
      <c r="N79" s="3">
        <v>320744</v>
      </c>
    </row>
    <row r="80" spans="1:14" x14ac:dyDescent="0.2">
      <c r="B80" s="1" t="s">
        <v>23</v>
      </c>
      <c r="C80" s="4">
        <v>189671</v>
      </c>
      <c r="D80" s="4">
        <v>216052</v>
      </c>
      <c r="E80" s="4">
        <v>199942</v>
      </c>
      <c r="F80" s="4">
        <v>161936</v>
      </c>
      <c r="G80" s="4">
        <v>114475</v>
      </c>
      <c r="H80" s="3">
        <v>78775</v>
      </c>
      <c r="I80" s="3">
        <v>11374</v>
      </c>
      <c r="J80" s="3">
        <v>40624</v>
      </c>
      <c r="K80" s="3">
        <v>69857</v>
      </c>
      <c r="L80" s="3">
        <v>99107</v>
      </c>
      <c r="M80" s="3">
        <v>128340</v>
      </c>
      <c r="N80" s="3">
        <v>157573</v>
      </c>
    </row>
    <row r="81" spans="1:14" x14ac:dyDescent="0.2">
      <c r="B81" s="1" t="s">
        <v>24</v>
      </c>
      <c r="C81" s="4">
        <v>2295538</v>
      </c>
      <c r="D81" s="4">
        <v>2614776</v>
      </c>
      <c r="E81" s="4">
        <v>2419896</v>
      </c>
      <c r="F81" s="4">
        <v>1959887</v>
      </c>
      <c r="G81" s="4">
        <v>1385333</v>
      </c>
      <c r="H81" s="3">
        <v>953433</v>
      </c>
      <c r="I81" s="3">
        <v>137610</v>
      </c>
      <c r="J81" s="3">
        <v>491460</v>
      </c>
      <c r="K81" s="3">
        <v>845356</v>
      </c>
      <c r="L81" s="3">
        <v>1199206</v>
      </c>
      <c r="M81" s="3">
        <v>1553102</v>
      </c>
      <c r="N81" s="3">
        <v>1906998</v>
      </c>
    </row>
    <row r="82" spans="1:14" x14ac:dyDescent="0.2">
      <c r="B82" s="1" t="s">
        <v>44</v>
      </c>
      <c r="C82" s="4">
        <v>6481172</v>
      </c>
      <c r="D82" s="4">
        <v>7222375</v>
      </c>
      <c r="E82" s="4">
        <v>6594667</v>
      </c>
      <c r="F82" s="4">
        <v>5399185</v>
      </c>
      <c r="G82" s="4">
        <v>3710089</v>
      </c>
      <c r="H82" s="3">
        <v>2109960</v>
      </c>
      <c r="I82" s="3">
        <v>381876</v>
      </c>
      <c r="J82" s="3">
        <v>1352365</v>
      </c>
      <c r="K82" s="3">
        <v>2336102</v>
      </c>
      <c r="L82" s="3">
        <v>3340050</v>
      </c>
      <c r="M82" s="3">
        <v>4318718</v>
      </c>
      <c r="N82" s="3">
        <v>5298451</v>
      </c>
    </row>
    <row r="83" spans="1:14" x14ac:dyDescent="0.2">
      <c r="B83" s="1"/>
      <c r="H83" s="3"/>
      <c r="I83" s="3"/>
      <c r="J83" s="3"/>
      <c r="K83" s="3"/>
      <c r="L83" s="3"/>
      <c r="M83" s="3"/>
      <c r="N83" s="3"/>
    </row>
    <row r="84" spans="1:14" x14ac:dyDescent="0.2">
      <c r="B84" s="1" t="s">
        <v>26</v>
      </c>
      <c r="C84" s="4">
        <v>576531</v>
      </c>
      <c r="D84" s="4">
        <v>250731</v>
      </c>
      <c r="E84" s="4">
        <v>888905</v>
      </c>
      <c r="F84" s="4">
        <v>1207154</v>
      </c>
      <c r="G84" s="4">
        <v>2319459</v>
      </c>
      <c r="H84" s="3">
        <v>2829340</v>
      </c>
      <c r="I84" s="3">
        <v>3627006</v>
      </c>
      <c r="J84" s="3">
        <v>3245466</v>
      </c>
      <c r="K84" s="3">
        <v>2751050</v>
      </c>
      <c r="L84" s="3">
        <v>2199505</v>
      </c>
      <c r="M84" s="3">
        <v>1679416</v>
      </c>
      <c r="N84" s="3">
        <v>1043257</v>
      </c>
    </row>
    <row r="85" spans="1:14" x14ac:dyDescent="0.2">
      <c r="B85" s="1" t="s">
        <v>27</v>
      </c>
      <c r="C85" s="4">
        <v>-37732</v>
      </c>
      <c r="D85" s="4">
        <v>-6508</v>
      </c>
      <c r="E85" s="4">
        <v>-41260</v>
      </c>
      <c r="F85" s="4">
        <v>-73811</v>
      </c>
      <c r="G85" s="4">
        <v>-69096</v>
      </c>
      <c r="H85" s="3">
        <v>-102997</v>
      </c>
      <c r="I85" s="3">
        <v>-108931</v>
      </c>
      <c r="J85" s="3">
        <v>-32692</v>
      </c>
      <c r="K85" s="3">
        <v>-53652</v>
      </c>
      <c r="L85" s="3">
        <v>-45689</v>
      </c>
      <c r="M85" s="3">
        <v>-5408</v>
      </c>
      <c r="N85" s="3">
        <v>-48088</v>
      </c>
    </row>
    <row r="86" spans="1:14" x14ac:dyDescent="0.2">
      <c r="B86" s="10" t="s">
        <v>28</v>
      </c>
      <c r="C86" s="4">
        <f t="shared" ref="C86:N86" si="2">C82-C84+C85</f>
        <v>5866909</v>
      </c>
      <c r="D86" s="4">
        <f t="shared" si="2"/>
        <v>6965136</v>
      </c>
      <c r="E86" s="4">
        <f t="shared" si="2"/>
        <v>5664502</v>
      </c>
      <c r="F86" s="4">
        <f t="shared" si="2"/>
        <v>4118220</v>
      </c>
      <c r="G86" s="4">
        <f t="shared" si="2"/>
        <v>1321534</v>
      </c>
      <c r="H86" s="4">
        <f t="shared" si="2"/>
        <v>-822377</v>
      </c>
      <c r="I86" s="4">
        <f t="shared" si="2"/>
        <v>-3354061</v>
      </c>
      <c r="J86" s="4">
        <f t="shared" si="2"/>
        <v>-1925793</v>
      </c>
      <c r="K86" s="4">
        <f t="shared" si="2"/>
        <v>-468600</v>
      </c>
      <c r="L86" s="4">
        <f t="shared" si="2"/>
        <v>1094856</v>
      </c>
      <c r="M86" s="4">
        <f t="shared" si="2"/>
        <v>2633894</v>
      </c>
      <c r="N86" s="4">
        <f t="shared" si="2"/>
        <v>4207106</v>
      </c>
    </row>
    <row r="87" spans="1:14" x14ac:dyDescent="0.2">
      <c r="B87" s="1"/>
    </row>
    <row r="88" spans="1:14" x14ac:dyDescent="0.2">
      <c r="A88" s="1" t="s">
        <v>34</v>
      </c>
      <c r="B88" s="1" t="s">
        <v>18</v>
      </c>
      <c r="C88" s="4">
        <v>1073077</v>
      </c>
      <c r="D88" s="4">
        <v>1229362</v>
      </c>
      <c r="E88" s="4">
        <v>1015465</v>
      </c>
      <c r="F88" s="4">
        <v>801626</v>
      </c>
      <c r="G88" s="4">
        <v>444860</v>
      </c>
      <c r="H88" s="4">
        <v>66845</v>
      </c>
      <c r="I88" s="4">
        <v>294651</v>
      </c>
      <c r="J88" s="4">
        <v>384809</v>
      </c>
      <c r="K88" s="4">
        <v>573252</v>
      </c>
      <c r="L88" s="4">
        <v>745442</v>
      </c>
      <c r="M88" s="4">
        <v>896833</v>
      </c>
      <c r="N88" s="4">
        <v>1084635</v>
      </c>
    </row>
    <row r="89" spans="1:14" x14ac:dyDescent="0.2">
      <c r="B89" s="1" t="s">
        <v>19</v>
      </c>
      <c r="C89" s="4">
        <v>1472816</v>
      </c>
      <c r="D89" s="4">
        <v>1704107</v>
      </c>
      <c r="E89" s="4">
        <v>1580117</v>
      </c>
      <c r="F89" s="4">
        <v>1288128</v>
      </c>
      <c r="G89" s="4">
        <v>895148</v>
      </c>
      <c r="H89" s="4">
        <v>277148</v>
      </c>
      <c r="I89" s="4">
        <v>480998</v>
      </c>
      <c r="J89" s="4">
        <v>684854</v>
      </c>
      <c r="K89" s="4">
        <v>888704</v>
      </c>
      <c r="L89" s="4">
        <v>1092560</v>
      </c>
      <c r="M89" s="4">
        <v>1296416</v>
      </c>
      <c r="N89" s="4">
        <v>1500266</v>
      </c>
    </row>
    <row r="90" spans="1:14" x14ac:dyDescent="0.2">
      <c r="B90" s="1" t="s">
        <v>20</v>
      </c>
      <c r="C90" s="4">
        <v>655536</v>
      </c>
      <c r="D90" s="4">
        <v>758146</v>
      </c>
      <c r="E90" s="4">
        <v>701356</v>
      </c>
      <c r="F90" s="4">
        <v>568521</v>
      </c>
      <c r="G90" s="4">
        <v>396295</v>
      </c>
      <c r="H90" s="4">
        <v>143843</v>
      </c>
      <c r="I90" s="4">
        <v>217463</v>
      </c>
      <c r="J90" s="4">
        <v>307580</v>
      </c>
      <c r="K90" s="4">
        <v>397700</v>
      </c>
      <c r="L90" s="4">
        <v>487817</v>
      </c>
      <c r="M90" s="4">
        <v>577934</v>
      </c>
      <c r="N90" s="4">
        <v>668054</v>
      </c>
    </row>
    <row r="91" spans="1:14" x14ac:dyDescent="0.2">
      <c r="B91" s="1" t="s">
        <v>21</v>
      </c>
      <c r="C91" s="4">
        <v>257148</v>
      </c>
      <c r="D91" s="4">
        <v>297386</v>
      </c>
      <c r="E91" s="4">
        <v>275126</v>
      </c>
      <c r="F91" s="4">
        <v>223015</v>
      </c>
      <c r="G91" s="4">
        <v>154630</v>
      </c>
      <c r="H91" s="4">
        <v>72604</v>
      </c>
      <c r="I91" s="4">
        <v>104704</v>
      </c>
      <c r="J91" s="4">
        <v>136820</v>
      </c>
      <c r="K91" s="4">
        <v>168920</v>
      </c>
      <c r="L91" s="4">
        <v>201036</v>
      </c>
      <c r="M91" s="4">
        <v>233152</v>
      </c>
      <c r="N91" s="4">
        <v>265252</v>
      </c>
    </row>
    <row r="92" spans="1:14" x14ac:dyDescent="0.2">
      <c r="B92" s="1" t="s">
        <v>22</v>
      </c>
      <c r="C92" s="4">
        <v>380264</v>
      </c>
      <c r="D92" s="4">
        <v>439784</v>
      </c>
      <c r="E92" s="4">
        <v>406844</v>
      </c>
      <c r="F92" s="4">
        <v>329778</v>
      </c>
      <c r="G92" s="4">
        <v>225848</v>
      </c>
      <c r="H92" s="4">
        <v>83432</v>
      </c>
      <c r="I92" s="4">
        <v>134342</v>
      </c>
      <c r="J92" s="4">
        <v>185244</v>
      </c>
      <c r="K92" s="4">
        <v>236154</v>
      </c>
      <c r="L92" s="4">
        <v>287056</v>
      </c>
      <c r="M92" s="4">
        <v>337958</v>
      </c>
      <c r="N92" s="4">
        <v>388868</v>
      </c>
    </row>
    <row r="93" spans="1:14" x14ac:dyDescent="0.2">
      <c r="B93" s="1" t="s">
        <v>23</v>
      </c>
      <c r="C93" s="4">
        <v>186823</v>
      </c>
      <c r="D93" s="4">
        <v>216056</v>
      </c>
      <c r="E93" s="4">
        <v>199946</v>
      </c>
      <c r="F93" s="4">
        <v>161940</v>
      </c>
      <c r="G93" s="4">
        <v>116481</v>
      </c>
      <c r="H93" s="4">
        <v>24817</v>
      </c>
      <c r="I93" s="4">
        <v>55687</v>
      </c>
      <c r="J93" s="4">
        <v>82409</v>
      </c>
      <c r="K93" s="4">
        <v>109139</v>
      </c>
      <c r="L93" s="4">
        <v>135861</v>
      </c>
      <c r="M93" s="4">
        <v>162583</v>
      </c>
      <c r="N93" s="4">
        <v>189313</v>
      </c>
    </row>
    <row r="94" spans="1:14" x14ac:dyDescent="0.2">
      <c r="B94" s="1" t="s">
        <v>24</v>
      </c>
      <c r="C94" s="4">
        <v>2260848</v>
      </c>
      <c r="D94" s="4">
        <v>2614744</v>
      </c>
      <c r="E94" s="4">
        <v>2419864</v>
      </c>
      <c r="F94" s="4">
        <v>1959855</v>
      </c>
      <c r="G94" s="4">
        <v>1420431</v>
      </c>
      <c r="H94" s="4">
        <v>408803</v>
      </c>
      <c r="I94" s="4">
        <v>730163</v>
      </c>
      <c r="J94" s="4">
        <v>1044255</v>
      </c>
      <c r="K94" s="4">
        <v>1358355</v>
      </c>
      <c r="L94" s="4">
        <v>1672447</v>
      </c>
      <c r="M94" s="4">
        <v>1986539</v>
      </c>
      <c r="N94" s="4">
        <v>2300639</v>
      </c>
    </row>
    <row r="95" spans="1:14" x14ac:dyDescent="0.2">
      <c r="B95" s="1" t="s">
        <v>44</v>
      </c>
      <c r="C95" s="4">
        <v>6286512</v>
      </c>
      <c r="D95" s="4">
        <v>7259585</v>
      </c>
      <c r="E95" s="4">
        <v>6598718</v>
      </c>
      <c r="F95" s="4">
        <v>5332863</v>
      </c>
      <c r="G95" s="4">
        <v>3653693</v>
      </c>
      <c r="H95" s="4">
        <v>1077492</v>
      </c>
      <c r="I95" s="4">
        <v>2018008</v>
      </c>
      <c r="J95" s="4">
        <v>2825971</v>
      </c>
      <c r="K95" s="4">
        <v>3732224</v>
      </c>
      <c r="L95" s="4">
        <v>4622219</v>
      </c>
      <c r="M95" s="4">
        <v>5491415</v>
      </c>
      <c r="N95" s="4">
        <v>6397027</v>
      </c>
    </row>
    <row r="96" spans="1:14" x14ac:dyDescent="0.2">
      <c r="B96" s="1"/>
    </row>
    <row r="97" spans="1:14" x14ac:dyDescent="0.2">
      <c r="B97" s="1" t="s">
        <v>26</v>
      </c>
      <c r="C97" s="4">
        <v>552508</v>
      </c>
      <c r="D97" s="4">
        <v>118769</v>
      </c>
      <c r="E97" s="4">
        <v>957685</v>
      </c>
      <c r="F97" s="4">
        <v>1508882</v>
      </c>
      <c r="G97" s="4">
        <v>2779524</v>
      </c>
      <c r="H97" s="4">
        <v>3341799</v>
      </c>
      <c r="I97" s="4">
        <v>2952662</v>
      </c>
      <c r="J97" s="4">
        <v>2468989</v>
      </c>
      <c r="K97" s="4">
        <v>1987086</v>
      </c>
      <c r="L97" s="4">
        <v>1487966</v>
      </c>
      <c r="M97" s="4">
        <v>957303</v>
      </c>
      <c r="N97" s="4">
        <v>599326</v>
      </c>
    </row>
    <row r="98" spans="1:14" x14ac:dyDescent="0.2">
      <c r="B98" s="1" t="s">
        <v>27</v>
      </c>
      <c r="C98" s="4">
        <v>-66222</v>
      </c>
      <c r="D98" s="4">
        <v>-58833</v>
      </c>
      <c r="E98" s="4">
        <v>-14254</v>
      </c>
      <c r="F98" s="4">
        <v>-83490</v>
      </c>
      <c r="G98" s="4">
        <v>-56016</v>
      </c>
      <c r="H98" s="4">
        <v>-56917</v>
      </c>
      <c r="I98" s="4">
        <v>-70513</v>
      </c>
      <c r="J98" s="4">
        <v>-58459</v>
      </c>
      <c r="K98" s="4">
        <v>-56478</v>
      </c>
      <c r="L98" s="4">
        <v>-57171</v>
      </c>
      <c r="M98" s="4">
        <v>-45312</v>
      </c>
      <c r="N98" s="4">
        <v>-70719</v>
      </c>
    </row>
    <row r="99" spans="1:14" x14ac:dyDescent="0.2">
      <c r="B99" s="10" t="s">
        <v>28</v>
      </c>
      <c r="C99" s="4">
        <f t="shared" ref="C99:N99" si="3">C95-C97+C98</f>
        <v>5667782</v>
      </c>
      <c r="D99" s="4">
        <f t="shared" si="3"/>
        <v>7081983</v>
      </c>
      <c r="E99" s="4">
        <f t="shared" si="3"/>
        <v>5626779</v>
      </c>
      <c r="F99" s="4">
        <f t="shared" si="3"/>
        <v>3740491</v>
      </c>
      <c r="G99" s="4">
        <f t="shared" si="3"/>
        <v>818153</v>
      </c>
      <c r="H99" s="4">
        <f t="shared" si="3"/>
        <v>-2321224</v>
      </c>
      <c r="I99" s="4">
        <f t="shared" si="3"/>
        <v>-1005167</v>
      </c>
      <c r="J99" s="4">
        <f t="shared" si="3"/>
        <v>298523</v>
      </c>
      <c r="K99" s="4">
        <f t="shared" si="3"/>
        <v>1688660</v>
      </c>
      <c r="L99" s="4">
        <f t="shared" si="3"/>
        <v>3077082</v>
      </c>
      <c r="M99" s="4">
        <f t="shared" si="3"/>
        <v>4488800</v>
      </c>
      <c r="N99" s="4">
        <f t="shared" si="3"/>
        <v>5726982</v>
      </c>
    </row>
    <row r="100" spans="1:14" x14ac:dyDescent="0.2">
      <c r="B100" s="1"/>
    </row>
    <row r="101" spans="1:14" x14ac:dyDescent="0.2">
      <c r="A101" s="1" t="s">
        <v>35</v>
      </c>
      <c r="B101" s="1" t="s">
        <v>18</v>
      </c>
      <c r="C101" s="4">
        <v>1236784</v>
      </c>
      <c r="D101" s="4">
        <v>1085544</v>
      </c>
      <c r="E101" s="4">
        <v>880024</v>
      </c>
      <c r="F101" s="4">
        <v>475575</v>
      </c>
      <c r="G101" s="3">
        <v>226982</v>
      </c>
      <c r="H101" s="3">
        <v>111109</v>
      </c>
      <c r="I101" s="11">
        <v>236437</v>
      </c>
      <c r="J101" s="11">
        <v>417691</v>
      </c>
      <c r="K101" s="3">
        <v>568673</v>
      </c>
      <c r="L101" s="3">
        <v>726473</v>
      </c>
      <c r="M101" s="3">
        <v>909688</v>
      </c>
      <c r="N101" s="3">
        <v>1067825</v>
      </c>
    </row>
    <row r="102" spans="1:14" x14ac:dyDescent="0.2">
      <c r="B102" s="1" t="s">
        <v>19</v>
      </c>
      <c r="C102" s="4">
        <v>1704122</v>
      </c>
      <c r="D102" s="4">
        <v>1704122</v>
      </c>
      <c r="E102" s="4">
        <v>1639122</v>
      </c>
      <c r="F102" s="4">
        <v>1204130</v>
      </c>
      <c r="G102" s="3">
        <v>709130</v>
      </c>
      <c r="H102" s="3">
        <v>386630</v>
      </c>
      <c r="I102" s="11">
        <v>573680</v>
      </c>
      <c r="J102" s="11">
        <v>760764</v>
      </c>
      <c r="K102" s="3">
        <v>947814</v>
      </c>
      <c r="L102" s="3">
        <v>1134868</v>
      </c>
      <c r="M102" s="3">
        <v>1321922</v>
      </c>
      <c r="N102" s="3">
        <v>1509512</v>
      </c>
    </row>
    <row r="103" spans="1:14" x14ac:dyDescent="0.2">
      <c r="B103" s="1" t="s">
        <v>20</v>
      </c>
      <c r="C103" s="4">
        <v>758171</v>
      </c>
      <c r="D103" s="4">
        <v>701381</v>
      </c>
      <c r="E103" s="4">
        <v>568546</v>
      </c>
      <c r="F103" s="4">
        <v>401735</v>
      </c>
      <c r="G103" s="3">
        <v>156148</v>
      </c>
      <c r="H103" s="3">
        <v>75612</v>
      </c>
      <c r="I103" s="11">
        <v>173652</v>
      </c>
      <c r="J103" s="11">
        <v>271705</v>
      </c>
      <c r="K103" s="3">
        <v>369745</v>
      </c>
      <c r="L103" s="3">
        <v>467798</v>
      </c>
      <c r="M103" s="3">
        <v>565851</v>
      </c>
      <c r="N103" s="3">
        <v>663891</v>
      </c>
    </row>
    <row r="104" spans="1:14" x14ac:dyDescent="0.2">
      <c r="B104" s="1" t="s">
        <v>21</v>
      </c>
      <c r="C104" s="4">
        <v>297368</v>
      </c>
      <c r="D104" s="4">
        <v>275108</v>
      </c>
      <c r="E104" s="4">
        <v>222997</v>
      </c>
      <c r="F104" s="4">
        <v>157556</v>
      </c>
      <c r="G104" s="3">
        <v>61488</v>
      </c>
      <c r="H104" s="3">
        <v>39016</v>
      </c>
      <c r="I104" s="11">
        <v>76126</v>
      </c>
      <c r="J104" s="11">
        <v>113233</v>
      </c>
      <c r="K104" s="3">
        <v>150343</v>
      </c>
      <c r="L104" s="3">
        <v>187450</v>
      </c>
      <c r="M104" s="3">
        <v>224557</v>
      </c>
      <c r="N104" s="3">
        <v>261667</v>
      </c>
    </row>
    <row r="105" spans="1:14" x14ac:dyDescent="0.2">
      <c r="B105" s="1" t="s">
        <v>22</v>
      </c>
      <c r="C105" s="4">
        <v>439770</v>
      </c>
      <c r="D105" s="4">
        <v>406830</v>
      </c>
      <c r="E105" s="4">
        <v>329764</v>
      </c>
      <c r="F105" s="4">
        <v>233013</v>
      </c>
      <c r="G105" s="3">
        <v>86807</v>
      </c>
      <c r="H105" s="3">
        <v>40555</v>
      </c>
      <c r="I105" s="11">
        <v>97435</v>
      </c>
      <c r="J105" s="11">
        <v>154289</v>
      </c>
      <c r="K105" s="3">
        <v>211169</v>
      </c>
      <c r="L105" s="3">
        <v>268023</v>
      </c>
      <c r="M105" s="3">
        <v>324877</v>
      </c>
      <c r="N105" s="3">
        <v>381757</v>
      </c>
    </row>
    <row r="106" spans="1:14" x14ac:dyDescent="0.2">
      <c r="B106" s="1" t="s">
        <v>23</v>
      </c>
      <c r="C106" s="4">
        <v>216035</v>
      </c>
      <c r="D106" s="4">
        <v>199925</v>
      </c>
      <c r="E106" s="4">
        <v>161919</v>
      </c>
      <c r="F106" s="4">
        <v>112546</v>
      </c>
      <c r="G106" s="3">
        <v>47321</v>
      </c>
      <c r="H106" s="3">
        <v>20605</v>
      </c>
      <c r="I106" s="11">
        <v>48535</v>
      </c>
      <c r="J106" s="11">
        <v>77708</v>
      </c>
      <c r="K106" s="3">
        <v>105638</v>
      </c>
      <c r="L106" s="3">
        <v>133569</v>
      </c>
      <c r="M106" s="3">
        <v>161500</v>
      </c>
      <c r="N106" s="3">
        <v>189430</v>
      </c>
    </row>
    <row r="107" spans="1:14" x14ac:dyDescent="0.2">
      <c r="B107" s="1" t="s">
        <v>24</v>
      </c>
      <c r="C107" s="4">
        <v>2614731</v>
      </c>
      <c r="D107" s="4">
        <v>2419851</v>
      </c>
      <c r="E107" s="4">
        <v>1959842</v>
      </c>
      <c r="F107" s="4">
        <v>1450354</v>
      </c>
      <c r="G107" s="3">
        <v>998322</v>
      </c>
      <c r="H107" s="3">
        <v>729984</v>
      </c>
      <c r="I107" s="11">
        <v>997344</v>
      </c>
      <c r="J107" s="11">
        <v>1264719</v>
      </c>
      <c r="K107" s="3">
        <v>1532079</v>
      </c>
      <c r="L107" s="3">
        <v>1799454</v>
      </c>
      <c r="M107" s="3">
        <v>2066829</v>
      </c>
      <c r="N107" s="3">
        <v>2334189</v>
      </c>
    </row>
    <row r="108" spans="1:14" x14ac:dyDescent="0.2">
      <c r="B108" s="1" t="s">
        <v>44</v>
      </c>
      <c r="C108" s="4">
        <v>7266981</v>
      </c>
      <c r="D108" s="4">
        <v>6792761</v>
      </c>
      <c r="E108" s="4">
        <v>5762214</v>
      </c>
      <c r="F108" s="4">
        <v>4034909</v>
      </c>
      <c r="G108" s="3">
        <v>2286198</v>
      </c>
      <c r="H108" s="3">
        <v>1403511</v>
      </c>
      <c r="I108" s="3">
        <v>2203209</v>
      </c>
      <c r="J108" s="3">
        <v>3060109</v>
      </c>
      <c r="K108" s="3">
        <v>3885461</v>
      </c>
      <c r="L108" s="3">
        <v>4717635</v>
      </c>
      <c r="M108" s="3">
        <v>5575224</v>
      </c>
      <c r="N108" s="3">
        <v>6408271</v>
      </c>
    </row>
    <row r="109" spans="1:14" x14ac:dyDescent="0.2">
      <c r="B109" s="1"/>
    </row>
    <row r="110" spans="1:14" x14ac:dyDescent="0.2">
      <c r="B110" s="1" t="s">
        <v>26</v>
      </c>
      <c r="C110" s="4">
        <v>174997</v>
      </c>
      <c r="D110" s="4">
        <v>385413</v>
      </c>
      <c r="E110" s="4">
        <v>801437</v>
      </c>
      <c r="F110" s="4">
        <v>1847122</v>
      </c>
      <c r="G110" s="3">
        <v>2727217</v>
      </c>
      <c r="H110" s="3">
        <v>3572270</v>
      </c>
      <c r="I110" s="3">
        <v>2919274</v>
      </c>
      <c r="J110" s="3">
        <v>2611982</v>
      </c>
      <c r="K110" s="3">
        <v>2035809</v>
      </c>
      <c r="L110" s="3">
        <v>1766350</v>
      </c>
      <c r="M110" s="3">
        <v>1300083</v>
      </c>
      <c r="N110" s="3">
        <v>590188</v>
      </c>
    </row>
    <row r="111" spans="1:14" x14ac:dyDescent="0.2">
      <c r="B111" s="1" t="s">
        <v>27</v>
      </c>
      <c r="C111" s="4">
        <v>-60583</v>
      </c>
      <c r="D111" s="4">
        <v>-47406</v>
      </c>
      <c r="E111" s="4">
        <v>-126480</v>
      </c>
      <c r="F111" s="4">
        <v>-142407</v>
      </c>
      <c r="G111" s="3">
        <v>-105551</v>
      </c>
      <c r="H111" s="3">
        <v>-77875</v>
      </c>
      <c r="I111" s="3">
        <v>-89747</v>
      </c>
      <c r="J111" s="3">
        <v>-53101</v>
      </c>
      <c r="K111" s="3">
        <v>-86486</v>
      </c>
      <c r="L111" s="3">
        <v>-81183</v>
      </c>
      <c r="M111" s="3">
        <v>-48831</v>
      </c>
      <c r="N111" s="3">
        <v>-88789</v>
      </c>
    </row>
    <row r="112" spans="1:14" x14ac:dyDescent="0.2">
      <c r="B112" s="10" t="s">
        <v>28</v>
      </c>
      <c r="C112" s="4">
        <f t="shared" ref="C112:N112" si="4">C108-C110+C111</f>
        <v>7031401</v>
      </c>
      <c r="D112" s="4">
        <f t="shared" si="4"/>
        <v>6359942</v>
      </c>
      <c r="E112" s="4">
        <f t="shared" si="4"/>
        <v>4834297</v>
      </c>
      <c r="F112" s="4">
        <f t="shared" si="4"/>
        <v>2045380</v>
      </c>
      <c r="G112" s="4">
        <f t="shared" si="4"/>
        <v>-546570</v>
      </c>
      <c r="H112" s="4">
        <f t="shared" si="4"/>
        <v>-2246634</v>
      </c>
      <c r="I112" s="4">
        <f t="shared" si="4"/>
        <v>-805812</v>
      </c>
      <c r="J112" s="4">
        <f t="shared" si="4"/>
        <v>395026</v>
      </c>
      <c r="K112" s="4">
        <f t="shared" si="4"/>
        <v>1763166</v>
      </c>
      <c r="L112" s="4">
        <f t="shared" si="4"/>
        <v>2870102</v>
      </c>
      <c r="M112" s="4">
        <f t="shared" si="4"/>
        <v>4226310</v>
      </c>
      <c r="N112" s="4">
        <f t="shared" si="4"/>
        <v>5729294</v>
      </c>
    </row>
    <row r="113" spans="1:14" x14ac:dyDescent="0.2">
      <c r="B113" s="1"/>
    </row>
    <row r="114" spans="1:14" x14ac:dyDescent="0.2">
      <c r="A114" s="1" t="s">
        <v>42</v>
      </c>
      <c r="B114" s="1" t="s">
        <v>18</v>
      </c>
      <c r="C114" s="4">
        <v>1261361</v>
      </c>
      <c r="D114" s="4">
        <v>1074701</v>
      </c>
      <c r="E114" s="4">
        <v>933022</v>
      </c>
      <c r="F114" s="4">
        <v>523358</v>
      </c>
      <c r="G114" s="3">
        <v>261500</v>
      </c>
      <c r="H114" s="3">
        <v>78071</v>
      </c>
      <c r="I114" s="11">
        <v>235766</v>
      </c>
      <c r="J114" s="11">
        <v>398495</v>
      </c>
      <c r="K114" s="3">
        <v>595069</v>
      </c>
      <c r="L114" s="3">
        <v>744069</v>
      </c>
      <c r="M114" s="3">
        <v>923049</v>
      </c>
      <c r="N114" s="3">
        <v>1088986</v>
      </c>
    </row>
    <row r="115" spans="1:14" x14ac:dyDescent="0.2">
      <c r="B115" s="1" t="s">
        <v>19</v>
      </c>
      <c r="C115" s="4">
        <v>1696566</v>
      </c>
      <c r="D115" s="4">
        <v>1696566</v>
      </c>
      <c r="E115" s="4">
        <v>1574026</v>
      </c>
      <c r="F115" s="4">
        <v>1072026</v>
      </c>
      <c r="G115" s="3">
        <v>714526</v>
      </c>
      <c r="H115" s="3">
        <v>507526</v>
      </c>
      <c r="I115" s="11">
        <v>678466</v>
      </c>
      <c r="J115" s="11">
        <v>849400</v>
      </c>
      <c r="K115" s="3">
        <v>1020340</v>
      </c>
      <c r="L115" s="3">
        <v>1191274</v>
      </c>
      <c r="M115" s="3">
        <v>1362208</v>
      </c>
      <c r="N115" s="3">
        <v>1533148</v>
      </c>
    </row>
    <row r="116" spans="1:14" x14ac:dyDescent="0.2">
      <c r="B116" s="1" t="s">
        <v>20</v>
      </c>
      <c r="C116" s="4">
        <v>761944</v>
      </c>
      <c r="D116" s="4">
        <v>706084</v>
      </c>
      <c r="E116" s="4">
        <v>618564</v>
      </c>
      <c r="F116" s="4">
        <v>406820</v>
      </c>
      <c r="G116" s="3">
        <v>211140</v>
      </c>
      <c r="H116" s="3">
        <v>104748</v>
      </c>
      <c r="I116" s="11">
        <v>198828</v>
      </c>
      <c r="J116" s="11">
        <v>292913</v>
      </c>
      <c r="K116" s="3">
        <v>386993</v>
      </c>
      <c r="L116" s="3">
        <v>481078</v>
      </c>
      <c r="M116" s="3">
        <v>575163</v>
      </c>
      <c r="N116" s="3">
        <v>669243</v>
      </c>
    </row>
    <row r="117" spans="1:14" x14ac:dyDescent="0.2">
      <c r="B117" s="1" t="s">
        <v>21</v>
      </c>
      <c r="C117" s="4">
        <v>298774</v>
      </c>
      <c r="D117" s="4">
        <v>276874</v>
      </c>
      <c r="E117" s="4">
        <v>242534</v>
      </c>
      <c r="F117" s="4">
        <v>164151</v>
      </c>
      <c r="G117" s="3">
        <v>133808</v>
      </c>
      <c r="H117" s="3">
        <v>113688</v>
      </c>
      <c r="I117" s="11">
        <v>140358</v>
      </c>
      <c r="J117" s="11">
        <v>167018</v>
      </c>
      <c r="K117" s="3">
        <v>193688</v>
      </c>
      <c r="L117" s="3">
        <v>220348</v>
      </c>
      <c r="M117" s="3">
        <v>247008</v>
      </c>
      <c r="N117" s="3">
        <v>273678</v>
      </c>
    </row>
    <row r="118" spans="1:14" x14ac:dyDescent="0.2">
      <c r="B118" s="1" t="s">
        <v>22</v>
      </c>
      <c r="C118" s="4">
        <v>438611</v>
      </c>
      <c r="D118" s="4">
        <v>406211</v>
      </c>
      <c r="E118" s="4">
        <v>355451</v>
      </c>
      <c r="F118" s="4">
        <v>233915</v>
      </c>
      <c r="G118" s="3">
        <v>157151</v>
      </c>
      <c r="H118" s="3">
        <v>120977</v>
      </c>
      <c r="I118" s="11">
        <v>167057</v>
      </c>
      <c r="J118" s="11">
        <v>213154</v>
      </c>
      <c r="K118" s="3">
        <v>259234</v>
      </c>
      <c r="L118" s="3">
        <v>305331</v>
      </c>
      <c r="M118" s="3">
        <v>351428</v>
      </c>
      <c r="N118" s="3">
        <v>397508</v>
      </c>
    </row>
    <row r="119" spans="1:14" x14ac:dyDescent="0.2">
      <c r="B119" s="1" t="s">
        <v>23</v>
      </c>
      <c r="C119" s="4">
        <v>217361</v>
      </c>
      <c r="D119" s="4">
        <v>201431</v>
      </c>
      <c r="E119" s="4">
        <v>176491</v>
      </c>
      <c r="F119" s="4">
        <v>114425</v>
      </c>
      <c r="G119" s="3">
        <v>77609</v>
      </c>
      <c r="H119" s="3">
        <v>62345</v>
      </c>
      <c r="I119" s="11">
        <v>84575</v>
      </c>
      <c r="J119" s="11">
        <v>106802</v>
      </c>
      <c r="K119" s="3">
        <v>129032</v>
      </c>
      <c r="L119" s="3">
        <v>151259</v>
      </c>
      <c r="M119" s="3">
        <v>173486</v>
      </c>
      <c r="N119" s="3">
        <v>195716</v>
      </c>
    </row>
    <row r="120" spans="1:14" x14ac:dyDescent="0.2">
      <c r="B120" s="1" t="s">
        <v>24</v>
      </c>
      <c r="C120" s="4">
        <v>2601564</v>
      </c>
      <c r="D120" s="4">
        <v>2408904</v>
      </c>
      <c r="E120" s="4">
        <v>2107044</v>
      </c>
      <c r="F120" s="4">
        <v>1459271</v>
      </c>
      <c r="G120" s="3">
        <v>1100914</v>
      </c>
      <c r="H120" s="3">
        <v>903062</v>
      </c>
      <c r="I120" s="11">
        <v>1143760</v>
      </c>
      <c r="J120" s="11">
        <v>1390613</v>
      </c>
      <c r="K120" s="3">
        <v>1637453</v>
      </c>
      <c r="L120" s="3">
        <v>1884306</v>
      </c>
      <c r="M120" s="3">
        <v>2131159</v>
      </c>
      <c r="N120" s="3">
        <v>2377999</v>
      </c>
    </row>
    <row r="121" spans="1:14" x14ac:dyDescent="0.2">
      <c r="B121" s="1" t="s">
        <v>44</v>
      </c>
      <c r="C121" s="4">
        <v>7276181</v>
      </c>
      <c r="D121" s="4">
        <v>6770771</v>
      </c>
      <c r="E121" s="4">
        <v>6007132</v>
      </c>
      <c r="F121" s="4">
        <v>3973966</v>
      </c>
      <c r="G121" s="3">
        <v>2656648</v>
      </c>
      <c r="H121" s="3">
        <v>1890417</v>
      </c>
      <c r="I121" s="3">
        <v>2648810</v>
      </c>
      <c r="J121" s="3">
        <v>3418395</v>
      </c>
      <c r="K121" s="3">
        <v>4221809</v>
      </c>
      <c r="L121" s="3">
        <v>4977665</v>
      </c>
      <c r="M121" s="3">
        <v>5763501</v>
      </c>
      <c r="N121" s="3">
        <v>6536278</v>
      </c>
    </row>
    <row r="122" spans="1:14" x14ac:dyDescent="0.2">
      <c r="B122" s="1"/>
    </row>
    <row r="123" spans="1:14" x14ac:dyDescent="0.2">
      <c r="B123" s="1" t="s">
        <v>26</v>
      </c>
      <c r="C123" s="4">
        <v>76823</v>
      </c>
      <c r="D123" s="4">
        <v>443717</v>
      </c>
      <c r="E123" s="4">
        <v>848102</v>
      </c>
      <c r="F123" s="4">
        <v>1920575</v>
      </c>
      <c r="G123" s="3">
        <v>2779297</v>
      </c>
      <c r="H123" s="3">
        <v>3457035</v>
      </c>
      <c r="I123" s="3">
        <v>3034508</v>
      </c>
      <c r="J123" s="3">
        <v>2650394</v>
      </c>
      <c r="K123" s="3">
        <v>2003256</v>
      </c>
      <c r="L123" s="3">
        <v>1637493</v>
      </c>
      <c r="M123" s="3">
        <v>1053899</v>
      </c>
      <c r="N123" s="3">
        <v>560482</v>
      </c>
    </row>
    <row r="124" spans="1:14" x14ac:dyDescent="0.2">
      <c r="B124" s="1" t="s">
        <v>27</v>
      </c>
      <c r="C124" s="4">
        <v>-61415</v>
      </c>
      <c r="D124" s="4">
        <v>-74236</v>
      </c>
      <c r="E124" s="4">
        <v>-51282</v>
      </c>
      <c r="F124" s="4">
        <v>-146475</v>
      </c>
      <c r="G124" s="3">
        <v>-112472</v>
      </c>
      <c r="H124" s="3">
        <v>-135339</v>
      </c>
      <c r="I124" s="3">
        <v>-116516</v>
      </c>
      <c r="J124" s="3">
        <v>-86848</v>
      </c>
      <c r="K124" s="3">
        <v>-82109</v>
      </c>
      <c r="L124" s="3">
        <v>-79466</v>
      </c>
      <c r="M124" s="3">
        <v>-25904</v>
      </c>
      <c r="N124" s="3">
        <v>-34242</v>
      </c>
    </row>
    <row r="125" spans="1:14" x14ac:dyDescent="0.2">
      <c r="B125" s="10" t="s">
        <v>28</v>
      </c>
      <c r="C125" s="4">
        <f t="shared" ref="C125:N125" si="5">C121-C123+C124</f>
        <v>7137943</v>
      </c>
      <c r="D125" s="4">
        <f t="shared" si="5"/>
        <v>6252818</v>
      </c>
      <c r="E125" s="4">
        <f t="shared" si="5"/>
        <v>5107748</v>
      </c>
      <c r="F125" s="4">
        <f t="shared" si="5"/>
        <v>1906916</v>
      </c>
      <c r="G125" s="4">
        <f t="shared" si="5"/>
        <v>-235121</v>
      </c>
      <c r="H125" s="4">
        <f t="shared" si="5"/>
        <v>-1701957</v>
      </c>
      <c r="I125" s="4">
        <f t="shared" si="5"/>
        <v>-502214</v>
      </c>
      <c r="J125" s="4">
        <f t="shared" si="5"/>
        <v>681153</v>
      </c>
      <c r="K125" s="4">
        <f t="shared" si="5"/>
        <v>2136444</v>
      </c>
      <c r="L125" s="4">
        <f t="shared" si="5"/>
        <v>3260706</v>
      </c>
      <c r="M125" s="4">
        <f t="shared" si="5"/>
        <v>4683698</v>
      </c>
      <c r="N125" s="4">
        <f t="shared" si="5"/>
        <v>5941554</v>
      </c>
    </row>
    <row r="126" spans="1:14" x14ac:dyDescent="0.2">
      <c r="B126" s="1"/>
    </row>
    <row r="127" spans="1:14" x14ac:dyDescent="0.2">
      <c r="A127" s="1" t="s">
        <v>43</v>
      </c>
      <c r="B127" s="1" t="s">
        <v>18</v>
      </c>
      <c r="C127" s="4">
        <v>1298175</v>
      </c>
      <c r="D127" s="4">
        <v>1137312</v>
      </c>
      <c r="E127" s="4">
        <v>851558</v>
      </c>
      <c r="F127" s="4">
        <v>515781</v>
      </c>
      <c r="G127" s="3">
        <v>255422</v>
      </c>
      <c r="H127" s="3">
        <v>80413</v>
      </c>
      <c r="I127" s="11">
        <v>261955</v>
      </c>
      <c r="J127" s="11">
        <v>357014</v>
      </c>
      <c r="K127" s="3">
        <v>569251</v>
      </c>
      <c r="L127" s="3">
        <v>751698</v>
      </c>
      <c r="M127" s="3">
        <v>936181</v>
      </c>
      <c r="N127" s="3">
        <v>1088822</v>
      </c>
    </row>
    <row r="128" spans="1:14" x14ac:dyDescent="0.2">
      <c r="B128" s="1" t="s">
        <v>19</v>
      </c>
      <c r="C128" s="4">
        <v>1704082</v>
      </c>
      <c r="D128" s="4">
        <v>1704082</v>
      </c>
      <c r="E128" s="4">
        <v>1704082</v>
      </c>
      <c r="F128" s="4">
        <v>1558082</v>
      </c>
      <c r="G128" s="3">
        <v>1162082</v>
      </c>
      <c r="H128" s="3">
        <v>894082</v>
      </c>
      <c r="I128" s="11">
        <v>1005892</v>
      </c>
      <c r="J128" s="11">
        <v>1123723</v>
      </c>
      <c r="K128" s="3">
        <v>1123723</v>
      </c>
      <c r="L128" s="3">
        <v>1123723</v>
      </c>
      <c r="M128" s="3">
        <v>1319272</v>
      </c>
      <c r="N128" s="3">
        <v>1431082</v>
      </c>
    </row>
    <row r="129" spans="1:14" x14ac:dyDescent="0.2">
      <c r="B129" s="1" t="s">
        <v>20</v>
      </c>
      <c r="C129" s="4">
        <v>758151</v>
      </c>
      <c r="D129" s="4">
        <v>701241</v>
      </c>
      <c r="E129" s="4">
        <v>614503</v>
      </c>
      <c r="F129" s="4">
        <v>512615</v>
      </c>
      <c r="G129" s="3">
        <v>410815</v>
      </c>
      <c r="H129" s="3">
        <v>280915</v>
      </c>
      <c r="I129" s="11">
        <v>349105</v>
      </c>
      <c r="J129" s="11">
        <v>417274</v>
      </c>
      <c r="K129" s="3">
        <v>485464</v>
      </c>
      <c r="L129" s="3">
        <v>553633</v>
      </c>
      <c r="M129" s="3">
        <v>621802</v>
      </c>
      <c r="N129" s="3">
        <v>689992</v>
      </c>
    </row>
    <row r="130" spans="1:14" x14ac:dyDescent="0.2">
      <c r="B130" s="1" t="s">
        <v>21</v>
      </c>
      <c r="C130" s="4">
        <v>307393.03000000003</v>
      </c>
      <c r="D130" s="4">
        <v>294853</v>
      </c>
      <c r="E130" s="4">
        <v>241037</v>
      </c>
      <c r="F130" s="4">
        <v>208231</v>
      </c>
      <c r="G130" s="3">
        <v>184975</v>
      </c>
      <c r="H130" s="3">
        <v>155739</v>
      </c>
      <c r="I130" s="11">
        <v>175959</v>
      </c>
      <c r="J130" s="11">
        <v>196232</v>
      </c>
      <c r="K130" s="3">
        <v>216452</v>
      </c>
      <c r="L130" s="3">
        <v>236695</v>
      </c>
      <c r="M130" s="3">
        <v>256968</v>
      </c>
      <c r="N130" s="3">
        <v>277188</v>
      </c>
    </row>
    <row r="131" spans="1:14" x14ac:dyDescent="0.2">
      <c r="B131" s="1" t="s">
        <v>22</v>
      </c>
      <c r="C131" s="4">
        <v>454761</v>
      </c>
      <c r="D131" s="4">
        <v>421221</v>
      </c>
      <c r="E131" s="4">
        <v>356431</v>
      </c>
      <c r="F131" s="4">
        <v>292899</v>
      </c>
      <c r="G131" s="3">
        <v>240799</v>
      </c>
      <c r="H131" s="3">
        <v>181835</v>
      </c>
      <c r="I131" s="11">
        <v>218675</v>
      </c>
      <c r="J131" s="11">
        <v>255534</v>
      </c>
      <c r="K131" s="3">
        <v>292374</v>
      </c>
      <c r="L131" s="3">
        <v>329233</v>
      </c>
      <c r="M131" s="3">
        <v>366092</v>
      </c>
      <c r="N131" s="3">
        <v>402932</v>
      </c>
    </row>
    <row r="132" spans="1:14" x14ac:dyDescent="0.2">
      <c r="B132" s="1" t="s">
        <v>23</v>
      </c>
      <c r="C132" s="4">
        <v>223583</v>
      </c>
      <c r="D132" s="4">
        <v>214463</v>
      </c>
      <c r="E132" s="4">
        <v>175124</v>
      </c>
      <c r="F132" s="4">
        <v>144119</v>
      </c>
      <c r="G132" s="3">
        <v>113519</v>
      </c>
      <c r="H132" s="3">
        <v>82419</v>
      </c>
      <c r="I132" s="11">
        <v>101499</v>
      </c>
      <c r="J132" s="11">
        <v>120595</v>
      </c>
      <c r="K132" s="3">
        <v>139675</v>
      </c>
      <c r="L132" s="3">
        <v>158771</v>
      </c>
      <c r="M132" s="3">
        <v>177897</v>
      </c>
      <c r="N132" s="3">
        <v>196977</v>
      </c>
    </row>
    <row r="133" spans="1:14" x14ac:dyDescent="0.2">
      <c r="B133" s="1" t="s">
        <v>24</v>
      </c>
      <c r="C133" s="4">
        <v>2674852</v>
      </c>
      <c r="D133" s="4">
        <v>2504632</v>
      </c>
      <c r="E133" s="4">
        <v>2119302</v>
      </c>
      <c r="F133" s="4">
        <v>1850707</v>
      </c>
      <c r="G133" s="3">
        <v>1610131</v>
      </c>
      <c r="H133" s="3">
        <v>1307631</v>
      </c>
      <c r="I133" s="11">
        <v>1494351</v>
      </c>
      <c r="J133" s="11">
        <v>1681094</v>
      </c>
      <c r="K133" s="3">
        <v>1867814</v>
      </c>
      <c r="L133" s="3">
        <v>2054527</v>
      </c>
      <c r="M133" s="3">
        <v>2241241</v>
      </c>
      <c r="N133" s="3">
        <v>2427961</v>
      </c>
    </row>
    <row r="134" spans="1:14" x14ac:dyDescent="0.2">
      <c r="B134" s="1" t="s">
        <v>44</v>
      </c>
      <c r="C134" s="4">
        <v>7420997.0300000003</v>
      </c>
      <c r="D134" s="4">
        <v>6977804</v>
      </c>
      <c r="E134" s="4">
        <v>6062037</v>
      </c>
      <c r="F134" s="4">
        <v>5082434</v>
      </c>
      <c r="G134" s="3">
        <v>3977743</v>
      </c>
      <c r="H134" s="3">
        <v>2983034</v>
      </c>
      <c r="I134" s="3">
        <v>3607436</v>
      </c>
      <c r="J134" s="3">
        <v>4151466</v>
      </c>
      <c r="K134" s="3">
        <v>4694753</v>
      </c>
      <c r="L134" s="3">
        <v>5208280</v>
      </c>
      <c r="M134" s="3">
        <v>5919453</v>
      </c>
      <c r="N134" s="3">
        <v>6514954</v>
      </c>
    </row>
    <row r="135" spans="1:14" x14ac:dyDescent="0.2">
      <c r="B135" s="1"/>
    </row>
    <row r="136" spans="1:14" x14ac:dyDescent="0.2">
      <c r="B136" s="1" t="s">
        <v>26</v>
      </c>
      <c r="C136" s="4">
        <v>76823</v>
      </c>
      <c r="D136" s="4">
        <v>519208</v>
      </c>
      <c r="E136" s="4">
        <v>1023760</v>
      </c>
      <c r="F136" s="4">
        <v>1920575</v>
      </c>
      <c r="G136" s="3">
        <v>2957686</v>
      </c>
      <c r="H136" s="3">
        <v>3649093</v>
      </c>
      <c r="I136" s="3">
        <v>3111332</v>
      </c>
      <c r="J136" s="3">
        <v>2919274</v>
      </c>
      <c r="K136" s="3">
        <v>2227867</v>
      </c>
      <c r="L136" s="3">
        <v>1613283</v>
      </c>
      <c r="M136" s="3">
        <v>1139828</v>
      </c>
      <c r="N136" s="3">
        <v>729818</v>
      </c>
    </row>
    <row r="137" spans="1:14" x14ac:dyDescent="0.2">
      <c r="B137" s="1" t="s">
        <v>27</v>
      </c>
      <c r="C137" s="4">
        <v>-31033</v>
      </c>
      <c r="D137" s="4">
        <v>-57330</v>
      </c>
      <c r="E137" s="4">
        <v>-55138</v>
      </c>
      <c r="F137" s="4">
        <v>-173769</v>
      </c>
      <c r="G137" s="3">
        <v>-70321</v>
      </c>
      <c r="H137" s="3">
        <v>-72532</v>
      </c>
      <c r="I137" s="3">
        <v>-84170</v>
      </c>
      <c r="J137" s="3">
        <v>-90256</v>
      </c>
      <c r="K137" s="3">
        <v>-56534</v>
      </c>
      <c r="L137" s="3">
        <v>-51106</v>
      </c>
      <c r="M137" s="3">
        <v>-43488</v>
      </c>
      <c r="N137" s="3">
        <v>-55819</v>
      </c>
    </row>
    <row r="138" spans="1:14" x14ac:dyDescent="0.2">
      <c r="B138" s="10" t="s">
        <v>28</v>
      </c>
      <c r="C138" s="4">
        <f t="shared" ref="C138:N138" si="6">C134-C136+C137</f>
        <v>7313141.0300000003</v>
      </c>
      <c r="D138" s="4">
        <f t="shared" si="6"/>
        <v>6401266</v>
      </c>
      <c r="E138" s="4">
        <f t="shared" si="6"/>
        <v>4983139</v>
      </c>
      <c r="F138" s="4">
        <f t="shared" si="6"/>
        <v>2988090</v>
      </c>
      <c r="G138" s="4">
        <f t="shared" si="6"/>
        <v>949736</v>
      </c>
      <c r="H138" s="4">
        <f t="shared" si="6"/>
        <v>-738591</v>
      </c>
      <c r="I138" s="4">
        <f t="shared" si="6"/>
        <v>411934</v>
      </c>
      <c r="J138" s="4">
        <f t="shared" si="6"/>
        <v>1141936</v>
      </c>
      <c r="K138" s="4">
        <f t="shared" si="6"/>
        <v>2410352</v>
      </c>
      <c r="L138" s="4">
        <f t="shared" si="6"/>
        <v>3543891</v>
      </c>
      <c r="M138" s="4">
        <f t="shared" si="6"/>
        <v>4736137</v>
      </c>
      <c r="N138" s="4">
        <f t="shared" si="6"/>
        <v>5729317</v>
      </c>
    </row>
    <row r="139" spans="1:14" x14ac:dyDescent="0.2">
      <c r="B139" s="1"/>
    </row>
    <row r="140" spans="1:14" x14ac:dyDescent="0.2">
      <c r="A140" s="1" t="s">
        <v>45</v>
      </c>
      <c r="B140" s="1" t="s">
        <v>18</v>
      </c>
      <c r="C140" s="4">
        <v>1258521</v>
      </c>
      <c r="D140" s="4">
        <v>1080797</v>
      </c>
      <c r="E140" s="4">
        <v>829296</v>
      </c>
      <c r="F140" s="4">
        <v>525955</v>
      </c>
      <c r="G140" s="3">
        <v>313637</v>
      </c>
      <c r="H140" s="3">
        <v>63453</v>
      </c>
      <c r="I140" s="11">
        <v>212194</v>
      </c>
      <c r="J140" s="11">
        <v>408296</v>
      </c>
      <c r="K140" s="3">
        <v>570090</v>
      </c>
      <c r="L140" s="3">
        <v>739943</v>
      </c>
      <c r="M140" s="3"/>
      <c r="N140" s="3"/>
    </row>
    <row r="141" spans="1:14" x14ac:dyDescent="0.2">
      <c r="B141" s="1" t="s">
        <v>19</v>
      </c>
      <c r="C141" s="4">
        <v>1703913</v>
      </c>
      <c r="D141" s="4">
        <v>1838912</v>
      </c>
      <c r="E141" s="4">
        <v>2055413</v>
      </c>
      <c r="F141" s="4">
        <v>1839413</v>
      </c>
      <c r="G141" s="3">
        <v>1322412</v>
      </c>
      <c r="H141" s="3">
        <v>841412</v>
      </c>
      <c r="I141" s="11">
        <v>958046</v>
      </c>
      <c r="J141" s="11">
        <v>1147436</v>
      </c>
      <c r="K141" s="3">
        <v>1336826</v>
      </c>
      <c r="L141" s="3">
        <v>1532529</v>
      </c>
      <c r="M141" s="3"/>
      <c r="N141" s="3"/>
    </row>
    <row r="142" spans="1:14" x14ac:dyDescent="0.2">
      <c r="B142" s="1" t="s">
        <v>20</v>
      </c>
      <c r="C142" s="4">
        <v>758161</v>
      </c>
      <c r="D142" s="4">
        <v>679861</v>
      </c>
      <c r="E142" s="4">
        <v>584851</v>
      </c>
      <c r="F142" s="4">
        <v>519641</v>
      </c>
      <c r="G142" s="3">
        <v>424641</v>
      </c>
      <c r="H142" s="3">
        <v>258641</v>
      </c>
      <c r="I142" s="11">
        <v>299628</v>
      </c>
      <c r="J142" s="11">
        <v>374370</v>
      </c>
      <c r="K142" s="3">
        <v>446700</v>
      </c>
      <c r="L142" s="3">
        <v>521441</v>
      </c>
      <c r="M142" s="3"/>
      <c r="N142" s="3"/>
    </row>
    <row r="143" spans="1:14" x14ac:dyDescent="0.2">
      <c r="B143" s="1" t="s">
        <v>21</v>
      </c>
      <c r="C143" s="4">
        <v>297431</v>
      </c>
      <c r="D143" s="4">
        <v>266680</v>
      </c>
      <c r="E143" s="4">
        <v>233452</v>
      </c>
      <c r="F143" s="4">
        <v>205584</v>
      </c>
      <c r="G143" s="3">
        <v>155281</v>
      </c>
      <c r="H143" s="3">
        <v>107305</v>
      </c>
      <c r="I143" s="11">
        <v>122741</v>
      </c>
      <c r="J143" s="11">
        <v>150890</v>
      </c>
      <c r="K143" s="3">
        <v>178130</v>
      </c>
      <c r="L143" s="3">
        <v>206278</v>
      </c>
      <c r="M143" s="3"/>
      <c r="N143" s="3"/>
    </row>
    <row r="144" spans="1:14" x14ac:dyDescent="0.2">
      <c r="B144" s="1" t="s">
        <v>22</v>
      </c>
      <c r="C144" s="4">
        <v>439791</v>
      </c>
      <c r="D144" s="4">
        <v>394371</v>
      </c>
      <c r="E144" s="4">
        <v>357543</v>
      </c>
      <c r="F144" s="4">
        <v>329643</v>
      </c>
      <c r="G144" s="3">
        <v>246450</v>
      </c>
      <c r="H144" s="3">
        <v>168088</v>
      </c>
      <c r="I144" s="11">
        <v>193928</v>
      </c>
      <c r="J144" s="11">
        <v>241049</v>
      </c>
      <c r="K144" s="3">
        <v>286649</v>
      </c>
      <c r="L144" s="3">
        <v>333770</v>
      </c>
      <c r="M144" s="3"/>
      <c r="N144" s="3"/>
    </row>
    <row r="145" spans="2:14" x14ac:dyDescent="0.2">
      <c r="B145" s="1" t="s">
        <v>23</v>
      </c>
      <c r="C145" s="4">
        <v>216073</v>
      </c>
      <c r="D145" s="4">
        <v>193753</v>
      </c>
      <c r="E145" s="4">
        <v>175349</v>
      </c>
      <c r="F145" s="4">
        <v>163035</v>
      </c>
      <c r="G145" s="3">
        <v>124614</v>
      </c>
      <c r="H145" s="3">
        <v>76416</v>
      </c>
      <c r="I145" s="11">
        <v>90050</v>
      </c>
      <c r="J145" s="11">
        <v>114913</v>
      </c>
      <c r="K145" s="3">
        <v>138973</v>
      </c>
      <c r="L145" s="3">
        <v>163836</v>
      </c>
      <c r="M145" s="3"/>
      <c r="N145" s="3"/>
    </row>
    <row r="146" spans="2:14" x14ac:dyDescent="0.2">
      <c r="B146" s="1" t="s">
        <v>24</v>
      </c>
      <c r="C146" s="4">
        <v>2614674</v>
      </c>
      <c r="D146" s="4">
        <v>2344583</v>
      </c>
      <c r="E146" s="4">
        <v>2053738</v>
      </c>
      <c r="F146" s="4">
        <v>1782723</v>
      </c>
      <c r="G146" s="3">
        <v>1536723</v>
      </c>
      <c r="H146" s="3">
        <v>1092923</v>
      </c>
      <c r="I146" s="11">
        <v>1222276</v>
      </c>
      <c r="J146" s="11">
        <v>1456156</v>
      </c>
      <c r="K146" s="3">
        <v>1686426</v>
      </c>
      <c r="L146" s="3">
        <v>1920306</v>
      </c>
      <c r="M146" s="3"/>
      <c r="N146" s="3"/>
    </row>
    <row r="147" spans="2:14" x14ac:dyDescent="0.2">
      <c r="B147" s="1" t="s">
        <v>44</v>
      </c>
      <c r="C147" s="4">
        <v>7288564</v>
      </c>
      <c r="D147" s="4">
        <v>6798957</v>
      </c>
      <c r="E147" s="4">
        <v>6289642</v>
      </c>
      <c r="F147" s="4">
        <v>5365994</v>
      </c>
      <c r="G147" s="3">
        <v>4123758</v>
      </c>
      <c r="H147" s="3">
        <v>2608238</v>
      </c>
      <c r="I147" s="3">
        <v>3098863</v>
      </c>
      <c r="J147" s="3">
        <v>3893110</v>
      </c>
      <c r="K147" s="3">
        <v>4643794</v>
      </c>
      <c r="L147" s="3">
        <v>5418103</v>
      </c>
      <c r="M147" s="3"/>
      <c r="N147" s="3"/>
    </row>
    <row r="148" spans="2:14" x14ac:dyDescent="0.2">
      <c r="B148" s="1"/>
    </row>
    <row r="149" spans="2:14" x14ac:dyDescent="0.2">
      <c r="B149" s="1" t="s">
        <v>26</v>
      </c>
      <c r="C149" s="4">
        <v>230469</v>
      </c>
      <c r="D149" s="4">
        <v>582615</v>
      </c>
      <c r="E149" s="4">
        <v>1190756</v>
      </c>
      <c r="F149" s="4">
        <v>2151044</v>
      </c>
      <c r="G149" s="3">
        <v>3034508</v>
      </c>
      <c r="H149" s="3">
        <v>3572245</v>
      </c>
      <c r="I149" s="3">
        <v>3174805</v>
      </c>
      <c r="J149" s="3">
        <v>2611982</v>
      </c>
      <c r="K149" s="3">
        <v>2227867</v>
      </c>
      <c r="L149" s="3">
        <v>1651694</v>
      </c>
      <c r="M149" s="3"/>
      <c r="N149" s="3"/>
    </row>
    <row r="150" spans="2:14" x14ac:dyDescent="0.2">
      <c r="B150" s="1" t="s">
        <v>27</v>
      </c>
      <c r="C150" s="4">
        <v>-49847</v>
      </c>
      <c r="D150" s="4">
        <v>-28732</v>
      </c>
      <c r="E150" s="4">
        <v>-67603</v>
      </c>
      <c r="F150" s="4">
        <v>-50137</v>
      </c>
      <c r="G150" s="3">
        <v>-5060</v>
      </c>
      <c r="H150" s="3">
        <v>47293</v>
      </c>
      <c r="I150" s="3">
        <v>-2503</v>
      </c>
      <c r="J150" s="3">
        <v>53666</v>
      </c>
      <c r="K150" s="3">
        <v>16822</v>
      </c>
      <c r="L150" s="3">
        <v>36963</v>
      </c>
      <c r="M150" s="3"/>
      <c r="N150" s="3"/>
    </row>
    <row r="151" spans="2:14" x14ac:dyDescent="0.2">
      <c r="B151" s="10" t="s">
        <v>28</v>
      </c>
      <c r="C151" s="4">
        <f t="shared" ref="C151:L151" si="7">C147-C149+C150</f>
        <v>7008248</v>
      </c>
      <c r="D151" s="4">
        <f t="shared" si="7"/>
        <v>6187610</v>
      </c>
      <c r="E151" s="4">
        <f t="shared" si="7"/>
        <v>5031283</v>
      </c>
      <c r="F151" s="4">
        <f t="shared" si="7"/>
        <v>3164813</v>
      </c>
      <c r="G151" s="4">
        <f t="shared" si="7"/>
        <v>1084190</v>
      </c>
      <c r="H151" s="4">
        <f t="shared" si="7"/>
        <v>-916714</v>
      </c>
      <c r="I151" s="4">
        <f t="shared" si="7"/>
        <v>-78445</v>
      </c>
      <c r="J151" s="4">
        <f t="shared" si="7"/>
        <v>1334794</v>
      </c>
      <c r="K151" s="4">
        <f t="shared" si="7"/>
        <v>2432749</v>
      </c>
      <c r="L151" s="4">
        <f t="shared" si="7"/>
        <v>3803372</v>
      </c>
    </row>
    <row r="152" spans="2:14" x14ac:dyDescent="0.2">
      <c r="B152" s="1"/>
    </row>
    <row r="153" spans="2:14" x14ac:dyDescent="0.2">
      <c r="B153" s="1"/>
    </row>
    <row r="154" spans="2:14" x14ac:dyDescent="0.2">
      <c r="B154" s="1"/>
    </row>
    <row r="155" spans="2:14" x14ac:dyDescent="0.2">
      <c r="B155" s="1"/>
    </row>
    <row r="156" spans="2:14" x14ac:dyDescent="0.2">
      <c r="B156" s="1"/>
    </row>
  </sheetData>
  <pageMargins left="0.5" right="0.5" top="1" bottom="1" header="0.5" footer="0.5"/>
  <pageSetup scale="57" fitToHeight="0" orientation="landscape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$ bal current</vt:lpstr>
      <vt:lpstr>$ Bal History</vt:lpstr>
      <vt:lpstr>Mcf Bal current</vt:lpstr>
      <vt:lpstr>'$ bal current'!Print_Area</vt:lpstr>
      <vt:lpstr>'Mcf Bal current'!Print_Area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Chris E Roach</cp:lastModifiedBy>
  <cp:lastPrinted>2018-10-10T19:09:20Z</cp:lastPrinted>
  <dcterms:created xsi:type="dcterms:W3CDTF">2013-04-03T15:53:37Z</dcterms:created>
  <dcterms:modified xsi:type="dcterms:W3CDTF">2018-10-10T19:10:50Z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